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10 ppm S Precision" sheetId="1" r:id="rId1"/>
    <sheet name="10 ppm S Accuracy" sheetId="2" r:id="rId2"/>
    <sheet name="EX - 10 ppm S Precision" sheetId="7" r:id="rId3"/>
    <sheet name="EX - 10 ppm S Accuracy" sheetId="6" r:id="rId4"/>
    <sheet name="Sheet1" sheetId="9" r:id="rId5"/>
  </sheets>
  <calcPr calcId="171027"/>
</workbook>
</file>

<file path=xl/calcChain.xml><?xml version="1.0" encoding="utf-8"?>
<calcChain xmlns="http://schemas.openxmlformats.org/spreadsheetml/2006/main">
  <c r="I17" i="2" l="1"/>
  <c r="B17" i="2"/>
  <c r="B15" i="1"/>
  <c r="L21" i="2"/>
  <c r="E21" i="2"/>
  <c r="L31" i="2"/>
  <c r="L33" i="2"/>
  <c r="L32" i="2"/>
  <c r="L30" i="2"/>
  <c r="L29" i="2"/>
  <c r="L28" i="2"/>
  <c r="L27" i="2"/>
  <c r="L26" i="2"/>
  <c r="L25" i="2"/>
  <c r="L24" i="2"/>
  <c r="E33" i="2"/>
  <c r="E32" i="2"/>
  <c r="E31" i="2"/>
  <c r="E30" i="2"/>
  <c r="E29" i="2"/>
  <c r="E28" i="2"/>
  <c r="E27" i="2"/>
  <c r="E26" i="2"/>
  <c r="E25" i="2"/>
  <c r="E24" i="2"/>
  <c r="I18" i="2"/>
  <c r="I22" i="2" s="1"/>
  <c r="B18" i="2"/>
  <c r="B22" i="2" s="1"/>
  <c r="B13" i="2"/>
  <c r="B12" i="2"/>
  <c r="B11" i="2"/>
  <c r="B10" i="2"/>
  <c r="B9" i="2"/>
  <c r="B8" i="2"/>
  <c r="B7" i="2"/>
  <c r="B6" i="2"/>
  <c r="B5" i="2"/>
  <c r="B3" i="2"/>
  <c r="E37" i="1"/>
  <c r="E36" i="1"/>
  <c r="E35" i="1"/>
  <c r="E34" i="1"/>
  <c r="E33" i="1"/>
  <c r="E32" i="1"/>
  <c r="E31" i="1"/>
  <c r="E30" i="1"/>
  <c r="E29" i="1"/>
  <c r="E28" i="1"/>
  <c r="E27" i="1"/>
  <c r="E26" i="1"/>
  <c r="E25" i="1"/>
  <c r="E24" i="1"/>
  <c r="E23" i="1"/>
  <c r="E22" i="1"/>
  <c r="E21" i="1"/>
  <c r="E20" i="1"/>
  <c r="E19" i="1"/>
  <c r="E18" i="1"/>
  <c r="B16" i="1"/>
  <c r="L21" i="6"/>
  <c r="E21" i="6"/>
  <c r="L33" i="6"/>
  <c r="L32" i="6"/>
  <c r="L31" i="6"/>
  <c r="L30" i="6"/>
  <c r="L29" i="6"/>
  <c r="L28" i="6"/>
  <c r="L27" i="6"/>
  <c r="L26" i="6"/>
  <c r="L25" i="6"/>
  <c r="L24" i="6"/>
  <c r="E33" i="6"/>
  <c r="E32" i="6"/>
  <c r="E31" i="6"/>
  <c r="E30" i="6"/>
  <c r="E29" i="6"/>
  <c r="E28" i="6"/>
  <c r="E27" i="6"/>
  <c r="E26" i="6"/>
  <c r="E25" i="6"/>
  <c r="E24" i="6"/>
  <c r="B5" i="6"/>
  <c r="B13" i="6"/>
  <c r="B12" i="6"/>
  <c r="B11" i="6"/>
  <c r="B10" i="6"/>
  <c r="B9" i="6"/>
  <c r="B8" i="6"/>
  <c r="B7" i="6"/>
  <c r="B6" i="6"/>
  <c r="I18" i="6"/>
  <c r="I22" i="6" s="1"/>
  <c r="I17" i="6" s="1"/>
  <c r="B18" i="6"/>
  <c r="B22" i="6" s="1"/>
  <c r="B17" i="6" s="1"/>
  <c r="E37" i="7"/>
  <c r="E36" i="7"/>
  <c r="E35" i="7"/>
  <c r="E34" i="7"/>
  <c r="E33" i="7"/>
  <c r="E32" i="7"/>
  <c r="E31" i="7"/>
  <c r="E30" i="7"/>
  <c r="E29" i="7"/>
  <c r="E28" i="7"/>
  <c r="E27" i="7"/>
  <c r="E26" i="7"/>
  <c r="E25" i="7"/>
  <c r="E24" i="7"/>
  <c r="E23" i="7"/>
  <c r="E22" i="7"/>
  <c r="E21" i="7"/>
  <c r="E20" i="7"/>
  <c r="E19" i="7"/>
  <c r="E18" i="7"/>
  <c r="B16" i="7"/>
  <c r="B15" i="7" s="1"/>
</calcChain>
</file>

<file path=xl/sharedStrings.xml><?xml version="1.0" encoding="utf-8"?>
<sst xmlns="http://schemas.openxmlformats.org/spreadsheetml/2006/main" count="182" uniqueCount="50">
  <si>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</si>
  <si>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</si>
  <si>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</si>
  <si>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</si>
  <si>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</si>
  <si>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</si>
  <si>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</si>
  <si>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</si>
  <si>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</si>
  <si>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</si>
  <si>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</si>
  <si>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</si>
  <si>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</si>
  <si>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Accuracy Criterion for 1-10 ppm</t>
  </si>
  <si>
    <t>Accuracy Criterion for 10-20 ppm</t>
  </si>
  <si>
    <t>Test Method</t>
  </si>
  <si>
    <t>Name of Method:</t>
  </si>
  <si>
    <t>USEPA National and Vehicle Fuels Emissions Laboratory/OAR</t>
  </si>
  <si>
    <t>2565 Plymouth Road, Mailcode AATSG</t>
  </si>
  <si>
    <t>Ann Arbor</t>
  </si>
  <si>
    <t>Michigan</t>
  </si>
  <si>
    <t>Laboratory Contact Person:</t>
  </si>
  <si>
    <t>Laboratory Contact Phone Number</t>
  </si>
  <si>
    <t>Laboratory Contact Facsimile Number</t>
  </si>
  <si>
    <t>Laboratory Contact E-mail Address</t>
  </si>
  <si>
    <t>Joe Sopata</t>
  </si>
  <si>
    <t>202-343-9034</t>
  </si>
  <si>
    <t>202-343-2801</t>
  </si>
  <si>
    <t>sopata.joe@epa.gov</t>
  </si>
  <si>
    <t>Laboratory Street Address:</t>
  </si>
  <si>
    <t>Laboratory City:</t>
  </si>
  <si>
    <t>Laboratory State:</t>
  </si>
  <si>
    <t>Laboratory Zip code:</t>
  </si>
  <si>
    <t>Data Entry QC Check on Test Result</t>
  </si>
  <si>
    <t>Is 1-10 ppm Sulfur Accuracy Criterion Met?</t>
  </si>
  <si>
    <t>Is 10-20 ppm Sulfur Accuracy Criterion Met?</t>
  </si>
  <si>
    <t>Laboratory Test Identification Number</t>
  </si>
  <si>
    <t>Concentration QC Check on ARV</t>
  </si>
  <si>
    <t>NIST</t>
  </si>
  <si>
    <t>Is 10 ppm Sulfur Precision Criterion Met?</t>
  </si>
  <si>
    <t>Total Sulfur in Liquid Aromatic Hydrocarbons and Their Derivatives by XRF</t>
  </si>
  <si>
    <t>ALDS45680</t>
  </si>
  <si>
    <t>ALDS53481</t>
  </si>
  <si>
    <r>
      <t>1 to 10 ppm Accuracy Criterion</t>
    </r>
    <r>
      <rPr>
        <sz val="10"/>
        <rFont val="Arial"/>
        <family val="2"/>
      </rPr>
      <t xml:space="preserve"> - the arithmetic average of a continuous series of at least 10 tests performed on a commercially available gravimetric sulfur standard in the range of 1 to 10 ppm sulfur, say 10 ppm., shall not differ from the accepted reference value (ARV) of that standard by more than 0.70 ppm.  Individual test results shall be compensated for any known chemical interferences.</t>
    </r>
  </si>
  <si>
    <r>
      <t>10 to 20 ppm Accuracy Criterion</t>
    </r>
    <r>
      <rPr>
        <sz val="10"/>
        <rFont val="Arial"/>
        <family val="2"/>
      </rPr>
      <t xml:space="preserve"> - the arithmetic average of a continuous series of at least 10 tests performed on a commercially available gravimetric sulfur standard in the range of 10 to 20 ppm, say 20 ppm. sulfur shall not differ from the accepted reference value (ARV) of that standard by more than 1.02 ppm.  Individual test results shall be compensated for any known chemical interferences.</t>
    </r>
  </si>
  <si>
    <r>
      <t>10 ppm Sulfur Precision Criterion</t>
    </r>
    <r>
      <rPr>
        <sz val="10"/>
        <rFont val="Arial"/>
        <family val="2"/>
      </rPr>
      <t xml:space="preserve"> - The maximum allowable standard deviation computed from results of a minimum of 20 tests made over 20 days (7 or fewer tests per week and 2 or fewer tests per day) on samples using good laboratory practices taken from a single homogenous commercially available gasoline must be less than or equal to 1.5 times the repeatability (r) divided by 2.77, where "r" equalts the ASTM repeatability of ASTM D7039-13.  Example: A 10ppm sulfur gasoline sample: maximum allowable standard deviation of 20 tests less than or equal 1.5*(1.73 ppm/2.77)=0.94ppm</t>
    </r>
  </si>
  <si>
    <r>
      <t>10 ppm Sulfur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1.5 times the repeatability (r) divided by 2.77, where "r" equalts the ASTM repeatability of ASTM D7039-13.  Example: A 10ppm sulfur gasoline sample: maximum allowable standard deviation of 20 tests less than or equal 1.5*(1.73 ppm/2.77)=0.94ppm</t>
    </r>
  </si>
  <si>
    <t>Spreadsheet Example VCSB 10 ppm Gasoline Sulfur Precision Demonstration [PBMS0008:OMB Control Number 2060-0692: expires 5/31/2019]</t>
  </si>
  <si>
    <t>Spreadsheet Example VCSB 10 ppm Gasoline Sulfur Accuracy Demonstration  [PBMS0008:OMB Control Number 2060-0692: expires 5/31/2019]</t>
  </si>
  <si>
    <t>Spreadsheet Example VCSB 10 ppm Gasoline Sulfur Precision Demonstration [PBMS0008:vOMB Control Number 2060-0692: expires 5/31/2019]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</si>
</sst>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11" x14ac:knownFonts="1">
    <font>
      <sz val="10"/>
      <name val="Arial"/>
    </font>
    <font>
      <b/>
      <sz val="18"/>
      <name val="Arial"/>
      <family val="2"/>
    </font>
    <font>
      <b/>
      <sz val="12"/>
      <name val="Arial"/>
      <family val="2"/>
    </font>
    <font>
      <u/>
      <sz val="10"/>
      <color indexed="12"/>
      <name val="Arial"/>
      <family val="2"/>
    </font>
    <font>
      <u/>
      <sz val="10"/>
      <name val="Arial"/>
      <family val="2"/>
    </font>
    <font>
      <b/>
      <u/>
      <sz val="10"/>
      <name val="Arial"/>
      <family val="2"/>
    </font>
    <font>
      <b/>
      <u/>
      <sz val="12"/>
      <name val="Arial"/>
      <family val="2"/>
    </font>
    <font>
      <b/>
      <sz val="10"/>
      <name val="Arial"/>
      <family val="2"/>
    </font>
    <font>
      <sz val="10"/>
      <name val="Arial"/>
      <family val="2"/>
    </font>
    <font>
      <u/>
      <sz val="10"/>
      <name val="Arial"/>
      <family val="2"/>
    </font>
    <font>
      <sz val="10"/>
      <name val="Arial"/>
      <family val="2"/>
    </font>
  </fonts>
  <fills count="5">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s>
  <borders count="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top"/>
    </xf>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10" fillId="0" borderId="1" applyNumberFormat="0" applyFont="0" applyBorder="0" applyAlignment="0" applyProtection="0"/>
  </cellStyleXfs>
  <cellXfs count="112">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2" fontId="0" fillId="0" borderId="0" xfId="0" applyNumberFormat="1" applyFont="1" applyAlignment="1" applyProtection="1">
      <alignment horizontal="center" vertical="center"/>
      <protection locked="0"/>
    </xf>
    <xf numFmtId="0" fontId="8" fillId="0" borderId="2" xfId="0" applyFont="1" applyBorder="1" applyAlignment="1">
      <alignment horizontal="right"/>
    </xf>
    <xf numFmtId="0" fontId="0" fillId="0" borderId="2" xfId="0" applyBorder="1" applyAlignment="1">
      <alignment horizontal="right"/>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18"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2" borderId="2" xfId="0"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4" fontId="8" fillId="0" borderId="0" xfId="0" applyNumberFormat="1" applyFont="1" applyAlignment="1">
      <alignment horizontal="center" vertical="center"/>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2" xfId="0" applyFont="1" applyBorder="1" applyAlignment="1">
      <alignment horizontal="right" wrapText="1"/>
    </xf>
    <xf numFmtId="0" fontId="8"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8" fillId="0" borderId="2" xfId="0" applyFont="1" applyBorder="1" applyAlignment="1" applyProtection="1">
      <alignment horizontal="right"/>
    </xf>
    <xf numFmtId="0" fontId="8" fillId="0" borderId="2" xfId="0" applyFont="1" applyBorder="1" applyAlignment="1" applyProtection="1">
      <alignment horizontal="right" wrapText="1"/>
    </xf>
    <xf numFmtId="0" fontId="0" fillId="0" borderId="0" xfId="0" applyAlignment="1" applyProtection="1"/>
    <xf numFmtId="0" fontId="8"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0" borderId="0" xfId="0" applyAlignment="1" applyProtection="1">
      <alignment horizontal="centerContinuous"/>
    </xf>
    <xf numFmtId="0" fontId="0" fillId="0" borderId="2" xfId="0" applyBorder="1" applyAlignment="1" applyProtection="1">
      <alignment horizontal="right"/>
    </xf>
    <xf numFmtId="165" fontId="8" fillId="2" borderId="2"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5" fillId="0" borderId="0" xfId="0" applyFont="1" applyAlignment="1">
      <alignment horizontal="left"/>
    </xf>
    <xf numFmtId="0" fontId="5" fillId="0" borderId="0" xfId="0" applyFont="1" applyAlignment="1" applyProtection="1">
      <alignment horizontal="left" vertical="top"/>
    </xf>
    <xf numFmtId="0" fontId="5" fillId="0" borderId="7" xfId="0" applyFont="1" applyBorder="1" applyAlignment="1">
      <alignment horizontal="left" vertical="top"/>
    </xf>
    <xf numFmtId="0" fontId="0" fillId="0" borderId="7" xfId="0" applyBorder="1" applyAlignment="1">
      <alignment horizontal="left" vertical="top"/>
    </xf>
    <xf numFmtId="0" fontId="5"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xf numFmtId="0" fontId="8" fillId="2" borderId="2" xfId="0" applyFont="1" applyFill="1" applyBorder="1" applyAlignment="1" applyProtection="1">
      <alignment horizontal="left" wrapText="1"/>
      <protection locked="0"/>
    </xf>
    <xf numFmtId="0" fontId="8"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8" fillId="2" borderId="2" xfId="0" applyFont="1" applyFill="1" applyBorder="1" applyAlignment="1" applyProtection="1">
      <alignment horizontal="left"/>
      <protection locked="0"/>
    </xf>
    <xf numFmtId="0" fontId="8"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5" fillId="4" borderId="2" xfId="0" applyNumberFormat="1" applyFont="1" applyFill="1" applyBorder="1" applyAlignment="1">
      <alignment horizontal="center" vertical="center"/>
    </xf>
    <xf numFmtId="0" fontId="5" fillId="0" borderId="2" xfId="0" applyFont="1" applyBorder="1" applyAlignment="1"/>
    <xf numFmtId="0" fontId="7"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7" fillId="0" borderId="2" xfId="0" applyFont="1" applyBorder="1" applyAlignment="1" applyProtection="1"/>
    <xf numFmtId="0" fontId="0" fillId="0" borderId="2" xfId="0" applyBorder="1" applyAlignment="1" applyProtection="1"/>
    <xf numFmtId="0" fontId="5" fillId="0" borderId="2" xfId="0" applyFont="1" applyBorder="1" applyAlignment="1">
      <alignment horizontal="center" vertical="center"/>
    </xf>
    <xf numFmtId="0" fontId="5" fillId="0" borderId="3" xfId="0" applyFont="1" applyBorder="1" applyAlignment="1">
      <alignment horizontal="center" vertical="center"/>
    </xf>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0" fillId="0" borderId="6" xfId="0" applyBorder="1" applyAlignment="1">
      <alignment horizontal="left" vertical="center" wrapText="1"/>
    </xf>
    <xf numFmtId="0" fontId="5"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8" fillId="2" borderId="2" xfId="0" applyFont="1" applyFill="1" applyBorder="1" applyAlignment="1" applyProtection="1">
      <alignment horizontal="left"/>
    </xf>
    <xf numFmtId="0" fontId="8" fillId="0" borderId="2" xfId="0" applyFont="1" applyBorder="1" applyAlignment="1" applyProtection="1">
      <alignment horizontal="left" vertical="center"/>
    </xf>
    <xf numFmtId="0" fontId="8" fillId="2" borderId="2" xfId="0" applyFont="1" applyFill="1" applyBorder="1" applyAlignment="1" applyProtection="1">
      <alignment horizontal="left" wrapText="1"/>
    </xf>
    <xf numFmtId="0" fontId="8" fillId="2" borderId="2" xfId="0" applyFont="1" applyFill="1" applyBorder="1" applyAlignment="1" applyProtection="1">
      <alignment wrapText="1"/>
    </xf>
    <xf numFmtId="0" fontId="0" fillId="0" borderId="2" xfId="0" applyBorder="1" applyAlignment="1" applyProtection="1">
      <alignment wrapText="1"/>
    </xf>
    <xf numFmtId="0" fontId="8" fillId="2" borderId="2" xfId="0" applyFont="1" applyFill="1" applyBorder="1" applyAlignment="1" applyProtection="1"/>
    <xf numFmtId="0" fontId="3" fillId="2" borderId="2" xfId="7" applyFill="1" applyBorder="1" applyAlignment="1" applyProtection="1">
      <alignment horizontal="left"/>
    </xf>
    <xf numFmtId="2" fontId="8" fillId="4" borderId="2" xfId="0" applyNumberFormat="1" applyFont="1" applyFill="1" applyBorder="1" applyAlignment="1" applyProtection="1">
      <alignment horizontal="center"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2" xfId="0" applyBorder="1" applyAlignment="1">
      <alignment horizontal="left" vertical="center"/>
    </xf>
    <xf numFmtId="0" fontId="7" fillId="0" borderId="2" xfId="0" applyFont="1" applyBorder="1" applyAlignment="1"/>
    <xf numFmtId="2" fontId="0" fillId="4"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opata.joe@ep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2"/>
  <sheetViews>
    <sheetView tabSelected="1" workbookViewId="0">
      <selection sqref="A1:E1"/>
    </sheetView>
  </sheetViews>
  <sheetFormatPr defaultRowHeight="12.75" x14ac:dyDescent="0.2"/>
  <cols>
    <col min="1" max="1" width="38.7109375" customWidth="1"/>
    <col min="2" max="2" width="18.140625" customWidth="1"/>
    <col min="3" max="3" width="15.5703125" customWidth="1"/>
    <col min="4" max="4" width="13.28515625" customWidth="1"/>
    <col min="5" max="5" width="60.42578125" customWidth="1"/>
    <col min="6" max="6" width="9.5703125" customWidth="1"/>
    <col min="7" max="7" width="8.5703125" customWidth="1"/>
    <col min="11" max="11" width="2" customWidth="1"/>
    <col min="12" max="12" width="10.140625" customWidth="1"/>
  </cols>
  <sheetData>
    <row r="1" spans="1:5" x14ac:dyDescent="0.2">
      <c r="A1" s="53" t="s">
        <v>47</v>
      </c>
      <c r="B1" s="54"/>
      <c r="C1" s="54"/>
      <c r="D1" s="54"/>
      <c r="E1" s="54"/>
    </row>
    <row r="2" spans="1:5" x14ac:dyDescent="0.2">
      <c r="A2" s="57" t="s">
        <v>15</v>
      </c>
      <c r="B2" s="58"/>
      <c r="C2" s="58"/>
      <c r="D2" s="58"/>
      <c r="E2" s="59"/>
    </row>
    <row r="3" spans="1:5" ht="24.75" customHeight="1" x14ac:dyDescent="0.2">
      <c r="A3" s="11" t="s">
        <v>16</v>
      </c>
      <c r="B3" s="60"/>
      <c r="C3" s="61"/>
      <c r="D3" s="61"/>
      <c r="E3" s="62"/>
    </row>
    <row r="4" spans="1:5" x14ac:dyDescent="0.2">
      <c r="A4" s="57" t="s">
        <v>11</v>
      </c>
      <c r="B4" s="58"/>
      <c r="C4" s="58"/>
      <c r="D4" s="58"/>
      <c r="E4" s="59"/>
    </row>
    <row r="5" spans="1:5" x14ac:dyDescent="0.2">
      <c r="A5" s="11" t="s">
        <v>12</v>
      </c>
      <c r="B5" s="63"/>
      <c r="C5" s="64"/>
      <c r="D5" s="64"/>
      <c r="E5" s="65"/>
    </row>
    <row r="6" spans="1:5" x14ac:dyDescent="0.2">
      <c r="A6" s="11" t="s">
        <v>29</v>
      </c>
      <c r="B6" s="63"/>
      <c r="C6" s="64"/>
      <c r="D6" s="64"/>
      <c r="E6" s="65"/>
    </row>
    <row r="7" spans="1:5" x14ac:dyDescent="0.2">
      <c r="A7" s="11" t="s">
        <v>30</v>
      </c>
      <c r="B7" s="63"/>
      <c r="C7" s="64"/>
      <c r="D7" s="64"/>
      <c r="E7" s="65"/>
    </row>
    <row r="8" spans="1:5" x14ac:dyDescent="0.2">
      <c r="A8" s="11" t="s">
        <v>31</v>
      </c>
      <c r="B8" s="63"/>
      <c r="C8" s="64"/>
      <c r="D8" s="64"/>
      <c r="E8" s="65"/>
    </row>
    <row r="9" spans="1:5" x14ac:dyDescent="0.2">
      <c r="A9" s="11" t="s">
        <v>32</v>
      </c>
      <c r="B9" s="63"/>
      <c r="C9" s="64"/>
      <c r="D9" s="64"/>
      <c r="E9" s="65"/>
    </row>
    <row r="10" spans="1:5" ht="15" customHeight="1" x14ac:dyDescent="0.2">
      <c r="A10" s="11" t="s">
        <v>21</v>
      </c>
      <c r="B10" s="63"/>
      <c r="C10" s="65"/>
      <c r="D10" s="65"/>
      <c r="E10" s="65"/>
    </row>
    <row r="11" spans="1:5" ht="28.5" customHeight="1" x14ac:dyDescent="0.2">
      <c r="A11" s="30" t="s">
        <v>22</v>
      </c>
      <c r="B11" s="63"/>
      <c r="C11" s="65"/>
      <c r="D11" s="65"/>
      <c r="E11" s="65"/>
    </row>
    <row r="12" spans="1:5" ht="28.5" customHeight="1" x14ac:dyDescent="0.2">
      <c r="A12" s="30" t="s">
        <v>23</v>
      </c>
      <c r="B12" s="63"/>
      <c r="C12" s="65"/>
      <c r="D12" s="65"/>
      <c r="E12" s="65"/>
    </row>
    <row r="13" spans="1:5" ht="15" customHeight="1" x14ac:dyDescent="0.2">
      <c r="A13" s="30" t="s">
        <v>24</v>
      </c>
      <c r="B13" s="66"/>
      <c r="C13" s="65"/>
      <c r="D13" s="65"/>
      <c r="E13" s="65"/>
    </row>
    <row r="14" spans="1:5" ht="77.25" customHeight="1" x14ac:dyDescent="0.2">
      <c r="A14" s="69" t="s">
        <v>46</v>
      </c>
      <c r="B14" s="70"/>
      <c r="C14" s="70"/>
      <c r="D14" s="70"/>
      <c r="E14" s="71"/>
    </row>
    <row r="15" spans="1:5" x14ac:dyDescent="0.2">
      <c r="A15" s="48" t="s">
        <v>39</v>
      </c>
      <c r="B15" s="55" t="str">
        <f>IF(COUNTA(D18:D37)&lt;20,"REQUIRED DATA MISSING",IF(COUNTA(C18:C37)&lt;20,"REQUIRED DATA MISSING",IF(COUNTA(B18:B37)&lt;20,"REQUIRED DATA MISSING",IF(B16&lt;0.94,"PASSED","FAILED"))))</f>
        <v>REQUIRED DATA MISSING</v>
      </c>
      <c r="C15" s="56"/>
      <c r="D15" s="56"/>
    </row>
    <row r="16" spans="1:5" ht="15.75" customHeight="1" x14ac:dyDescent="0.2">
      <c r="A16" s="20" t="s">
        <v>3</v>
      </c>
      <c r="B16" s="67" t="str">
        <f>IF(SUM(D18:D37)&lt;=0,"REQUIRED DATA MISSING",STDEVA(D18:D37))</f>
        <v>REQUIRED DATA MISSING</v>
      </c>
      <c r="C16" s="68"/>
      <c r="D16" s="68"/>
    </row>
    <row r="17" spans="1:5" ht="25.5" x14ac:dyDescent="0.2">
      <c r="A17" s="20" t="s">
        <v>36</v>
      </c>
      <c r="B17" s="20" t="s">
        <v>0</v>
      </c>
      <c r="C17" s="20" t="s">
        <v>1</v>
      </c>
      <c r="D17" s="20" t="s">
        <v>2</v>
      </c>
      <c r="E17" s="31" t="s">
        <v>33</v>
      </c>
    </row>
    <row r="18" spans="1:5" x14ac:dyDescent="0.2">
      <c r="A18" s="21"/>
      <c r="B18" s="22"/>
      <c r="C18" s="46"/>
      <c r="D18" s="23"/>
      <c r="E18" s="32" t="str">
        <f>IF(D18="", "DATA REQUIRED IN CELL D20", "OK")</f>
        <v>DATA REQUIRED IN CELL D20</v>
      </c>
    </row>
    <row r="19" spans="1:5" x14ac:dyDescent="0.2">
      <c r="A19" s="21"/>
      <c r="B19" s="22"/>
      <c r="C19" s="46"/>
      <c r="D19" s="23"/>
      <c r="E19" s="32" t="str">
        <f>IF(D19="", "DATA REQUIRED IN CELL D21", "OK")</f>
        <v>DATA REQUIRED IN CELL D21</v>
      </c>
    </row>
    <row r="20" spans="1:5" x14ac:dyDescent="0.2">
      <c r="A20" s="21"/>
      <c r="B20" s="22"/>
      <c r="C20" s="46"/>
      <c r="D20" s="23"/>
      <c r="E20" s="32" t="str">
        <f>IF(D20="", "DATA REQUIRED IN CELL D22", "OK")</f>
        <v>DATA REQUIRED IN CELL D22</v>
      </c>
    </row>
    <row r="21" spans="1:5" x14ac:dyDescent="0.2">
      <c r="A21" s="21"/>
      <c r="B21" s="22"/>
      <c r="C21" s="46"/>
      <c r="D21" s="23"/>
      <c r="E21" s="32" t="str">
        <f>IF(D21="", "DATA REQUIRED IN CELL D23", "OK")</f>
        <v>DATA REQUIRED IN CELL D23</v>
      </c>
    </row>
    <row r="22" spans="1:5" x14ac:dyDescent="0.2">
      <c r="A22" s="21"/>
      <c r="B22" s="22"/>
      <c r="C22" s="46"/>
      <c r="D22" s="23"/>
      <c r="E22" s="32" t="str">
        <f>IF(D22="", "DATA REQUIRED IN CELL D24", "OK")</f>
        <v>DATA REQUIRED IN CELL D24</v>
      </c>
    </row>
    <row r="23" spans="1:5" x14ac:dyDescent="0.2">
      <c r="A23" s="21"/>
      <c r="B23" s="22"/>
      <c r="C23" s="46"/>
      <c r="D23" s="23"/>
      <c r="E23" s="32" t="str">
        <f>IF(D23="", "DATA REQUIRED IN CELL D25", "OK")</f>
        <v>DATA REQUIRED IN CELL D25</v>
      </c>
    </row>
    <row r="24" spans="1:5" x14ac:dyDescent="0.2">
      <c r="A24" s="21"/>
      <c r="B24" s="22"/>
      <c r="C24" s="46"/>
      <c r="D24" s="23"/>
      <c r="E24" s="32" t="str">
        <f>IF(D24="", "DATA REQUIRED IN CELL D26", "OK")</f>
        <v>DATA REQUIRED IN CELL D26</v>
      </c>
    </row>
    <row r="25" spans="1:5" x14ac:dyDescent="0.2">
      <c r="A25" s="21"/>
      <c r="B25" s="22"/>
      <c r="C25" s="46"/>
      <c r="D25" s="23"/>
      <c r="E25" s="32" t="str">
        <f>IF(D25="", "DATA REQUIRED IN CELL D27", "OK")</f>
        <v>DATA REQUIRED IN CELL D27</v>
      </c>
    </row>
    <row r="26" spans="1:5" x14ac:dyDescent="0.2">
      <c r="A26" s="21"/>
      <c r="B26" s="22"/>
      <c r="C26" s="46"/>
      <c r="D26" s="23"/>
      <c r="E26" s="32" t="str">
        <f>IF(D26="", "DATA REQUIRED IN CELL D28", "OK")</f>
        <v>DATA REQUIRED IN CELL D28</v>
      </c>
    </row>
    <row r="27" spans="1:5" x14ac:dyDescent="0.2">
      <c r="A27" s="21"/>
      <c r="B27" s="22"/>
      <c r="C27" s="46"/>
      <c r="D27" s="23"/>
      <c r="E27" s="32" t="str">
        <f>IF(D27="", "DATA REQUIRED IN CELL D29", "OK")</f>
        <v>DATA REQUIRED IN CELL D29</v>
      </c>
    </row>
    <row r="28" spans="1:5" x14ac:dyDescent="0.2">
      <c r="A28" s="21"/>
      <c r="B28" s="22"/>
      <c r="C28" s="46"/>
      <c r="D28" s="23"/>
      <c r="E28" s="32" t="str">
        <f>IF(D28="", "DATA REQUIRED IN CELL D30", "OK")</f>
        <v>DATA REQUIRED IN CELL D30</v>
      </c>
    </row>
    <row r="29" spans="1:5" x14ac:dyDescent="0.2">
      <c r="A29" s="21"/>
      <c r="B29" s="22"/>
      <c r="C29" s="46"/>
      <c r="D29" s="23"/>
      <c r="E29" s="32" t="str">
        <f>IF(D29="", "DATA REQUIRED IN CELL D31", "OK")</f>
        <v>DATA REQUIRED IN CELL D31</v>
      </c>
    </row>
    <row r="30" spans="1:5" x14ac:dyDescent="0.2">
      <c r="A30" s="21"/>
      <c r="B30" s="22"/>
      <c r="C30" s="46"/>
      <c r="D30" s="23"/>
      <c r="E30" s="32" t="str">
        <f>IF(D30="", "DATA REQUIRED IN CELL D32", "OK")</f>
        <v>DATA REQUIRED IN CELL D32</v>
      </c>
    </row>
    <row r="31" spans="1:5" x14ac:dyDescent="0.2">
      <c r="A31" s="21"/>
      <c r="B31" s="22"/>
      <c r="C31" s="46"/>
      <c r="D31" s="23"/>
      <c r="E31" s="32" t="str">
        <f>IF(D31="", "DATA REQUIRED IN CELL D33", "OK")</f>
        <v>DATA REQUIRED IN CELL D33</v>
      </c>
    </row>
    <row r="32" spans="1:5" x14ac:dyDescent="0.2">
      <c r="A32" s="21"/>
      <c r="B32" s="22"/>
      <c r="C32" s="46"/>
      <c r="D32" s="23"/>
      <c r="E32" s="32" t="str">
        <f>IF(D32="", "DATA REQUIRED IN CELL D34", "OK")</f>
        <v>DATA REQUIRED IN CELL D34</v>
      </c>
    </row>
    <row r="33" spans="1:5" x14ac:dyDescent="0.2">
      <c r="A33" s="21"/>
      <c r="B33" s="22"/>
      <c r="C33" s="46"/>
      <c r="D33" s="23"/>
      <c r="E33" s="32" t="str">
        <f>IF(D33="", "DATA REQUIRED IN CELL D35", "OK")</f>
        <v>DATA REQUIRED IN CELL D35</v>
      </c>
    </row>
    <row r="34" spans="1:5" x14ac:dyDescent="0.2">
      <c r="A34" s="21"/>
      <c r="B34" s="22"/>
      <c r="C34" s="46"/>
      <c r="D34" s="23"/>
      <c r="E34" s="32" t="str">
        <f>IF(D34="", "DATA REQUIRED IN CELL D36", "OK")</f>
        <v>DATA REQUIRED IN CELL D36</v>
      </c>
    </row>
    <row r="35" spans="1:5" x14ac:dyDescent="0.2">
      <c r="A35" s="21"/>
      <c r="B35" s="22"/>
      <c r="C35" s="46"/>
      <c r="D35" s="23"/>
      <c r="E35" s="32" t="str">
        <f>IF(D35="", "DATA REQUIRED IN CELL D37", "OK")</f>
        <v>DATA REQUIRED IN CELL D37</v>
      </c>
    </row>
    <row r="36" spans="1:5" x14ac:dyDescent="0.2">
      <c r="A36" s="21"/>
      <c r="B36" s="22"/>
      <c r="C36" s="46"/>
      <c r="D36" s="23"/>
      <c r="E36" s="32" t="str">
        <f>IF(D36="", "DATA REQUIRED IN CELL D38", "OK")</f>
        <v>DATA REQUIRED IN CELL D38</v>
      </c>
    </row>
    <row r="37" spans="1:5" x14ac:dyDescent="0.2">
      <c r="A37" s="21"/>
      <c r="B37" s="22"/>
      <c r="C37" s="46"/>
      <c r="D37" s="23"/>
      <c r="E37" s="32" t="str">
        <f>IF(D37="", "DATA REQUIRED IN CELL D39", "OK")</f>
        <v>DATA REQUIRED IN CELL D39</v>
      </c>
    </row>
    <row r="38" spans="1:5" ht="30.75" customHeight="1" x14ac:dyDescent="0.2">
      <c r="A38" s="24"/>
      <c r="B38" s="25"/>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ageMargins left="0.75" right="0.75" top="1" bottom="1" header="0.5" footer="0.5"/>
  <pageSetup scale="84" fitToHeight="0" orientation="landscape" r:id="rId1"/>
  <headerFooter alignWithMargins="0">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7"/>
  <sheetViews>
    <sheetView workbookViewId="0"/>
  </sheetViews>
  <sheetFormatPr defaultRowHeight="12.75" x14ac:dyDescent="0.2"/>
  <cols>
    <col min="1" max="1" width="37.85546875" customWidth="1"/>
    <col min="2"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2" x14ac:dyDescent="0.2">
      <c r="A1" s="52" t="s">
        <v>48</v>
      </c>
      <c r="B1" s="44"/>
      <c r="C1" s="44"/>
      <c r="D1" s="44"/>
      <c r="E1" s="44"/>
      <c r="F1" s="44"/>
      <c r="G1" s="44"/>
      <c r="H1" s="44"/>
      <c r="I1" s="44"/>
      <c r="J1" s="9"/>
      <c r="K1" s="9"/>
    </row>
    <row r="2" spans="1:12" x14ac:dyDescent="0.2">
      <c r="A2" s="72" t="s">
        <v>15</v>
      </c>
      <c r="B2" s="73"/>
      <c r="C2" s="73"/>
      <c r="D2" s="73"/>
      <c r="E2" s="73"/>
      <c r="F2" s="73"/>
      <c r="G2" s="73"/>
      <c r="H2" s="73"/>
      <c r="I2" s="73"/>
      <c r="J2" s="9"/>
      <c r="K2" s="9"/>
    </row>
    <row r="3" spans="1:12" ht="26.25" customHeight="1" x14ac:dyDescent="0.2">
      <c r="A3" s="36" t="s">
        <v>16</v>
      </c>
      <c r="B3" s="74">
        <f>('10 ppm S Precision'!$B$3)</f>
        <v>0</v>
      </c>
      <c r="C3" s="75"/>
      <c r="D3" s="75"/>
      <c r="E3" s="75"/>
      <c r="F3" s="75"/>
      <c r="G3" s="75"/>
      <c r="H3" s="75"/>
      <c r="I3" s="76"/>
      <c r="J3" s="9"/>
      <c r="K3" s="9"/>
    </row>
    <row r="4" spans="1:12" x14ac:dyDescent="0.2">
      <c r="A4" s="77" t="s">
        <v>11</v>
      </c>
      <c r="B4" s="78"/>
      <c r="C4" s="78"/>
      <c r="D4" s="78"/>
      <c r="E4" s="78"/>
      <c r="F4" s="78"/>
      <c r="G4" s="78"/>
      <c r="H4" s="78"/>
      <c r="I4" s="78"/>
    </row>
    <row r="5" spans="1:12" x14ac:dyDescent="0.2">
      <c r="A5" s="45" t="s">
        <v>12</v>
      </c>
      <c r="B5" s="74">
        <f>('10 ppm S Precision'!$B$5)</f>
        <v>0</v>
      </c>
      <c r="C5" s="75"/>
      <c r="D5" s="75"/>
      <c r="E5" s="75"/>
      <c r="F5" s="75"/>
      <c r="G5" s="75"/>
      <c r="H5" s="75"/>
      <c r="I5" s="76"/>
    </row>
    <row r="6" spans="1:12" x14ac:dyDescent="0.2">
      <c r="A6" s="45" t="s">
        <v>29</v>
      </c>
      <c r="B6" s="74">
        <f>('10 ppm S Precision'!$B$6)</f>
        <v>0</v>
      </c>
      <c r="C6" s="75"/>
      <c r="D6" s="75"/>
      <c r="E6" s="75"/>
      <c r="F6" s="75"/>
      <c r="G6" s="75"/>
      <c r="H6" s="75"/>
      <c r="I6" s="76"/>
    </row>
    <row r="7" spans="1:12" x14ac:dyDescent="0.2">
      <c r="A7" s="45" t="s">
        <v>30</v>
      </c>
      <c r="B7" s="74">
        <f>('10 ppm S Precision'!$B$7)</f>
        <v>0</v>
      </c>
      <c r="C7" s="75"/>
      <c r="D7" s="75"/>
      <c r="E7" s="75"/>
      <c r="F7" s="75"/>
      <c r="G7" s="75"/>
      <c r="H7" s="75"/>
      <c r="I7" s="76"/>
    </row>
    <row r="8" spans="1:12" x14ac:dyDescent="0.2">
      <c r="A8" s="45" t="s">
        <v>31</v>
      </c>
      <c r="B8" s="74">
        <f>('10 ppm S Precision'!$B$8)</f>
        <v>0</v>
      </c>
      <c r="C8" s="75"/>
      <c r="D8" s="75"/>
      <c r="E8" s="75"/>
      <c r="F8" s="75"/>
      <c r="G8" s="75"/>
      <c r="H8" s="75"/>
      <c r="I8" s="76"/>
    </row>
    <row r="9" spans="1:12" x14ac:dyDescent="0.2">
      <c r="A9" s="45" t="s">
        <v>32</v>
      </c>
      <c r="B9" s="74">
        <f>('10 ppm S Precision'!$B$9)</f>
        <v>0</v>
      </c>
      <c r="C9" s="75"/>
      <c r="D9" s="75"/>
      <c r="E9" s="75"/>
      <c r="F9" s="75"/>
      <c r="G9" s="75"/>
      <c r="H9" s="75"/>
      <c r="I9" s="76"/>
    </row>
    <row r="10" spans="1:12" ht="25.5" customHeight="1" x14ac:dyDescent="0.2">
      <c r="A10" s="37" t="s">
        <v>21</v>
      </c>
      <c r="B10" s="74">
        <f>('10 ppm S Precision'!$B$10)</f>
        <v>0</v>
      </c>
      <c r="C10" s="75"/>
      <c r="D10" s="75"/>
      <c r="E10" s="75"/>
      <c r="F10" s="75"/>
      <c r="G10" s="75"/>
      <c r="H10" s="75"/>
      <c r="I10" s="76"/>
    </row>
    <row r="11" spans="1:12" x14ac:dyDescent="0.2">
      <c r="A11" s="37" t="s">
        <v>22</v>
      </c>
      <c r="B11" s="74">
        <f>('10 ppm S Precision'!$B$11)</f>
        <v>0</v>
      </c>
      <c r="C11" s="75"/>
      <c r="D11" s="75"/>
      <c r="E11" s="75"/>
      <c r="F11" s="75"/>
      <c r="G11" s="75"/>
      <c r="H11" s="75"/>
      <c r="I11" s="76"/>
    </row>
    <row r="12" spans="1:12" x14ac:dyDescent="0.2">
      <c r="A12" s="37" t="s">
        <v>23</v>
      </c>
      <c r="B12" s="74">
        <f>('10 ppm S Precision'!$B$12)</f>
        <v>0</v>
      </c>
      <c r="C12" s="75"/>
      <c r="D12" s="75"/>
      <c r="E12" s="75"/>
      <c r="F12" s="75"/>
      <c r="G12" s="75"/>
      <c r="H12" s="75"/>
      <c r="I12" s="76"/>
    </row>
    <row r="13" spans="1:12" x14ac:dyDescent="0.2">
      <c r="A13" s="37" t="s">
        <v>24</v>
      </c>
      <c r="B13" s="74">
        <f>('10 ppm S Precision'!$B$13)</f>
        <v>0</v>
      </c>
      <c r="C13" s="75"/>
      <c r="D13" s="75"/>
      <c r="E13" s="75"/>
      <c r="F13" s="75"/>
      <c r="G13" s="75"/>
      <c r="H13" s="75"/>
      <c r="I13" s="76"/>
    </row>
    <row r="14" spans="1:12" ht="78" customHeight="1" x14ac:dyDescent="0.2">
      <c r="A14" s="85" t="s">
        <v>43</v>
      </c>
      <c r="B14" s="70"/>
      <c r="C14" s="70"/>
      <c r="D14" s="70"/>
      <c r="E14" s="86"/>
      <c r="F14" s="49"/>
      <c r="H14" s="85" t="s">
        <v>44</v>
      </c>
      <c r="I14" s="70"/>
      <c r="J14" s="70"/>
      <c r="K14" s="70"/>
      <c r="L14" s="86"/>
    </row>
    <row r="15" spans="1:12" x14ac:dyDescent="0.2">
      <c r="A15" s="80" t="s">
        <v>13</v>
      </c>
      <c r="B15" s="80"/>
      <c r="C15" s="80"/>
      <c r="D15" s="80"/>
      <c r="E15" s="33"/>
      <c r="F15" s="33"/>
      <c r="H15" s="79" t="s">
        <v>14</v>
      </c>
      <c r="I15" s="79"/>
      <c r="J15" s="79"/>
      <c r="K15" s="79"/>
    </row>
    <row r="16" spans="1:12" x14ac:dyDescent="0.2">
      <c r="A16" s="79" t="s">
        <v>4</v>
      </c>
      <c r="B16" s="79"/>
      <c r="C16" s="79"/>
      <c r="D16" s="79"/>
      <c r="E16" s="33"/>
      <c r="F16" s="33"/>
      <c r="H16" s="79" t="s">
        <v>4</v>
      </c>
      <c r="I16" s="79"/>
      <c r="J16" s="79"/>
      <c r="K16" s="79"/>
    </row>
    <row r="17" spans="1:12" ht="25.5" x14ac:dyDescent="0.2">
      <c r="A17" s="13" t="s">
        <v>34</v>
      </c>
      <c r="B17" s="91" t="str">
        <f>IF(COUNTA(D24:D33)&lt;10,"REQUIRED DATA MISSING",IF(COUNTA(B21)&lt;1,"REQUIRED DATA MISSING",IF(B22&lt;0.7,"PASSED","FAILED")))</f>
        <v>REQUIRED DATA MISSING</v>
      </c>
      <c r="C17" s="92"/>
      <c r="D17" s="93"/>
      <c r="H17" s="13" t="s">
        <v>35</v>
      </c>
      <c r="I17" s="91" t="str">
        <f>IF(COUNTA(K24:K33)&lt;10,"REQUIRED DATA MISSING",IF(COUNTA(I21)&lt;1,"REQUIRED DATA MISSING",IF(I22&lt;1.02,"PASSED","FAILED")))</f>
        <v>REQUIRED DATA MISSING</v>
      </c>
      <c r="J17" s="92"/>
      <c r="K17" s="93"/>
    </row>
    <row r="18" spans="1:12" x14ac:dyDescent="0.2">
      <c r="A18" s="28" t="s">
        <v>5</v>
      </c>
      <c r="B18" s="90" t="str">
        <f>IF(SUM(D24:D33)&lt;=0,"REQUIRED DATA MISSING",AVERAGE(D24:D33))</f>
        <v>REQUIRED DATA MISSING</v>
      </c>
      <c r="C18" s="88"/>
      <c r="D18" s="89"/>
      <c r="E18" s="34"/>
      <c r="F18" s="34"/>
      <c r="H18" s="17" t="s">
        <v>5</v>
      </c>
      <c r="I18" s="90" t="str">
        <f>IF(SUM(K24:K33)&lt;=0,"REQUIRED DATA MISSING",AVERAGE(K24:K33))</f>
        <v>REQUIRED DATA MISSING</v>
      </c>
      <c r="J18" s="88"/>
      <c r="K18" s="89"/>
    </row>
    <row r="19" spans="1:12" ht="25.5" x14ac:dyDescent="0.2">
      <c r="A19" s="29" t="s">
        <v>7</v>
      </c>
      <c r="B19" s="81"/>
      <c r="C19" s="82"/>
      <c r="D19" s="83"/>
      <c r="E19" s="35"/>
      <c r="F19" s="35"/>
      <c r="H19" s="14" t="s">
        <v>7</v>
      </c>
      <c r="I19" s="81"/>
      <c r="J19" s="82"/>
      <c r="K19" s="83"/>
    </row>
    <row r="20" spans="1:12" ht="25.5" x14ac:dyDescent="0.2">
      <c r="A20" s="29" t="s">
        <v>8</v>
      </c>
      <c r="B20" s="81"/>
      <c r="C20" s="82"/>
      <c r="D20" s="83"/>
      <c r="E20" s="31" t="s">
        <v>37</v>
      </c>
      <c r="F20" s="35"/>
      <c r="H20" s="14" t="s">
        <v>8</v>
      </c>
      <c r="I20" s="81"/>
      <c r="J20" s="82"/>
      <c r="K20" s="83"/>
      <c r="L20" s="31" t="s">
        <v>37</v>
      </c>
    </row>
    <row r="21" spans="1:12" ht="51" x14ac:dyDescent="0.2">
      <c r="A21" s="29" t="s">
        <v>10</v>
      </c>
      <c r="B21" s="84"/>
      <c r="C21" s="82"/>
      <c r="D21" s="83"/>
      <c r="E21" s="50" t="str">
        <f>IF(B21&lt;1, "ARV TOO LOW IN CONCENTRATION", IF(B21&gt;10, "ARV TOO HIGH IN CONCENTRATION","OK"))</f>
        <v>ARV TOO LOW IN CONCENTRATION</v>
      </c>
      <c r="F21" s="35"/>
      <c r="H21" s="14" t="s">
        <v>10</v>
      </c>
      <c r="I21" s="81"/>
      <c r="J21" s="82"/>
      <c r="K21" s="83"/>
      <c r="L21" s="50" t="str">
        <f>IF(I21&lt;10, "ARV TOO LOW IN CONCENTRATION", IF(I21&gt;20, "ARV TOO HIGH IN CONCENTRATION","OK"))</f>
        <v>ARV TOO LOW IN CONCENTRATION</v>
      </c>
    </row>
    <row r="22" spans="1:12" ht="51" x14ac:dyDescent="0.2">
      <c r="A22" s="28" t="s">
        <v>9</v>
      </c>
      <c r="B22" s="87" t="str">
        <f>IF(B18="REQUIRED DATA MISSING","REQUIRED DATA MISSING",ABS(B21-B18))</f>
        <v>REQUIRED DATA MISSING</v>
      </c>
      <c r="C22" s="88"/>
      <c r="D22" s="89"/>
      <c r="E22" s="34"/>
      <c r="F22" s="34"/>
      <c r="H22" s="17" t="s">
        <v>9</v>
      </c>
      <c r="I22" s="87" t="str">
        <f>IF(I18="REQUIRED DATA MISSING","REQUIRED DATA MISSING",ABS(I21-I18))</f>
        <v>REQUIRED DATA MISSING</v>
      </c>
      <c r="J22" s="88"/>
      <c r="K22" s="89"/>
    </row>
    <row r="23" spans="1:12" ht="38.25" x14ac:dyDescent="0.2">
      <c r="A23" s="14" t="s">
        <v>36</v>
      </c>
      <c r="B23" s="26" t="s">
        <v>0</v>
      </c>
      <c r="C23" s="26" t="s">
        <v>1</v>
      </c>
      <c r="D23" s="17" t="s">
        <v>2</v>
      </c>
      <c r="E23" s="31" t="s">
        <v>33</v>
      </c>
      <c r="G23" s="1"/>
      <c r="H23" s="14" t="s">
        <v>36</v>
      </c>
      <c r="I23" s="26" t="s">
        <v>0</v>
      </c>
      <c r="J23" s="26" t="s">
        <v>1</v>
      </c>
      <c r="K23" s="17" t="s">
        <v>2</v>
      </c>
      <c r="L23" s="31" t="s">
        <v>33</v>
      </c>
    </row>
    <row r="24" spans="1:12" x14ac:dyDescent="0.2">
      <c r="A24" s="18"/>
      <c r="B24" s="15"/>
      <c r="C24" s="27"/>
      <c r="D24" s="19"/>
      <c r="E24" s="32" t="str">
        <f>IF(D24="", "DATA REQUIRED IN CELL D26", "OK")</f>
        <v>DATA REQUIRED IN CELL D26</v>
      </c>
      <c r="G24" s="10"/>
      <c r="H24" s="18"/>
      <c r="I24" s="15"/>
      <c r="J24" s="27"/>
      <c r="K24" s="19"/>
      <c r="L24" s="32" t="str">
        <f>IF(K24="", "DATA REQUIRED IN CELL J26", "OK")</f>
        <v>DATA REQUIRED IN CELL J26</v>
      </c>
    </row>
    <row r="25" spans="1:12" x14ac:dyDescent="0.2">
      <c r="A25" s="18"/>
      <c r="B25" s="15"/>
      <c r="C25" s="27"/>
      <c r="D25" s="19"/>
      <c r="E25" s="32" t="str">
        <f>IF(D25="", "DATA REQUIRED IN CELL D27", "OK")</f>
        <v>DATA REQUIRED IN CELL D27</v>
      </c>
      <c r="G25" s="10"/>
      <c r="H25" s="18"/>
      <c r="I25" s="15"/>
      <c r="J25" s="27"/>
      <c r="K25" s="19"/>
      <c r="L25" s="32" t="str">
        <f>IF(K25="", "DATA REQUIRED IN CELL J27", "OK")</f>
        <v>DATA REQUIRED IN CELL J27</v>
      </c>
    </row>
    <row r="26" spans="1:12" x14ac:dyDescent="0.2">
      <c r="A26" s="18"/>
      <c r="B26" s="15"/>
      <c r="C26" s="27"/>
      <c r="D26" s="19"/>
      <c r="E26" s="32" t="str">
        <f>IF(D26="", "DATA REQUIRED IN CELL D28", "OK")</f>
        <v>DATA REQUIRED IN CELL D28</v>
      </c>
      <c r="G26" s="10"/>
      <c r="H26" s="18"/>
      <c r="I26" s="15"/>
      <c r="J26" s="27"/>
      <c r="K26" s="19"/>
      <c r="L26" s="32" t="str">
        <f>IF(K26="", "DATA REQUIRED IN CELL J28", "OK")</f>
        <v>DATA REQUIRED IN CELL J28</v>
      </c>
    </row>
    <row r="27" spans="1:12" x14ac:dyDescent="0.2">
      <c r="A27" s="18"/>
      <c r="B27" s="15"/>
      <c r="C27" s="27"/>
      <c r="D27" s="19"/>
      <c r="E27" s="32" t="str">
        <f>IF(D27="", "DATA REQUIRED IN CELL D29", "OK")</f>
        <v>DATA REQUIRED IN CELL D29</v>
      </c>
      <c r="G27" s="10"/>
      <c r="H27" s="18"/>
      <c r="I27" s="15"/>
      <c r="J27" s="27"/>
      <c r="K27" s="19"/>
      <c r="L27" s="32" t="str">
        <f>IF(K27="", "DATA REQUIRED IN CELL J29", "OK")</f>
        <v>DATA REQUIRED IN CELL J29</v>
      </c>
    </row>
    <row r="28" spans="1:12" x14ac:dyDescent="0.2">
      <c r="A28" s="18"/>
      <c r="B28" s="15"/>
      <c r="C28" s="27"/>
      <c r="D28" s="19"/>
      <c r="E28" s="32" t="str">
        <f>IF(D28="", "DATA REQUIRED IN CELL D30", "OK")</f>
        <v>DATA REQUIRED IN CELL D30</v>
      </c>
      <c r="G28" s="10"/>
      <c r="H28" s="18"/>
      <c r="I28" s="15"/>
      <c r="J28" s="27"/>
      <c r="K28" s="19"/>
      <c r="L28" s="32" t="str">
        <f>IF(K28="", "DATA REQUIRED IN CELL J30", "OK")</f>
        <v>DATA REQUIRED IN CELL J30</v>
      </c>
    </row>
    <row r="29" spans="1:12" x14ac:dyDescent="0.2">
      <c r="A29" s="18"/>
      <c r="B29" s="15"/>
      <c r="C29" s="27"/>
      <c r="D29" s="19"/>
      <c r="E29" s="32" t="str">
        <f>IF(D29="", "DATA REQUIRED IN CELL D31", "OK")</f>
        <v>DATA REQUIRED IN CELL D31</v>
      </c>
      <c r="G29" s="10"/>
      <c r="H29" s="18"/>
      <c r="I29" s="15"/>
      <c r="J29" s="27"/>
      <c r="K29" s="19"/>
      <c r="L29" s="32" t="str">
        <f>IF(K29="", "DATA REQUIRED IN CELL J31", "OK")</f>
        <v>DATA REQUIRED IN CELL J31</v>
      </c>
    </row>
    <row r="30" spans="1:12" x14ac:dyDescent="0.2">
      <c r="A30" s="18"/>
      <c r="B30" s="15"/>
      <c r="C30" s="27"/>
      <c r="D30" s="19"/>
      <c r="E30" s="32" t="str">
        <f>IF(D30="", "DATA REQUIRED IN CELL D32", "OK")</f>
        <v>DATA REQUIRED IN CELL D32</v>
      </c>
      <c r="G30" s="10"/>
      <c r="H30" s="18"/>
      <c r="I30" s="15"/>
      <c r="J30" s="27"/>
      <c r="K30" s="19"/>
      <c r="L30" s="32" t="str">
        <f>IF(K30="", "DATA REQUIRED IN CELL J32", "OK")</f>
        <v>DATA REQUIRED IN CELL J32</v>
      </c>
    </row>
    <row r="31" spans="1:12" x14ac:dyDescent="0.2">
      <c r="A31" s="18"/>
      <c r="B31" s="15"/>
      <c r="C31" s="27"/>
      <c r="D31" s="19"/>
      <c r="E31" s="32" t="str">
        <f>IF(D31="", "DATA REQUIRED IN CELL D33", "OK")</f>
        <v>DATA REQUIRED IN CELL D33</v>
      </c>
      <c r="G31" s="10"/>
      <c r="H31" s="18"/>
      <c r="I31" s="15"/>
      <c r="J31" s="27"/>
      <c r="K31" s="19"/>
      <c r="L31" s="32" t="str">
        <f>IF(K31="", "DATA REQUIRED IN CELL J33", "OK")</f>
        <v>DATA REQUIRED IN CELL J33</v>
      </c>
    </row>
    <row r="32" spans="1:12" x14ac:dyDescent="0.2">
      <c r="A32" s="18"/>
      <c r="B32" s="15"/>
      <c r="C32" s="27"/>
      <c r="D32" s="19"/>
      <c r="E32" s="32" t="str">
        <f>IF(D32="", "DATA REQUIRED IN CELL D34", "OK")</f>
        <v>DATA REQUIRED IN CELL D34</v>
      </c>
      <c r="G32" s="10"/>
      <c r="H32" s="18"/>
      <c r="I32" s="15"/>
      <c r="J32" s="27"/>
      <c r="K32" s="19"/>
      <c r="L32" s="32" t="str">
        <f>IF(K32="", "DATA REQUIRED IN CELL J34", "OK")</f>
        <v>DATA REQUIRED IN CELL J34</v>
      </c>
    </row>
    <row r="33" spans="1:12" x14ac:dyDescent="0.2">
      <c r="A33" s="18"/>
      <c r="B33" s="15"/>
      <c r="C33" s="27"/>
      <c r="D33" s="19"/>
      <c r="E33" s="32" t="str">
        <f>IF(D33="", "DATA REQUIRED IN CELL D35", "OK")</f>
        <v>DATA REQUIRED IN CELL D35</v>
      </c>
      <c r="G33" s="10"/>
      <c r="H33" s="18"/>
      <c r="I33" s="15"/>
      <c r="J33" s="27"/>
      <c r="K33" s="19"/>
      <c r="L33" s="32" t="str">
        <f>IF(K33="", "DATA REQUIRED IN CELL J35", "OK")</f>
        <v>DATA REQUIRED IN CELL J35</v>
      </c>
    </row>
    <row r="34" spans="1:12" x14ac:dyDescent="0.2">
      <c r="G34" s="4"/>
      <c r="H34" s="8"/>
      <c r="I34" s="8"/>
    </row>
    <row r="35" spans="1:12" x14ac:dyDescent="0.2">
      <c r="G35" s="4"/>
      <c r="H35" s="8"/>
      <c r="I35" s="8"/>
    </row>
    <row r="36" spans="1:12" x14ac:dyDescent="0.2">
      <c r="G36" s="4"/>
      <c r="H36" s="8"/>
      <c r="I36" s="8"/>
    </row>
    <row r="37" spans="1:12" x14ac:dyDescent="0.2">
      <c r="G37" s="6"/>
      <c r="H37" s="1"/>
      <c r="I37" s="1"/>
    </row>
  </sheetData>
  <sheetProtection formatCells="0" formatColumns="0" formatRows="0" insertRows="0"/>
  <protectedRanges>
    <protectedRange sqref="K24:K33" name="Average"/>
    <protectedRange sqref="D24:D33" name="Arithmetic Average"/>
  </protectedRanges>
  <mergeCells count="30">
    <mergeCell ref="B20:D20"/>
    <mergeCell ref="B21:D21"/>
    <mergeCell ref="A14:E14"/>
    <mergeCell ref="H14:L14"/>
    <mergeCell ref="B22:D22"/>
    <mergeCell ref="I18:K18"/>
    <mergeCell ref="I19:K19"/>
    <mergeCell ref="I20:K20"/>
    <mergeCell ref="I21:K21"/>
    <mergeCell ref="I22:K22"/>
    <mergeCell ref="B18:D18"/>
    <mergeCell ref="B19:D19"/>
    <mergeCell ref="B17:D17"/>
    <mergeCell ref="I17:K17"/>
    <mergeCell ref="A16:D16"/>
    <mergeCell ref="H16:K16"/>
    <mergeCell ref="A2:I2"/>
    <mergeCell ref="B3:I3"/>
    <mergeCell ref="A4:I4"/>
    <mergeCell ref="H15:K15"/>
    <mergeCell ref="B10:I10"/>
    <mergeCell ref="B11:I11"/>
    <mergeCell ref="B12:I12"/>
    <mergeCell ref="B13:I13"/>
    <mergeCell ref="B9:I9"/>
    <mergeCell ref="B5:I5"/>
    <mergeCell ref="B6:I6"/>
    <mergeCell ref="B7:I7"/>
    <mergeCell ref="B8:I8"/>
    <mergeCell ref="A15:D15"/>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1"/>
    </sheetView>
  </sheetViews>
  <sheetFormatPr defaultRowHeight="12.75" x14ac:dyDescent="0.2"/>
  <cols>
    <col min="1" max="1" width="38.140625" customWidth="1"/>
    <col min="2" max="2" width="12.85546875" customWidth="1"/>
    <col min="3" max="3" width="10.28515625" customWidth="1"/>
    <col min="4" max="4" width="11.140625" customWidth="1"/>
    <col min="5" max="5" width="63.140625" customWidth="1"/>
    <col min="6" max="6" width="8.85546875" customWidth="1"/>
  </cols>
  <sheetData>
    <row r="1" spans="1:5" x14ac:dyDescent="0.2">
      <c r="A1" s="53" t="s">
        <v>49</v>
      </c>
      <c r="B1" s="54"/>
      <c r="C1" s="54"/>
      <c r="D1" s="54"/>
      <c r="E1" s="54"/>
    </row>
    <row r="2" spans="1:5" x14ac:dyDescent="0.2">
      <c r="A2" s="72" t="s">
        <v>15</v>
      </c>
      <c r="B2" s="95"/>
      <c r="C2" s="95"/>
      <c r="D2" s="95"/>
      <c r="E2" s="78"/>
    </row>
    <row r="3" spans="1:5" x14ac:dyDescent="0.2">
      <c r="A3" s="36" t="s">
        <v>16</v>
      </c>
      <c r="B3" s="96" t="s">
        <v>40</v>
      </c>
      <c r="C3" s="97"/>
      <c r="D3" s="97"/>
      <c r="E3" s="98"/>
    </row>
    <row r="4" spans="1:5" x14ac:dyDescent="0.2">
      <c r="A4" s="72" t="s">
        <v>11</v>
      </c>
      <c r="B4" s="95"/>
      <c r="C4" s="95"/>
      <c r="D4" s="95"/>
      <c r="E4" s="78"/>
    </row>
    <row r="5" spans="1:5" x14ac:dyDescent="0.2">
      <c r="A5" s="36" t="s">
        <v>12</v>
      </c>
      <c r="B5" s="94" t="s">
        <v>17</v>
      </c>
      <c r="C5" s="99"/>
      <c r="D5" s="99"/>
      <c r="E5" s="78"/>
    </row>
    <row r="6" spans="1:5" x14ac:dyDescent="0.2">
      <c r="A6" s="36" t="s">
        <v>29</v>
      </c>
      <c r="B6" s="94" t="s">
        <v>18</v>
      </c>
      <c r="C6" s="99"/>
      <c r="D6" s="99"/>
      <c r="E6" s="78"/>
    </row>
    <row r="7" spans="1:5" x14ac:dyDescent="0.2">
      <c r="A7" s="36" t="s">
        <v>30</v>
      </c>
      <c r="B7" s="94" t="s">
        <v>19</v>
      </c>
      <c r="C7" s="99"/>
      <c r="D7" s="99"/>
      <c r="E7" s="78"/>
    </row>
    <row r="8" spans="1:5" x14ac:dyDescent="0.2">
      <c r="A8" s="36" t="s">
        <v>31</v>
      </c>
      <c r="B8" s="94" t="s">
        <v>20</v>
      </c>
      <c r="C8" s="99"/>
      <c r="D8" s="99"/>
      <c r="E8" s="78"/>
    </row>
    <row r="9" spans="1:5" x14ac:dyDescent="0.2">
      <c r="A9" s="36" t="s">
        <v>32</v>
      </c>
      <c r="B9" s="94">
        <v>48105</v>
      </c>
      <c r="C9" s="99"/>
      <c r="D9" s="99"/>
      <c r="E9" s="78"/>
    </row>
    <row r="10" spans="1:5" x14ac:dyDescent="0.2">
      <c r="A10" s="36" t="s">
        <v>21</v>
      </c>
      <c r="B10" s="94" t="s">
        <v>25</v>
      </c>
      <c r="C10" s="78"/>
      <c r="D10" s="78"/>
      <c r="E10" s="78"/>
    </row>
    <row r="11" spans="1:5" x14ac:dyDescent="0.2">
      <c r="A11" s="37" t="s">
        <v>22</v>
      </c>
      <c r="B11" s="94" t="s">
        <v>26</v>
      </c>
      <c r="C11" s="78"/>
      <c r="D11" s="78"/>
      <c r="E11" s="78"/>
    </row>
    <row r="12" spans="1:5" x14ac:dyDescent="0.2">
      <c r="A12" s="37" t="s">
        <v>23</v>
      </c>
      <c r="B12" s="94" t="s">
        <v>27</v>
      </c>
      <c r="C12" s="78"/>
      <c r="D12" s="78"/>
      <c r="E12" s="78"/>
    </row>
    <row r="13" spans="1:5" x14ac:dyDescent="0.2">
      <c r="A13" s="37" t="s">
        <v>24</v>
      </c>
      <c r="B13" s="100" t="s">
        <v>28</v>
      </c>
      <c r="C13" s="78"/>
      <c r="D13" s="78"/>
      <c r="E13" s="78"/>
    </row>
    <row r="14" spans="1:5" ht="88.5" customHeight="1" x14ac:dyDescent="0.2">
      <c r="A14" s="69" t="s">
        <v>45</v>
      </c>
      <c r="B14" s="70"/>
      <c r="C14" s="70"/>
      <c r="D14" s="70"/>
      <c r="E14" s="71"/>
    </row>
    <row r="15" spans="1:5" x14ac:dyDescent="0.2">
      <c r="A15" s="47" t="s">
        <v>39</v>
      </c>
      <c r="B15" s="55" t="str">
        <f>IF(COUNTA(D18:D37)&lt;20,"REQUIRED DATA MISSING",IF(COUNTA(C18:C37)&lt;20,"REQUIRED DATA MISSING",IF(COUNTA(B18:B37)&lt;20,"REQUIRED DATA MISSING",IF(B16&lt;0.95,"PASSED","FAILED"))))</f>
        <v>PASSED</v>
      </c>
      <c r="C15" s="56"/>
      <c r="D15" s="56"/>
      <c r="E15" s="38"/>
    </row>
    <row r="16" spans="1:5" x14ac:dyDescent="0.2">
      <c r="A16" s="39" t="s">
        <v>3</v>
      </c>
      <c r="B16" s="101">
        <f>STDEVA(D18:D37)</f>
        <v>3.9203383312641421E-2</v>
      </c>
      <c r="C16" s="78"/>
      <c r="D16" s="78"/>
      <c r="E16" s="38"/>
    </row>
    <row r="17" spans="1:5" ht="25.5" x14ac:dyDescent="0.2">
      <c r="A17" s="39" t="s">
        <v>36</v>
      </c>
      <c r="B17" s="39" t="s">
        <v>0</v>
      </c>
      <c r="C17" s="39" t="s">
        <v>1</v>
      </c>
      <c r="D17" s="39" t="s">
        <v>2</v>
      </c>
      <c r="E17" s="40" t="s">
        <v>33</v>
      </c>
    </row>
    <row r="18" spans="1:5" x14ac:dyDescent="0.2">
      <c r="A18" s="41" t="s">
        <v>6</v>
      </c>
      <c r="B18" s="15">
        <v>41573</v>
      </c>
      <c r="C18" s="16">
        <v>0.33333333333333331</v>
      </c>
      <c r="D18" s="42">
        <v>6.0030000000000001</v>
      </c>
      <c r="E18" s="43" t="str">
        <f>IF(D18="", "DATA REQUIRED IN CELL D20", "OK")</f>
        <v>OK</v>
      </c>
    </row>
    <row r="19" spans="1:5" x14ac:dyDescent="0.2">
      <c r="A19" s="41" t="s">
        <v>6</v>
      </c>
      <c r="B19" s="15">
        <v>41574</v>
      </c>
      <c r="C19" s="16">
        <v>0.33402777777777781</v>
      </c>
      <c r="D19" s="42">
        <v>6.0209999999999999</v>
      </c>
      <c r="E19" s="43" t="str">
        <f>IF(D19="", "DATA REQUIRED IN CELL D21", "OK")</f>
        <v>OK</v>
      </c>
    </row>
    <row r="20" spans="1:5" x14ac:dyDescent="0.2">
      <c r="A20" s="41" t="s">
        <v>6</v>
      </c>
      <c r="B20" s="15">
        <v>41575</v>
      </c>
      <c r="C20" s="16">
        <v>0.34722222222222227</v>
      </c>
      <c r="D20" s="42">
        <v>6.0430000000000001</v>
      </c>
      <c r="E20" s="43" t="str">
        <f>IF(D20="", "DATA REQUIRED IN CELL D22", "OK")</f>
        <v>OK</v>
      </c>
    </row>
    <row r="21" spans="1:5" x14ac:dyDescent="0.2">
      <c r="A21" s="41" t="s">
        <v>6</v>
      </c>
      <c r="B21" s="15">
        <v>41576</v>
      </c>
      <c r="C21" s="16">
        <v>0.34930555555555554</v>
      </c>
      <c r="D21" s="42">
        <v>5.9930000000000003</v>
      </c>
      <c r="E21" s="43" t="str">
        <f>IF(D21="", "DATA REQUIRED IN CELL D23", "OK")</f>
        <v>OK</v>
      </c>
    </row>
    <row r="22" spans="1:5" x14ac:dyDescent="0.2">
      <c r="A22" s="41" t="s">
        <v>6</v>
      </c>
      <c r="B22" s="15">
        <v>41577</v>
      </c>
      <c r="C22" s="16">
        <v>0.375</v>
      </c>
      <c r="D22" s="42">
        <v>6.0030000000000001</v>
      </c>
      <c r="E22" s="43" t="str">
        <f>IF(D22="", "DATA REQUIRED IN CELL D24", "OK")</f>
        <v>OK</v>
      </c>
    </row>
    <row r="23" spans="1:5" x14ac:dyDescent="0.2">
      <c r="A23" s="41" t="s">
        <v>6</v>
      </c>
      <c r="B23" s="15">
        <v>41579</v>
      </c>
      <c r="C23" s="16">
        <v>0.38194444444444442</v>
      </c>
      <c r="D23" s="42">
        <v>6.0919999999999996</v>
      </c>
      <c r="E23" s="43" t="str">
        <f>IF(D23="", "DATA REQUIRED IN CELL D25", "OK")</f>
        <v>OK</v>
      </c>
    </row>
    <row r="24" spans="1:5" x14ac:dyDescent="0.2">
      <c r="A24" s="41" t="s">
        <v>6</v>
      </c>
      <c r="B24" s="15">
        <v>41580</v>
      </c>
      <c r="C24" s="16">
        <v>0.3888888888888889</v>
      </c>
      <c r="D24" s="42">
        <v>6.101</v>
      </c>
      <c r="E24" s="43" t="str">
        <f>IF(D24="", "DATA REQUIRED IN CELL D26", "OK")</f>
        <v>OK</v>
      </c>
    </row>
    <row r="25" spans="1:5" x14ac:dyDescent="0.2">
      <c r="A25" s="41" t="s">
        <v>6</v>
      </c>
      <c r="B25" s="15">
        <v>41581</v>
      </c>
      <c r="C25" s="16">
        <v>0.39583333333333331</v>
      </c>
      <c r="D25" s="42">
        <v>6.0449999999999999</v>
      </c>
      <c r="E25" s="43" t="str">
        <f>IF(D25="", "DATA REQUIRED IN CELL D27", "OK")</f>
        <v>OK</v>
      </c>
    </row>
    <row r="26" spans="1:5" x14ac:dyDescent="0.2">
      <c r="A26" s="41" t="s">
        <v>6</v>
      </c>
      <c r="B26" s="15">
        <v>41583</v>
      </c>
      <c r="C26" s="16">
        <v>0.40277777777777773</v>
      </c>
      <c r="D26" s="42">
        <v>6.0030000000000001</v>
      </c>
      <c r="E26" s="43" t="str">
        <f>IF(D26="", "DATA REQUIRED IN CELL D28", "OK")</f>
        <v>OK</v>
      </c>
    </row>
    <row r="27" spans="1:5" x14ac:dyDescent="0.2">
      <c r="A27" s="41" t="s">
        <v>6</v>
      </c>
      <c r="B27" s="15">
        <v>41584</v>
      </c>
      <c r="C27" s="16">
        <v>0.40972222222222227</v>
      </c>
      <c r="D27" s="42">
        <v>6.0209999999999999</v>
      </c>
      <c r="E27" s="43" t="str">
        <f>IF(D27="", "DATA REQUIRED IN CELL D29", "OK")</f>
        <v>OK</v>
      </c>
    </row>
    <row r="28" spans="1:5" x14ac:dyDescent="0.2">
      <c r="A28" s="41" t="s">
        <v>6</v>
      </c>
      <c r="B28" s="15">
        <v>41585</v>
      </c>
      <c r="C28" s="16">
        <v>0.41666666666666669</v>
      </c>
      <c r="D28" s="42">
        <v>5.9889999999999999</v>
      </c>
      <c r="E28" s="43" t="str">
        <f>IF(D28="", "DATA REQUIRED IN CELL D30", "OK")</f>
        <v>OK</v>
      </c>
    </row>
    <row r="29" spans="1:5" x14ac:dyDescent="0.2">
      <c r="A29" s="41" t="s">
        <v>6</v>
      </c>
      <c r="B29" s="15">
        <v>41586</v>
      </c>
      <c r="C29" s="16">
        <v>0.4236111111111111</v>
      </c>
      <c r="D29" s="42">
        <v>5.9619999999999997</v>
      </c>
      <c r="E29" s="43" t="str">
        <f>IF(D29="", "DATA REQUIRED IN CELL D31", "OK")</f>
        <v>OK</v>
      </c>
    </row>
    <row r="30" spans="1:5" x14ac:dyDescent="0.2">
      <c r="A30" s="41" t="s">
        <v>6</v>
      </c>
      <c r="B30" s="15">
        <v>41587</v>
      </c>
      <c r="C30" s="16">
        <v>0.43055555555555558</v>
      </c>
      <c r="D30" s="42">
        <v>6.01</v>
      </c>
      <c r="E30" s="43" t="str">
        <f>IF(D30="", "DATA REQUIRED IN CELL D32", "OK")</f>
        <v>OK</v>
      </c>
    </row>
    <row r="31" spans="1:5" x14ac:dyDescent="0.2">
      <c r="A31" s="41" t="s">
        <v>6</v>
      </c>
      <c r="B31" s="15">
        <v>41588</v>
      </c>
      <c r="C31" s="16">
        <v>0.4375</v>
      </c>
      <c r="D31" s="42">
        <v>6.032</v>
      </c>
      <c r="E31" s="43" t="str">
        <f>IF(D31="", "DATA REQUIRED IN CELL D33", "OK")</f>
        <v>OK</v>
      </c>
    </row>
    <row r="32" spans="1:5" x14ac:dyDescent="0.2">
      <c r="A32" s="41" t="s">
        <v>6</v>
      </c>
      <c r="B32" s="15">
        <v>41589</v>
      </c>
      <c r="C32" s="16">
        <v>0.44444444444444442</v>
      </c>
      <c r="D32" s="42">
        <v>6.0529999999999999</v>
      </c>
      <c r="E32" s="43" t="str">
        <f>IF(D32="", "DATA REQUIRED IN CELL D34", "OK")</f>
        <v>OK</v>
      </c>
    </row>
    <row r="33" spans="1:5" x14ac:dyDescent="0.2">
      <c r="A33" s="41" t="s">
        <v>6</v>
      </c>
      <c r="B33" s="15">
        <v>41590</v>
      </c>
      <c r="C33" s="16">
        <v>0.4513888888888889</v>
      </c>
      <c r="D33" s="42">
        <v>6.05</v>
      </c>
      <c r="E33" s="43" t="str">
        <f>IF(D33="", "DATA REQUIRED IN CELL D35", "OK")</f>
        <v>OK</v>
      </c>
    </row>
    <row r="34" spans="1:5" x14ac:dyDescent="0.2">
      <c r="A34" s="41" t="s">
        <v>6</v>
      </c>
      <c r="B34" s="15">
        <v>41591</v>
      </c>
      <c r="C34" s="16">
        <v>0.45833333333333331</v>
      </c>
      <c r="D34" s="42">
        <v>5.9889999999999999</v>
      </c>
      <c r="E34" s="43" t="str">
        <f>IF(D34="", "DATA REQUIRED IN CELL D36", "OK")</f>
        <v>OK</v>
      </c>
    </row>
    <row r="35" spans="1:5" x14ac:dyDescent="0.2">
      <c r="A35" s="41" t="s">
        <v>6</v>
      </c>
      <c r="B35" s="15">
        <v>41592</v>
      </c>
      <c r="C35" s="16">
        <v>0.46527777777777773</v>
      </c>
      <c r="D35" s="42">
        <v>6.0330000000000004</v>
      </c>
      <c r="E35" s="43" t="str">
        <f>IF(D35="", "DATA REQUIRED IN CELL D37", "OK")</f>
        <v>OK</v>
      </c>
    </row>
    <row r="36" spans="1:5" x14ac:dyDescent="0.2">
      <c r="A36" s="41" t="s">
        <v>6</v>
      </c>
      <c r="B36" s="15">
        <v>41593</v>
      </c>
      <c r="C36" s="16">
        <v>0.47222222222222227</v>
      </c>
      <c r="D36" s="42">
        <v>5.9390000000000001</v>
      </c>
      <c r="E36" s="43" t="str">
        <f>IF(D36="", "DATA REQUIRED IN CELL D38", "OK")</f>
        <v>OK</v>
      </c>
    </row>
    <row r="37" spans="1:5" x14ac:dyDescent="0.2">
      <c r="A37" s="41" t="s">
        <v>6</v>
      </c>
      <c r="B37" s="15">
        <v>41594</v>
      </c>
      <c r="C37" s="16">
        <v>0.47916666666666669</v>
      </c>
      <c r="D37" s="42">
        <v>6.0419999999999998</v>
      </c>
      <c r="E37" s="43" t="str">
        <f>IF(D37="", "DATA REQUIRED IN CELL D39", "OK")</f>
        <v>OK</v>
      </c>
    </row>
  </sheetData>
  <mergeCells count="16">
    <mergeCell ref="B12:E12"/>
    <mergeCell ref="B13:E13"/>
    <mergeCell ref="B15:D15"/>
    <mergeCell ref="B16:D16"/>
    <mergeCell ref="A14:E14"/>
    <mergeCell ref="B11:E11"/>
    <mergeCell ref="A1:E1"/>
    <mergeCell ref="A2:E2"/>
    <mergeCell ref="B3:E3"/>
    <mergeCell ref="A4:E4"/>
    <mergeCell ref="B5:E5"/>
    <mergeCell ref="B6:E6"/>
    <mergeCell ref="B7:E7"/>
    <mergeCell ref="B8:E8"/>
    <mergeCell ref="B9:E9"/>
    <mergeCell ref="B10:E10"/>
  </mergeCells>
  <phoneticPr fontId="0" type="noConversion"/>
  <hyperlinks>
    <hyperlink ref="B13" r:id="rId1"/>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x14ac:dyDescent="0.2"/>
  <cols>
    <col min="1" max="1" width="37.7109375" customWidth="1"/>
    <col min="2" max="2" width="10.140625" bestFit="1" customWidth="1"/>
    <col min="3" max="3" width="9" bestFit="1" customWidth="1"/>
    <col min="4" max="4" width="10" customWidth="1"/>
    <col min="5" max="5" width="27.85546875" bestFit="1" customWidth="1"/>
    <col min="6" max="6" width="2.28515625" customWidth="1"/>
    <col min="7" max="7" width="2.140625" customWidth="1"/>
    <col min="8" max="8" width="22.42578125" customWidth="1"/>
    <col min="9" max="9" width="14.85546875" customWidth="1"/>
    <col min="12" max="12" width="27.42578125" bestFit="1" customWidth="1"/>
    <col min="13" max="13" width="37.140625" customWidth="1"/>
  </cols>
  <sheetData>
    <row r="1" spans="1:12" x14ac:dyDescent="0.2">
      <c r="A1" s="51" t="s">
        <v>48</v>
      </c>
      <c r="B1" s="9"/>
      <c r="C1" s="9"/>
      <c r="D1" s="9"/>
      <c r="E1" s="9"/>
      <c r="F1" s="9"/>
      <c r="G1" s="9"/>
      <c r="H1" s="9"/>
      <c r="I1" s="9"/>
      <c r="J1" s="9"/>
      <c r="K1" s="9"/>
    </row>
    <row r="2" spans="1:12" x14ac:dyDescent="0.2">
      <c r="A2" s="57" t="s">
        <v>15</v>
      </c>
      <c r="B2" s="105"/>
      <c r="C2" s="105"/>
      <c r="D2" s="105"/>
      <c r="E2" s="105"/>
      <c r="F2" s="105"/>
      <c r="G2" s="105"/>
      <c r="H2" s="105"/>
      <c r="I2" s="105"/>
      <c r="J2" s="9"/>
      <c r="K2" s="9"/>
    </row>
    <row r="3" spans="1:12" ht="12.75" customHeight="1" x14ac:dyDescent="0.2">
      <c r="A3" s="11" t="s">
        <v>16</v>
      </c>
      <c r="B3" s="96" t="s">
        <v>40</v>
      </c>
      <c r="C3" s="97"/>
      <c r="D3" s="97"/>
      <c r="E3" s="98"/>
      <c r="F3" s="96"/>
      <c r="G3" s="97"/>
      <c r="H3" s="97"/>
      <c r="I3" s="98"/>
      <c r="J3" s="9"/>
      <c r="K3" s="9"/>
    </row>
    <row r="4" spans="1:12" x14ac:dyDescent="0.2">
      <c r="A4" s="106" t="s">
        <v>11</v>
      </c>
      <c r="B4" s="59"/>
      <c r="C4" s="59"/>
      <c r="D4" s="59"/>
      <c r="E4" s="59"/>
      <c r="F4" s="59"/>
      <c r="G4" s="59"/>
      <c r="H4" s="59"/>
      <c r="I4" s="59"/>
    </row>
    <row r="5" spans="1:12" x14ac:dyDescent="0.2">
      <c r="A5" s="12" t="s">
        <v>12</v>
      </c>
      <c r="B5" s="102" t="str">
        <f>('EX - 10 ppm S Precision'!$B$5)</f>
        <v>USEPA National and Vehicle Fuels Emissions Laboratory/OAR</v>
      </c>
      <c r="C5" s="103"/>
      <c r="D5" s="103"/>
      <c r="E5" s="103"/>
      <c r="F5" s="103"/>
      <c r="G5" s="103"/>
      <c r="H5" s="103"/>
      <c r="I5" s="104"/>
    </row>
    <row r="6" spans="1:12" x14ac:dyDescent="0.2">
      <c r="A6" s="12" t="s">
        <v>29</v>
      </c>
      <c r="B6" s="102" t="str">
        <f>('EX - 10 ppm S Precision'!$B$6)</f>
        <v>2565 Plymouth Road, Mailcode AATSG</v>
      </c>
      <c r="C6" s="103"/>
      <c r="D6" s="103"/>
      <c r="E6" s="103"/>
      <c r="F6" s="103"/>
      <c r="G6" s="103"/>
      <c r="H6" s="103"/>
      <c r="I6" s="104"/>
    </row>
    <row r="7" spans="1:12" x14ac:dyDescent="0.2">
      <c r="A7" s="12" t="s">
        <v>30</v>
      </c>
      <c r="B7" s="102" t="str">
        <f>('EX - 10 ppm S Precision'!$B$7)</f>
        <v>Ann Arbor</v>
      </c>
      <c r="C7" s="103"/>
      <c r="D7" s="103"/>
      <c r="E7" s="103"/>
      <c r="F7" s="103"/>
      <c r="G7" s="103"/>
      <c r="H7" s="103"/>
      <c r="I7" s="104"/>
    </row>
    <row r="8" spans="1:12" x14ac:dyDescent="0.2">
      <c r="A8" s="12" t="s">
        <v>31</v>
      </c>
      <c r="B8" s="102" t="str">
        <f>('EX - 10 ppm S Precision'!$B$8)</f>
        <v>Michigan</v>
      </c>
      <c r="C8" s="103"/>
      <c r="D8" s="103"/>
      <c r="E8" s="103"/>
      <c r="F8" s="103"/>
      <c r="G8" s="103"/>
      <c r="H8" s="103"/>
      <c r="I8" s="104"/>
    </row>
    <row r="9" spans="1:12" x14ac:dyDescent="0.2">
      <c r="A9" s="12" t="s">
        <v>32</v>
      </c>
      <c r="B9" s="102">
        <f>('EX - 10 ppm S Precision'!$B$9)</f>
        <v>48105</v>
      </c>
      <c r="C9" s="103"/>
      <c r="D9" s="103"/>
      <c r="E9" s="103"/>
      <c r="F9" s="103"/>
      <c r="G9" s="103"/>
      <c r="H9" s="103"/>
      <c r="I9" s="104"/>
    </row>
    <row r="10" spans="1:12" ht="13.5" customHeight="1" x14ac:dyDescent="0.2">
      <c r="A10" s="30" t="s">
        <v>21</v>
      </c>
      <c r="B10" s="102" t="str">
        <f>('EX - 10 ppm S Precision'!$B$10)</f>
        <v>Joe Sopata</v>
      </c>
      <c r="C10" s="103"/>
      <c r="D10" s="103"/>
      <c r="E10" s="103"/>
      <c r="F10" s="103"/>
      <c r="G10" s="103"/>
      <c r="H10" s="103"/>
      <c r="I10" s="104"/>
    </row>
    <row r="11" spans="1:12" ht="27" customHeight="1" x14ac:dyDescent="0.2">
      <c r="A11" s="30" t="s">
        <v>22</v>
      </c>
      <c r="B11" s="102" t="str">
        <f>('EX - 10 ppm S Precision'!$B$11)</f>
        <v>202-343-9034</v>
      </c>
      <c r="C11" s="103"/>
      <c r="D11" s="103"/>
      <c r="E11" s="103"/>
      <c r="F11" s="103"/>
      <c r="G11" s="103"/>
      <c r="H11" s="103"/>
      <c r="I11" s="104"/>
    </row>
    <row r="12" spans="1:12" ht="27.75" customHeight="1" x14ac:dyDescent="0.2">
      <c r="A12" s="30" t="s">
        <v>23</v>
      </c>
      <c r="B12" s="102" t="str">
        <f>('EX - 10 ppm S Precision'!$B$12)</f>
        <v>202-343-2801</v>
      </c>
      <c r="C12" s="103"/>
      <c r="D12" s="103"/>
      <c r="E12" s="103"/>
      <c r="F12" s="103"/>
      <c r="G12" s="103"/>
      <c r="H12" s="103"/>
      <c r="I12" s="104"/>
    </row>
    <row r="13" spans="1:12" ht="29.25" customHeight="1" x14ac:dyDescent="0.2">
      <c r="A13" s="30" t="s">
        <v>24</v>
      </c>
      <c r="B13" s="102" t="str">
        <f>('EX - 10 ppm S Precision'!$B$13)</f>
        <v>sopata.joe@epa.gov</v>
      </c>
      <c r="C13" s="103"/>
      <c r="D13" s="103"/>
      <c r="E13" s="103"/>
      <c r="F13" s="103"/>
      <c r="G13" s="103"/>
      <c r="H13" s="103"/>
      <c r="I13" s="104"/>
    </row>
    <row r="14" spans="1:12" ht="88.5" customHeight="1" x14ac:dyDescent="0.2">
      <c r="A14" s="85" t="s">
        <v>43</v>
      </c>
      <c r="B14" s="70"/>
      <c r="C14" s="70"/>
      <c r="D14" s="70"/>
      <c r="E14" s="86"/>
      <c r="F14" s="49"/>
      <c r="H14" s="85" t="s">
        <v>44</v>
      </c>
      <c r="I14" s="70"/>
      <c r="J14" s="70"/>
      <c r="K14" s="70"/>
      <c r="L14" s="86"/>
    </row>
    <row r="15" spans="1:12" x14ac:dyDescent="0.2">
      <c r="A15" s="79" t="s">
        <v>13</v>
      </c>
      <c r="B15" s="79"/>
      <c r="C15" s="79"/>
      <c r="D15" s="79"/>
      <c r="E15" s="33"/>
      <c r="F15" s="33"/>
      <c r="H15" s="79" t="s">
        <v>14</v>
      </c>
      <c r="I15" s="79"/>
      <c r="J15" s="79"/>
      <c r="K15" s="79"/>
    </row>
    <row r="16" spans="1:12" x14ac:dyDescent="0.2">
      <c r="A16" s="79" t="s">
        <v>4</v>
      </c>
      <c r="B16" s="79"/>
      <c r="C16" s="79"/>
      <c r="D16" s="79"/>
      <c r="E16" s="33"/>
      <c r="F16" s="33"/>
      <c r="H16" s="79" t="s">
        <v>4</v>
      </c>
      <c r="I16" s="79"/>
      <c r="J16" s="79"/>
      <c r="K16" s="79"/>
    </row>
    <row r="17" spans="1:12" ht="25.5" x14ac:dyDescent="0.2">
      <c r="A17" s="13" t="s">
        <v>34</v>
      </c>
      <c r="B17" s="91" t="str">
        <f>IF(COUNTA(D24:D33)&lt;10,"REQUIRED DATA MISSING",IF(COUNTA(B21)&lt;1,"REQUIRED DATA MISSING",IF(B22&lt;0.7,"PASSED","FAILED")))</f>
        <v>PASSED</v>
      </c>
      <c r="C17" s="92"/>
      <c r="D17" s="93"/>
      <c r="H17" s="13" t="s">
        <v>35</v>
      </c>
      <c r="I17" s="91" t="str">
        <f>IF(COUNTA(K24:K33)&lt;10,"REQUIRED DATA MISSING",IF(COUNTA(I21)&lt;1,"REQUIRED DATA MISSING",IF(I22&lt;1.02,"PASSED","FAILED")))</f>
        <v>PASSED</v>
      </c>
      <c r="J17" s="92"/>
      <c r="K17" s="93"/>
    </row>
    <row r="18" spans="1:12" x14ac:dyDescent="0.2">
      <c r="A18" s="28" t="s">
        <v>5</v>
      </c>
      <c r="B18" s="107">
        <f>AVERAGE(D24:D33)</f>
        <v>7.9485000000000001</v>
      </c>
      <c r="C18" s="108"/>
      <c r="D18" s="109"/>
      <c r="E18" s="34"/>
      <c r="F18" s="34"/>
      <c r="H18" s="17" t="s">
        <v>5</v>
      </c>
      <c r="I18" s="107">
        <f>AVERAGE(K24:K33)</f>
        <v>13.907499999999999</v>
      </c>
      <c r="J18" s="108"/>
      <c r="K18" s="109"/>
    </row>
    <row r="19" spans="1:12" ht="25.5" x14ac:dyDescent="0.2">
      <c r="A19" s="29" t="s">
        <v>7</v>
      </c>
      <c r="B19" s="110" t="s">
        <v>38</v>
      </c>
      <c r="C19" s="82"/>
      <c r="D19" s="83"/>
      <c r="E19" s="35"/>
      <c r="F19" s="35"/>
      <c r="H19" s="14" t="s">
        <v>7</v>
      </c>
      <c r="I19" s="110" t="s">
        <v>38</v>
      </c>
      <c r="J19" s="82"/>
      <c r="K19" s="83"/>
    </row>
    <row r="20" spans="1:12" ht="25.5" x14ac:dyDescent="0.2">
      <c r="A20" s="29" t="s">
        <v>8</v>
      </c>
      <c r="B20" s="110" t="s">
        <v>41</v>
      </c>
      <c r="C20" s="82"/>
      <c r="D20" s="83"/>
      <c r="E20" s="31" t="s">
        <v>37</v>
      </c>
      <c r="F20" s="35"/>
      <c r="H20" s="14" t="s">
        <v>8</v>
      </c>
      <c r="I20" s="110" t="s">
        <v>42</v>
      </c>
      <c r="J20" s="82"/>
      <c r="K20" s="83"/>
      <c r="L20" s="31" t="s">
        <v>37</v>
      </c>
    </row>
    <row r="21" spans="1:12" ht="51" x14ac:dyDescent="0.2">
      <c r="A21" s="29" t="s">
        <v>10</v>
      </c>
      <c r="B21" s="84">
        <v>8</v>
      </c>
      <c r="C21" s="82"/>
      <c r="D21" s="83"/>
      <c r="E21" s="50" t="str">
        <f>IF(B21&lt;1, "ARV TOO LOW IN CONCENTRATION", IF(B21&gt;10, "ARV TOO HIGH IN CONCENTRATION","OK"))</f>
        <v>OK</v>
      </c>
      <c r="F21" s="35"/>
      <c r="H21" s="14" t="s">
        <v>10</v>
      </c>
      <c r="I21" s="81">
        <v>13.5</v>
      </c>
      <c r="J21" s="82"/>
      <c r="K21" s="83"/>
      <c r="L21" s="50" t="str">
        <f>IF(I21&lt;10, "ARV TOO LOW IN CONCENTRATION", IF(I21&gt;20, "ARV TOO HIGH IN CONCENTRATION","OK"))</f>
        <v>OK</v>
      </c>
    </row>
    <row r="22" spans="1:12" ht="51" x14ac:dyDescent="0.2">
      <c r="A22" s="28" t="s">
        <v>9</v>
      </c>
      <c r="B22" s="111">
        <f>ABS(B21-B18)</f>
        <v>5.1499999999999879E-2</v>
      </c>
      <c r="C22" s="108"/>
      <c r="D22" s="109"/>
      <c r="E22" s="34"/>
      <c r="F22" s="34"/>
      <c r="H22" s="17" t="s">
        <v>9</v>
      </c>
      <c r="I22" s="111">
        <f>ABS(I21-I18)</f>
        <v>0.40749999999999886</v>
      </c>
      <c r="J22" s="108"/>
      <c r="K22" s="109"/>
    </row>
    <row r="23" spans="1:12" ht="38.25" x14ac:dyDescent="0.2">
      <c r="A23" s="14" t="s">
        <v>36</v>
      </c>
      <c r="B23" s="26" t="s">
        <v>0</v>
      </c>
      <c r="C23" s="26" t="s">
        <v>1</v>
      </c>
      <c r="D23" s="17" t="s">
        <v>2</v>
      </c>
      <c r="E23" s="31" t="s">
        <v>33</v>
      </c>
      <c r="G23" s="1"/>
      <c r="H23" s="14" t="s">
        <v>36</v>
      </c>
      <c r="I23" s="26" t="s">
        <v>0</v>
      </c>
      <c r="J23" s="26" t="s">
        <v>1</v>
      </c>
      <c r="K23" s="17" t="s">
        <v>2</v>
      </c>
      <c r="L23" s="31" t="s">
        <v>33</v>
      </c>
    </row>
    <row r="24" spans="1:12" x14ac:dyDescent="0.2">
      <c r="A24" s="18" t="s">
        <v>6</v>
      </c>
      <c r="B24" s="15">
        <v>41591</v>
      </c>
      <c r="C24" s="27">
        <v>0.33333333333333331</v>
      </c>
      <c r="D24" s="19">
        <v>7.3410000000000002</v>
      </c>
      <c r="E24" s="32" t="str">
        <f>IF(D24="", "DATA REQUIRED IN CELL D26", "OK")</f>
        <v>OK</v>
      </c>
      <c r="G24" s="10"/>
      <c r="H24" s="18" t="s">
        <v>6</v>
      </c>
      <c r="I24" s="15">
        <v>41591</v>
      </c>
      <c r="J24" s="27">
        <v>0.375</v>
      </c>
      <c r="K24" s="19">
        <v>13.239000000000001</v>
      </c>
      <c r="L24" s="32" t="str">
        <f>IF(K24="", "DATA REQUIRED IN CELL J26", "OK")</f>
        <v>OK</v>
      </c>
    </row>
    <row r="25" spans="1:12" x14ac:dyDescent="0.2">
      <c r="A25" s="18" t="s">
        <v>6</v>
      </c>
      <c r="B25" s="15">
        <v>41591</v>
      </c>
      <c r="C25" s="27">
        <v>0.33333333333333331</v>
      </c>
      <c r="D25" s="19">
        <v>7.5620000000000003</v>
      </c>
      <c r="E25" s="32" t="str">
        <f>IF(D25="", "DATA REQUIRED IN CELL D27", "OK")</f>
        <v>OK</v>
      </c>
      <c r="G25" s="10"/>
      <c r="H25" s="18" t="s">
        <v>6</v>
      </c>
      <c r="I25" s="15">
        <v>41591</v>
      </c>
      <c r="J25" s="27">
        <v>0.375</v>
      </c>
      <c r="K25" s="19">
        <v>14.231</v>
      </c>
      <c r="L25" s="32" t="str">
        <f>IF(K25="", "DATA REQUIRED IN CELL J27", "OK")</f>
        <v>OK</v>
      </c>
    </row>
    <row r="26" spans="1:12" x14ac:dyDescent="0.2">
      <c r="A26" s="18" t="s">
        <v>6</v>
      </c>
      <c r="B26" s="15">
        <v>41591</v>
      </c>
      <c r="C26" s="27">
        <v>0.33333333333333331</v>
      </c>
      <c r="D26" s="19">
        <v>7.8940000000000001</v>
      </c>
      <c r="E26" s="32" t="str">
        <f>IF(D26="", "DATA REQUIRED IN CELL D28", "OK")</f>
        <v>OK</v>
      </c>
      <c r="G26" s="10"/>
      <c r="H26" s="18" t="s">
        <v>6</v>
      </c>
      <c r="I26" s="15">
        <v>41591</v>
      </c>
      <c r="J26" s="27">
        <v>0.375</v>
      </c>
      <c r="K26" s="19">
        <v>13.898999999999999</v>
      </c>
      <c r="L26" s="32" t="str">
        <f>IF(K26="", "DATA REQUIRED IN CELL J28", "OK")</f>
        <v>OK</v>
      </c>
    </row>
    <row r="27" spans="1:12" x14ac:dyDescent="0.2">
      <c r="A27" s="18" t="s">
        <v>6</v>
      </c>
      <c r="B27" s="15">
        <v>41591</v>
      </c>
      <c r="C27" s="27">
        <v>0.33333333333333331</v>
      </c>
      <c r="D27" s="19">
        <v>8.2189999999999994</v>
      </c>
      <c r="E27" s="32" t="str">
        <f>IF(D27="", "DATA REQUIRED IN CELL D29", "OK")</f>
        <v>OK</v>
      </c>
      <c r="G27" s="10"/>
      <c r="H27" s="18" t="s">
        <v>6</v>
      </c>
      <c r="I27" s="15">
        <v>41591</v>
      </c>
      <c r="J27" s="27">
        <v>0.375</v>
      </c>
      <c r="K27" s="19">
        <v>14.035</v>
      </c>
      <c r="L27" s="32" t="str">
        <f>IF(K27="", "DATA REQUIRED IN CELL J29", "OK")</f>
        <v>OK</v>
      </c>
    </row>
    <row r="28" spans="1:12" x14ac:dyDescent="0.2">
      <c r="A28" s="18" t="s">
        <v>6</v>
      </c>
      <c r="B28" s="15">
        <v>41591</v>
      </c>
      <c r="C28" s="27">
        <v>0.33333333333333331</v>
      </c>
      <c r="D28" s="19">
        <v>8.234</v>
      </c>
      <c r="E28" s="32" t="str">
        <f>IF(D28="", "DATA REQUIRED IN CELL D30", "OK")</f>
        <v>OK</v>
      </c>
      <c r="G28" s="10"/>
      <c r="H28" s="18" t="s">
        <v>6</v>
      </c>
      <c r="I28" s="15">
        <v>41591</v>
      </c>
      <c r="J28" s="27">
        <v>0.375</v>
      </c>
      <c r="K28" s="19">
        <v>14.000999999999999</v>
      </c>
      <c r="L28" s="32" t="str">
        <f>IF(K28="", "DATA REQUIRED IN CELL J30", "OK")</f>
        <v>OK</v>
      </c>
    </row>
    <row r="29" spans="1:12" x14ac:dyDescent="0.2">
      <c r="A29" s="18" t="s">
        <v>6</v>
      </c>
      <c r="B29" s="15">
        <v>41591</v>
      </c>
      <c r="C29" s="27">
        <v>0.33333333333333331</v>
      </c>
      <c r="D29" s="19">
        <v>8.1</v>
      </c>
      <c r="E29" s="32" t="str">
        <f>IF(D29="", "DATA REQUIRED IN CELL D31", "OK")</f>
        <v>OK</v>
      </c>
      <c r="G29" s="10"/>
      <c r="H29" s="18" t="s">
        <v>6</v>
      </c>
      <c r="I29" s="15">
        <v>41591</v>
      </c>
      <c r="J29" s="27">
        <v>0.375</v>
      </c>
      <c r="K29" s="19">
        <v>13.98</v>
      </c>
      <c r="L29" s="32" t="str">
        <f>IF(K29="", "DATA REQUIRED IN CELL J31", "OK")</f>
        <v>OK</v>
      </c>
    </row>
    <row r="30" spans="1:12" x14ac:dyDescent="0.2">
      <c r="A30" s="18" t="s">
        <v>6</v>
      </c>
      <c r="B30" s="15">
        <v>41591</v>
      </c>
      <c r="C30" s="27">
        <v>0.33333333333333331</v>
      </c>
      <c r="D30" s="19">
        <v>8.1140000000000008</v>
      </c>
      <c r="E30" s="32" t="str">
        <f>IF(D30="", "DATA REQUIRED IN CELL D32", "OK")</f>
        <v>OK</v>
      </c>
      <c r="G30" s="10"/>
      <c r="H30" s="18" t="s">
        <v>6</v>
      </c>
      <c r="I30" s="15">
        <v>41591</v>
      </c>
      <c r="J30" s="27">
        <v>0.375</v>
      </c>
      <c r="K30" s="19">
        <v>13.211</v>
      </c>
      <c r="L30" s="32" t="str">
        <f>IF(K30="", "DATA REQUIRED IN CELL J32", "OK")</f>
        <v>OK</v>
      </c>
    </row>
    <row r="31" spans="1:12" x14ac:dyDescent="0.2">
      <c r="A31" s="18" t="s">
        <v>6</v>
      </c>
      <c r="B31" s="15">
        <v>41591</v>
      </c>
      <c r="C31" s="27">
        <v>0.33333333333333331</v>
      </c>
      <c r="D31" s="19">
        <v>7.9889999999999999</v>
      </c>
      <c r="E31" s="32" t="str">
        <f>IF(D31="", "DATA REQUIRED IN CELL D33", "OK")</f>
        <v>OK</v>
      </c>
      <c r="G31" s="10"/>
      <c r="H31" s="18" t="s">
        <v>6</v>
      </c>
      <c r="I31" s="15">
        <v>41591</v>
      </c>
      <c r="J31" s="27">
        <v>0.375</v>
      </c>
      <c r="K31" s="19">
        <v>14.345000000000001</v>
      </c>
      <c r="L31" s="32" t="str">
        <f>IF(K31="", "DATA REQUIRED IN CELL J33", "OK")</f>
        <v>OK</v>
      </c>
    </row>
    <row r="32" spans="1:12" x14ac:dyDescent="0.2">
      <c r="A32" s="18" t="s">
        <v>6</v>
      </c>
      <c r="B32" s="15">
        <v>41591</v>
      </c>
      <c r="C32" s="27">
        <v>0.33333333333333331</v>
      </c>
      <c r="D32" s="19">
        <v>7.6870000000000003</v>
      </c>
      <c r="E32" s="32" t="str">
        <f>IF(D32="", "DATA REQUIRED IN CELL D34", "OK")</f>
        <v>OK</v>
      </c>
      <c r="G32" s="10"/>
      <c r="H32" s="18" t="s">
        <v>6</v>
      </c>
      <c r="I32" s="15">
        <v>41591</v>
      </c>
      <c r="J32" s="27">
        <v>0.375</v>
      </c>
      <c r="K32" s="19">
        <v>13.678000000000001</v>
      </c>
      <c r="L32" s="32" t="str">
        <f>IF(K32="", "DATA REQUIRED IN CELL J34", "OK")</f>
        <v>OK</v>
      </c>
    </row>
    <row r="33" spans="1:12" x14ac:dyDescent="0.2">
      <c r="A33" s="18" t="s">
        <v>6</v>
      </c>
      <c r="B33" s="15">
        <v>41591</v>
      </c>
      <c r="C33" s="27">
        <v>0.33333333333333331</v>
      </c>
      <c r="D33" s="19">
        <v>8.3450000000000006</v>
      </c>
      <c r="E33" s="32" t="str">
        <f>IF(D33="", "DATA REQUIRED IN CELL D35", "OK")</f>
        <v>OK</v>
      </c>
      <c r="G33" s="10"/>
      <c r="H33" s="18" t="s">
        <v>6</v>
      </c>
      <c r="I33" s="15">
        <v>41591</v>
      </c>
      <c r="J33" s="27">
        <v>0.375</v>
      </c>
      <c r="K33" s="19">
        <v>14.456</v>
      </c>
      <c r="L33" s="32" t="str">
        <f>IF(K33="", "DATA REQUIRED IN CELL J35", "OK")</f>
        <v>OK</v>
      </c>
    </row>
  </sheetData>
  <mergeCells count="31">
    <mergeCell ref="B20:D20"/>
    <mergeCell ref="I20:K20"/>
    <mergeCell ref="B21:D21"/>
    <mergeCell ref="I21:K21"/>
    <mergeCell ref="B22:D22"/>
    <mergeCell ref="I22:K22"/>
    <mergeCell ref="B17:D17"/>
    <mergeCell ref="I17:K17"/>
    <mergeCell ref="B18:D18"/>
    <mergeCell ref="I18:K18"/>
    <mergeCell ref="B19:D19"/>
    <mergeCell ref="I19:K19"/>
    <mergeCell ref="B13:I13"/>
    <mergeCell ref="A15:D15"/>
    <mergeCell ref="H15:K15"/>
    <mergeCell ref="A16:D16"/>
    <mergeCell ref="H16:K16"/>
    <mergeCell ref="A14:E14"/>
    <mergeCell ref="H14:L14"/>
    <mergeCell ref="B12:I12"/>
    <mergeCell ref="A2:I2"/>
    <mergeCell ref="A4:I4"/>
    <mergeCell ref="B5:I5"/>
    <mergeCell ref="B6:I6"/>
    <mergeCell ref="B7:I7"/>
    <mergeCell ref="B8:I8"/>
    <mergeCell ref="B9:I9"/>
    <mergeCell ref="B10:I10"/>
    <mergeCell ref="B11:I11"/>
    <mergeCell ref="B3:E3"/>
    <mergeCell ref="F3:I3"/>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 ppm S Precision</vt:lpstr>
      <vt:lpstr>10 ppm S Accuracy</vt:lpstr>
      <vt:lpstr>EX - 10 ppm S Precision</vt:lpstr>
      <vt:lpstr>EX - 10 ppm S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Example VCSB 10 ppm Gasoline Sulfur Precision Demonstration [PBMS0008:OMB Control Number 2060-0692: expires 5/31/2019]</dc:title>
  <dc:subject>This EPA spreadsheet example for sulfur in gasoline is used to submit accuracy and precision information for determining compliance.</dc:subject>
  <dc:creator>U.S. EPA; OAR; Office of Transportation and Air Quality; Compliance Division</dc:creator>
  <cp:keywords>sulfur; gasoline; spreadsheet; example; key; self qualify; voluntary consensus standards body; VCSB; performance based analytical test method approach; PBATMA; omb control number 2060 0692</cp:keywords>
  <cp:lastModifiedBy>Joe Sopata</cp:lastModifiedBy>
  <cp:lastPrinted>2016-11-08T14:39:31Z</cp:lastPrinted>
  <dcterms:created xsi:type="dcterms:W3CDTF">2004-11-04T13:50:52Z</dcterms:created>
  <dcterms:modified xsi:type="dcterms:W3CDTF">2016-11-18T18:29:00Z</dcterms:modified>
</cp:coreProperties>
</file>