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6876" windowHeight="6180" tabRatio="946" activeTab="2"/>
  </bookViews>
  <sheets>
    <sheet name="READ ME" sheetId="1" r:id="rId1"/>
    <sheet name="Points to Consider" sheetId="2" r:id="rId2"/>
    <sheet name="INPUTS" sheetId="3" r:id="rId3"/>
    <sheet name="upper bound Kenaga" sheetId="4" r:id="rId4"/>
    <sheet name="mean Kenaga" sheetId="5" r:id="rId5"/>
    <sheet name="Comment Sheet" sheetId="6" r:id="rId6"/>
    <sheet name="Mml-Amph Prey Exp Calc" sheetId="7" r:id="rId7"/>
    <sheet name="Print Results" sheetId="8" r:id="rId8"/>
  </sheets>
  <definedNames>
    <definedName name="AppFreq" localSheetId="4">'mean Kenaga'!$B$8</definedName>
    <definedName name="AppFreq">'upper bound Kenaga'!$B$8</definedName>
    <definedName name="AppRate" localSheetId="4">'mean Kenaga'!$B$6</definedName>
    <definedName name="AppRate">'upper bound Kenaga'!$B$6</definedName>
    <definedName name="BroadleafInitial" localSheetId="4">'mean Kenaga'!$Q$13</definedName>
    <definedName name="BroadleafInitial">'upper bound Kenaga'!$Q$13</definedName>
    <definedName name="Length" localSheetId="4">'mean Kenaga'!$B$10</definedName>
    <definedName name="Length">'upper bound Kenaga'!$B$10</definedName>
    <definedName name="Max#Apps" localSheetId="4">'mean Kenaga'!$B$9</definedName>
    <definedName name="Max#Apps">'upper bound Kenaga'!$B$9</definedName>
    <definedName name="_xlnm.Print_Area" localSheetId="2">'INPUTS'!$A$1:$I$46</definedName>
    <definedName name="_xlnm.Print_Area" localSheetId="4">'mean Kenaga'!$A$1:$H$83</definedName>
    <definedName name="_xlnm.Print_Area" localSheetId="6">'Mml-Amph Prey Exp Calc'!$A$1:$J$69</definedName>
    <definedName name="_xlnm.Print_Area" localSheetId="1">'Points to Consider'!$A$1:$Q$32</definedName>
    <definedName name="_xlnm.Print_Area" localSheetId="7">'Print Results'!$A$12:$AB$37</definedName>
    <definedName name="_xlnm.Print_Area" localSheetId="0">'READ ME'!$A$1:$W$58</definedName>
    <definedName name="_xlnm.Print_Area" localSheetId="3">'upper bound Kenaga'!$A$1:$I$91</definedName>
    <definedName name="RateConstant" localSheetId="4">'mean Kenaga'!$Q$16</definedName>
    <definedName name="RateConstant">'upper bound Kenaga'!$Q$16</definedName>
    <definedName name="Seeds" localSheetId="4">'mean Kenaga'!$Q$14</definedName>
    <definedName name="Seeds">'upper bound Kenaga'!$Q$14</definedName>
    <definedName name="ShortGrassInitial" localSheetId="4">'mean Kenaga'!$Q$11</definedName>
    <definedName name="ShortGrassInitial">'upper bound Kenaga'!$Q$11</definedName>
    <definedName name="T1/2" localSheetId="4">'mean Kenaga'!$B$7</definedName>
    <definedName name="T1/2">'upper bound Kenaga'!$B$7</definedName>
    <definedName name="TallGrassInitial" localSheetId="4">'mean Kenaga'!$Q$12</definedName>
    <definedName name="TallGrassInitial">'upper bound Kenaga'!$Q$12</definedName>
  </definedNames>
  <calcPr fullCalcOnLoad="1"/>
</workbook>
</file>

<file path=xl/comments3.xml><?xml version="1.0" encoding="utf-8"?>
<comments xmlns="http://schemas.openxmlformats.org/spreadsheetml/2006/main">
  <authors>
    <author>A satisfied Microsoft Office user</author>
    <author>Jravensc</author>
    <author>OPP</author>
    <author>BANDER03</author>
    <author>LEISENHA</author>
  </authors>
  <commentList>
    <comment ref="B10" authorId="0">
      <text>
        <r>
          <rPr>
            <b/>
            <sz val="10"/>
            <rFont val="Tahoma"/>
            <family val="2"/>
          </rPr>
          <t>EFED policy requires the risk assessor to consult available magnitude of residue (171-4), the reduction of residue (171-5) and the foliar dissipation (132-1) studies submitted by the registrant to HED.  Risk assesment should document what studies were reviewed and the findings of that review relative to decisions on pesticide residue half-life for wildlife food items used for terrestrial wildlife exposure modeling.  
Another source for dissipation data for wildlife exposure modeling purposes is Willis and McDowell (1987).  In the event that the above data sources do not provide a suitable half-life estimate, the EFED default Value is 35 days.  When using the default, the risk assessor is urged to evaluate the effect of alternative assumptions of residue half-life assumption on the outcome of the terrestrial wildlife risk assessment and include this evaluation in the discussion of risk assessment uncertainties.
Willis G.H., and L.L. McDowell.  1987.  Pesticide persistence on foliage, Reviews of Environmental Contamination and Toxicology, 100 : 24-73</t>
        </r>
      </text>
    </comment>
    <comment ref="C22" authorId="1">
      <text>
        <r>
          <rPr>
            <b/>
            <sz val="8"/>
            <rFont val="Tahoma"/>
            <family val="0"/>
          </rPr>
          <t>Enter LD50 for dose-based acute effects endpoint.  EFED policy states that for screening risk assessments, the lowest LD50 from acceptable or supplemental studies be used.  However the risk assessor may elect other LD50 values as necessary for non-screening risk assessments, but must document in  risk assessment why the lowest tested endpoint was not used. 
The risk assessor should note that this version of the model assumes a set bodyweight for tested bobwhite quail (178 g) and mallard duck (1580 g) unless another bodyweight is entered to the right of this cell or "other " is selected for a test species.  The user may alter the default bodyweight for bobwhite or mallard test organisms by entering a bodyweight in the cells to the right.  Use of "other" species, or studies involving subject animals markedly different from the assumed bodyweights requires the risk assessor to provide the alternate bodyweight and the species name.</t>
        </r>
        <r>
          <rPr>
            <sz val="8"/>
            <rFont val="Tahoma"/>
            <family val="0"/>
          </rPr>
          <t xml:space="preserve">
</t>
        </r>
      </text>
    </comment>
    <comment ref="C23" authorId="1">
      <text>
        <r>
          <rPr>
            <b/>
            <sz val="8"/>
            <rFont val="Tahoma"/>
            <family val="0"/>
          </rPr>
          <t>Enter LC50 for dietary-based acute effects endpoint.  EFED policy states that for screening risk assessments, the lowest LC50 from acceptable or supplemental studies be used.  However the risk assessor may elect other LC50 values as necessary for non-screening risk assessments, but must document in  risk assessment why the lowest tested endpoint was not used. 
The risk assessor should note that this version of the model assumes a set bodyweight for tested bobwhite quail (178 g) and mallard duck (1580 g) unless another bodyweight is entered to the right of this cell or "other " is selected for a test species.  The user may alter the default bodyweight for bobwhite or mallard test organisms by entering a bodyweight in the cells to the right.  Use of "other" species, or studies involving subject animals markedly different from the assumed bodyweights requires the risk assessor to provide the alternate bodyweight and the species name.</t>
        </r>
      </text>
    </comment>
    <comment ref="C24" authorId="1">
      <text>
        <r>
          <rPr>
            <b/>
            <sz val="8"/>
            <rFont val="Tahoma"/>
            <family val="0"/>
          </rPr>
          <t xml:space="preserve">Enter NOAEL here if reported in mg/kg bw/d.  EFED policy states that for screening risk assessments, the lowest NOAEL for reproduction effects from acceptable or supplemental studies be used.  However the risk assessor may elect other NOAELvalues as necessary for non-screening risk assessments, but must document in  risk assessment why the lowest tested endpoint was not used. 
The risk assessor should note that this version of the model assumes a set bodyweight for tested bobwhite quail (178 g) and mallard duck (1580 g) unless another bodyweight is entered to the right of this cell or "other " is selected for a test species.  The user may alter the default bodyweight for bobwhite or mallard test organisms by entering a bodyweight in the cells to the right.  Use of "other" species, or studies involving subject animals markedly different from the assumed bodyweights requires the risk assessor to provide the alternate bodyweight and the species name.
</t>
        </r>
      </text>
    </comment>
    <comment ref="C25" authorId="1">
      <text>
        <r>
          <rPr>
            <b/>
            <sz val="8"/>
            <rFont val="Tahoma"/>
            <family val="0"/>
          </rPr>
          <t>Enter NOAEC here if reported in ppm.  EFED policy states that for screening risk assessments, the lowest NOAEC for reproduction effects from acceptable or supplemental studies be used.  However the risk assessor may elect other NOAECvalues as necessary for non-screening risk assessments, but must document in  risk assessment why the lowest tested endpoint was not used.   
The risk assessor should note that this version of the model assumes a set bodyweight for tested bobwhite quail (178 g) and mallard duck (1580 g) unless another bodyweight is entered to the right of this cell or "other " is selected for a test species.  The user may alter the default bodyweight for bobwhite or mallard test organisms by entering a bodyweight in the cells to the right.  Use of "other" species, or studies involving subject animals markedly different from the assumed bodyweights requires the risk assessor to provide the alternate bodyweight and the species name.</t>
        </r>
      </text>
    </comment>
    <comment ref="D26" authorId="2">
      <text>
        <r>
          <rPr>
            <b/>
            <sz val="10"/>
            <rFont val="Tahoma"/>
            <family val="2"/>
          </rPr>
          <t xml:space="preserve">Scaling factor requested is chemical specific or is set to a default of 1.15 for birds as discussed in : 
Mineau, P., B.T. Collins, A. Baril.  1996.  On the use of scaling factors to improve interspecies extrapolation to acute toxicity in birds.  Reg. Toxicol. Pharmacol.  24:24-29
However, no scaling factor analysis has been performed for poikilothermic animals.  Given that the direction of the scaling factor is different for birds and mammals (EFED currently assumes that smaller birds are more sensitive than larger birds, but smaller mammals are less sensitive than larger mammals) and no analysis in amphibians or reptiles has been evaluated, use of a scaling factor other than one should be considered only if sufficient data are available for your chemical.  </t>
        </r>
      </text>
    </comment>
    <comment ref="B8" authorId="1">
      <text>
        <r>
          <rPr>
            <b/>
            <sz val="10"/>
            <rFont val="Tahoma"/>
            <family val="2"/>
          </rPr>
          <t>If an application rate for a formulated product is used, enter the % A.I. for the formulation.  However, if the application rate to be entered has already been adjusted for % A.I., use 100 % in this cell. 
If the percent a.i. is &lt;1%, then a leading zero to the left of the decimal must be entered to ensure that 0.5% is not changed to 50% by EXCEL.  For example, a 0.5% formulation must be entered as "0.5" or ".5%" not ".5", and a 0.006% formulation must be entered as "0.006" or ".006%" not ".006".</t>
        </r>
      </text>
    </comment>
    <comment ref="B9" authorId="1">
      <text>
        <r>
          <rPr>
            <b/>
            <sz val="10"/>
            <rFont val="Tahoma"/>
            <family val="2"/>
          </rPr>
          <t>If the application rate has already been adjusted for active ingredient, make sure  a value of 100 is entered in the % A.I. cell above; otherwise, enter your application rate in lbs formulation/A here and then the % A.I. in the product in the above cell.</t>
        </r>
        <r>
          <rPr>
            <sz val="8"/>
            <rFont val="Tahoma"/>
            <family val="2"/>
          </rPr>
          <t xml:space="preserve">
</t>
        </r>
      </text>
    </comment>
    <comment ref="B5" authorId="2">
      <text>
        <r>
          <rPr>
            <b/>
            <sz val="8"/>
            <rFont val="Tahoma"/>
            <family val="0"/>
          </rPr>
          <t xml:space="preserve">Enter the name of the active ingredient that is the subject of the registration.  </t>
        </r>
        <r>
          <rPr>
            <sz val="8"/>
            <rFont val="Tahoma"/>
            <family val="0"/>
          </rPr>
          <t xml:space="preserve">
</t>
        </r>
      </text>
    </comment>
    <comment ref="B6" authorId="2">
      <text>
        <r>
          <rPr>
            <b/>
            <sz val="8"/>
            <rFont val="Tahoma"/>
            <family val="0"/>
          </rPr>
          <t>Enter the use site (eg. turf, residential, crop, rights-of-way, etc.),</t>
        </r>
        <r>
          <rPr>
            <sz val="8"/>
            <rFont val="Tahoma"/>
            <family val="0"/>
          </rPr>
          <t xml:space="preserve">
</t>
        </r>
      </text>
    </comment>
    <comment ref="B7" authorId="2">
      <text>
        <r>
          <rPr>
            <b/>
            <sz val="10"/>
            <rFont val="Tahoma"/>
            <family val="2"/>
          </rPr>
          <t>Enter the name of the formulated product as it appears on the subject label, including any indication of the form of the product (eg., 10g -10% granular, wp-wettable powder, etc.)</t>
        </r>
        <r>
          <rPr>
            <sz val="8"/>
            <rFont val="Tahoma"/>
            <family val="0"/>
          </rPr>
          <t xml:space="preserve">
</t>
        </r>
      </text>
    </comment>
    <comment ref="B11" authorId="2">
      <text>
        <r>
          <rPr>
            <b/>
            <sz val="10"/>
            <rFont val="Tahoma"/>
            <family val="2"/>
          </rPr>
          <t>Enter the interval (days) between multiple applications (if any).  Note: this version of the model can only accommodate uniform application intervals, subsequent models will incorporate a provision of intervals of varying length.</t>
        </r>
        <r>
          <rPr>
            <sz val="10"/>
            <rFont val="Tahoma"/>
            <family val="2"/>
          </rPr>
          <t xml:space="preserve">
</t>
        </r>
      </text>
    </comment>
    <comment ref="B12" authorId="2">
      <text>
        <r>
          <rPr>
            <b/>
            <sz val="10"/>
            <rFont val="Tahoma"/>
            <family val="2"/>
          </rPr>
          <t xml:space="preserve">Enter the number of applications.  EFED Policy states that screening risk assessments should consider the maximum number of applications specified on the product label.  However, the risk assessor may elect other numbers of applications to explore possible mitigation effort effects on risk outcomes. </t>
        </r>
        <r>
          <rPr>
            <sz val="10"/>
            <rFont val="Tahoma"/>
            <family val="2"/>
          </rPr>
          <t xml:space="preserve">
</t>
        </r>
      </text>
    </comment>
    <comment ref="F22" authorId="2">
      <text>
        <r>
          <rPr>
            <b/>
            <sz val="10"/>
            <rFont val="Tahoma"/>
            <family val="2"/>
          </rPr>
          <t xml:space="preserve">This cell is only required when "other" is selected for test species to the left.  If bobwhite or mallard are selected, default bodyweights are used for toxicity scaling calcultions.  The risk assessor has the option to override the default bodyweights and use other body weights (g) for bobwhite or mallard  by selecting the species in the drop down to the left and then entering
the desired tested animal bodyweight(g) here.  
</t>
        </r>
      </text>
    </comment>
    <comment ref="G22" authorId="2">
      <text>
        <r>
          <rPr>
            <b/>
            <sz val="8"/>
            <rFont val="Tahoma"/>
            <family val="0"/>
          </rPr>
          <t>This cell is only required when "other" is selected for test species to the left.  If bobwhite or mallard are selected, default test organism names  are used for model output.  The risk assessor has the option to override the default test organism names and refer to other species by selecting other in the species in the drop down to the left and then entering
the desired tested animal name here.</t>
        </r>
        <r>
          <rPr>
            <sz val="8"/>
            <rFont val="Tahoma"/>
            <family val="0"/>
          </rPr>
          <t xml:space="preserve">
</t>
        </r>
      </text>
    </comment>
    <comment ref="G23" authorId="2">
      <text>
        <r>
          <rPr>
            <b/>
            <sz val="8"/>
            <rFont val="Tahoma"/>
            <family val="0"/>
          </rPr>
          <t>This cell is only required when "other" is selected for test species to the left.  If bobwhite or mallard are selected, default test organism names  are used for model output.  The risk assessor has the option to override the default test organism names and refer to other species by selecting other in the species in the drop down to the left and then entering
the desired tested animal name here.</t>
        </r>
        <r>
          <rPr>
            <sz val="8"/>
            <rFont val="Tahoma"/>
            <family val="0"/>
          </rPr>
          <t xml:space="preserve">
</t>
        </r>
      </text>
    </comment>
    <comment ref="G24" authorId="2">
      <text>
        <r>
          <rPr>
            <b/>
            <sz val="8"/>
            <rFont val="Tahoma"/>
            <family val="0"/>
          </rPr>
          <t>This cell is only required when "other" is selected for test species to the left.  If bobwhite or mallard are selected, default test organism names  are used for model output.  The risk assessor has the option to override the default test organism names and refer to other species by selecting other in the species in the drop down to the left and then entering
the desired tested animal name here.</t>
        </r>
        <r>
          <rPr>
            <sz val="8"/>
            <rFont val="Tahoma"/>
            <family val="0"/>
          </rPr>
          <t xml:space="preserve">
</t>
        </r>
      </text>
    </comment>
    <comment ref="G25" authorId="2">
      <text>
        <r>
          <rPr>
            <b/>
            <sz val="8"/>
            <rFont val="Tahoma"/>
            <family val="0"/>
          </rPr>
          <t>This cell is only required when "other" is selected for test species to the left.  If bobwhite or mallard are selected, default test organism names  are used for model output.  The risk assessor has the option to override the default test organism names and refer to other species by selecting other in the species in the drop down to the left and then entering the desired tested animal name here.</t>
        </r>
        <r>
          <rPr>
            <sz val="8"/>
            <rFont val="Tahoma"/>
            <family val="0"/>
          </rPr>
          <t xml:space="preserve">
</t>
        </r>
      </text>
    </comment>
    <comment ref="F23" authorId="2">
      <text>
        <r>
          <rPr>
            <b/>
            <sz val="10"/>
            <rFont val="Tahoma"/>
            <family val="2"/>
          </rPr>
          <t xml:space="preserve">This cell is only required when "other" is selected for test species to the left.  If bobwhite or mallard are selected, default bodyweights are used for toxicity scaling calcultions.  The risk assessor has the option to override the default bodyweights and use other body weights (g) for bobwhite or mallard  by selecting the species in the drop down to the left and then entering
the desired tested animal bodyweight(g) here.  
</t>
        </r>
      </text>
    </comment>
    <comment ref="F24" authorId="2">
      <text>
        <r>
          <rPr>
            <b/>
            <sz val="11"/>
            <rFont val="Tahoma"/>
            <family val="2"/>
          </rPr>
          <t xml:space="preserve">This cell is only required when "other" is selected for test species to the left.  If bobwhite or mallard are selected, default bodyweights are used for toxicity scaling calcultions.  The risk assessor has the option to override the default bodyweights and use other body weights (g) for bobwhite or mallard  by selecting the species in the drop down to the left and then entering the desired tested animal bodyweight(g) here.  
</t>
        </r>
      </text>
    </comment>
    <comment ref="F25" authorId="2">
      <text>
        <r>
          <rPr>
            <b/>
            <sz val="11"/>
            <rFont val="Tahoma"/>
            <family val="2"/>
          </rPr>
          <t xml:space="preserve">This cell is only required when "other" is selected for test species to the left.  If bobwhite or mallard are selected, default bodyweights are used for toxicity scaling calcultions.  The risk assessor has the option to override the default bodyweights and use other body weights (g) for bobwhite or mallard  by selecting the species in the drop down to the left and then entering
the desired tested animal bodyweight(g) here.  
</t>
        </r>
      </text>
    </comment>
    <comment ref="A29" authorId="3">
      <text>
        <r>
          <rPr>
            <sz val="12"/>
            <rFont val="Tahoma"/>
            <family val="2"/>
          </rPr>
          <t>Body weights are specific for the assessed species.   There are no recommended body weights for general, national assessments at this time.   The body weight range currently in T-HERPS (cells D29 to D31) is specific for the California Red-Legged Frog.</t>
        </r>
      </text>
    </comment>
    <comment ref="D32" authorId="3">
      <text>
        <r>
          <rPr>
            <sz val="11"/>
            <rFont val="Tahoma"/>
            <family val="2"/>
          </rPr>
          <t xml:space="preserve">Maximum value of food items obtained from Wildlife exposure factors handbook (U.S. EPA, 1993) for the red-legged frogs.  
Note that for Red Legged Frog Assessments, small frogs are not likely to consume other amphibians.  Therefore, use of 85% water content would not be appropriate, and an alternative value (69%, grasshoppers and crickets) obtained from U.S. EPA (1993) is recommended.  </t>
        </r>
      </text>
    </comment>
    <comment ref="D29" authorId="3">
      <text>
        <r>
          <rPr>
            <sz val="11"/>
            <rFont val="Tahoma"/>
            <family val="2"/>
          </rPr>
          <t xml:space="preserve">Note that a small animal is not likely to eat a relatively larger animal.
</t>
        </r>
      </text>
    </comment>
    <comment ref="D10" authorId="4">
      <text>
        <r>
          <rPr>
            <b/>
            <sz val="12"/>
            <rFont val="Tahoma"/>
            <family val="2"/>
          </rPr>
          <t>Enable macros or T-HERPS will not run properly.  Do the following to enable macros:  on the toolbar click Tools -&gt; macro -&gt; security, then select "low".  For changes to take effect you need to close then reopen T-HERPS.</t>
        </r>
      </text>
    </comment>
    <comment ref="D37" authorId="3">
      <text>
        <r>
          <rPr>
            <b/>
            <sz val="8"/>
            <rFont val="Tahoma"/>
            <family val="0"/>
          </rPr>
          <t xml:space="preserve">Pacific treefrog weight of adult: mean = 2.3 grams (CAlECOTOX 1999)
</t>
        </r>
        <r>
          <rPr>
            <sz val="8"/>
            <rFont val="Tahoma"/>
            <family val="0"/>
          </rPr>
          <t xml:space="preserve">
</t>
        </r>
      </text>
    </comment>
    <comment ref="D36" authorId="3">
      <text>
        <r>
          <rPr>
            <b/>
            <sz val="8"/>
            <rFont val="Tahoma"/>
            <family val="0"/>
          </rPr>
          <t xml:space="preserve">Upper end value of adult deer mouse in U.S. EPA (1993) is  35 grams.  Use of a larger mouse results in a higher EEC (more conservative). </t>
        </r>
      </text>
    </comment>
  </commentList>
</comments>
</file>

<file path=xl/comments4.xml><?xml version="1.0" encoding="utf-8"?>
<comments xmlns="http://schemas.openxmlformats.org/spreadsheetml/2006/main">
  <authors>
    <author>A satisfied Microsoft Office user</author>
    <author>Jravensc</author>
    <author>US EPA</author>
    <author>BANDER03</author>
  </authors>
  <commentList>
    <comment ref="B7" authorId="0">
      <text>
        <r>
          <rPr>
            <b/>
            <sz val="14"/>
            <rFont val="Tahoma"/>
            <family val="2"/>
          </rPr>
          <t>Default Value - 35 days</t>
        </r>
      </text>
    </comment>
    <comment ref="A143" authorId="1">
      <text>
        <r>
          <rPr>
            <b/>
            <sz val="12"/>
            <rFont val="Tahoma"/>
            <family val="2"/>
          </rPr>
          <t>Use this table if LC50 and/or NOAEC is reported in ppm.</t>
        </r>
        <r>
          <rPr>
            <sz val="8"/>
            <rFont val="Tahoma"/>
            <family val="0"/>
          </rPr>
          <t xml:space="preserve">
</t>
        </r>
      </text>
    </comment>
    <comment ref="A134" authorId="1">
      <text>
        <r>
          <rPr>
            <b/>
            <sz val="12"/>
            <rFont val="Tahoma"/>
            <family val="2"/>
          </rPr>
          <t>Use this table if LD50 and/or NOAEL is reported in mg/kg bw/d.</t>
        </r>
      </text>
    </comment>
    <comment ref="A66" authorId="1">
      <text>
        <r>
          <rPr>
            <b/>
            <sz val="12"/>
            <rFont val="Tahoma"/>
            <family val="2"/>
          </rPr>
          <t>Use this table when LD50 is reported in mg/kg bw/d.</t>
        </r>
      </text>
    </comment>
    <comment ref="A77" authorId="1">
      <text>
        <r>
          <rPr>
            <b/>
            <sz val="12"/>
            <rFont val="Tahoma"/>
            <family val="2"/>
          </rPr>
          <t>Use this table when a dietary LC50 is reported.  The consumption-weighted and non-modified RQs are given.</t>
        </r>
        <r>
          <rPr>
            <sz val="12"/>
            <rFont val="Tahoma"/>
            <family val="2"/>
          </rPr>
          <t xml:space="preserve">
</t>
        </r>
      </text>
    </comment>
    <comment ref="A25" authorId="2">
      <text>
        <r>
          <rPr>
            <b/>
            <sz val="14"/>
            <rFont val="Tahoma"/>
            <family val="2"/>
          </rPr>
          <t>These EECs are used in the mammalian and avian dietary-based RQ calculations and are not adjusted for food intake or body weight of the assessed organism.</t>
        </r>
      </text>
    </comment>
    <comment ref="B31" authorId="3">
      <text>
        <r>
          <rPr>
            <sz val="14"/>
            <rFont val="Tahoma"/>
            <family val="2"/>
          </rPr>
          <t>EECs are calculated in the "Mml-Amph Prey Exp Calc" worksheet and are  derived by assuming that a small mammal consumes contaminated short grass prior to being consumed by the assessed herptile.  EECs are further described in the  "Mml-Amph Prey Exp Calc" worksheet.</t>
        </r>
      </text>
    </comment>
    <comment ref="B33" authorId="3">
      <text>
        <r>
          <rPr>
            <sz val="14"/>
            <rFont val="Tahoma"/>
            <family val="2"/>
          </rPr>
          <t xml:space="preserve">EECs are calculated in the "Mml-Amph Prey Exp Calc" worksheet and are  derived by assuming that a small terrestrial phase herptile consumes contaminated small insects prior to being consumed by the assessed herptile.  EECs are further described in the  "Mml-Amph Prey Exp Calc" worksheet.  For the California Red Legged Frog (CRLF) assessment, the weight of the small herptile prey item was based on pacific tree frog data, which is a common food item of the CRLF.   </t>
        </r>
      </text>
    </comment>
    <comment ref="B32" authorId="3">
      <text>
        <r>
          <rPr>
            <sz val="12"/>
            <rFont val="Tahoma"/>
            <family val="2"/>
          </rPr>
          <t xml:space="preserve">EECs are calculated in the "Mml-Amph Prey Exp Calc" worksheet and are  derived by assuming that a small mammal consumes contaminated large insects prior to being consumed by the assessed herptile.  EECs are further described in the  "Mml-Amph Prey Exp Calc" worksheet.
</t>
        </r>
      </text>
    </comment>
  </commentList>
</comments>
</file>

<file path=xl/comments5.xml><?xml version="1.0" encoding="utf-8"?>
<comments xmlns="http://schemas.openxmlformats.org/spreadsheetml/2006/main">
  <authors>
    <author>A satisfied Microsoft Office user</author>
    <author>Jravensc</author>
    <author>US EPA</author>
    <author>BANDER03</author>
  </authors>
  <commentList>
    <comment ref="B7" authorId="0">
      <text>
        <r>
          <rPr>
            <sz val="11"/>
            <rFont val="Tahoma"/>
            <family val="2"/>
          </rPr>
          <t>Default Value - 35 days</t>
        </r>
      </text>
    </comment>
    <comment ref="A55" authorId="1">
      <text>
        <r>
          <rPr>
            <b/>
            <sz val="12"/>
            <rFont val="Tahoma"/>
            <family val="2"/>
          </rPr>
          <t>Use this table when LD50 is reported in mg/kg bw/d.</t>
        </r>
      </text>
    </comment>
    <comment ref="A69" authorId="1">
      <text>
        <r>
          <rPr>
            <b/>
            <sz val="12"/>
            <rFont val="Tahoma"/>
            <family val="2"/>
          </rPr>
          <t>Use this table when a dietary LC50 is reported.  The consumption-weighted and non-modified RQs are given.</t>
        </r>
        <r>
          <rPr>
            <sz val="12"/>
            <rFont val="Tahoma"/>
            <family val="2"/>
          </rPr>
          <t xml:space="preserve">
</t>
        </r>
      </text>
    </comment>
    <comment ref="A25" authorId="2">
      <text>
        <r>
          <rPr>
            <b/>
            <sz val="11"/>
            <rFont val="Tahoma"/>
            <family val="2"/>
          </rPr>
          <t>These EECs are used in the mammalian and avian dietary-based RQ calculations and are not adjusted for food intake or body weight of the assessed organism.</t>
        </r>
        <r>
          <rPr>
            <sz val="11"/>
            <rFont val="Tahoma"/>
            <family val="2"/>
          </rPr>
          <t xml:space="preserve">
</t>
        </r>
      </text>
    </comment>
    <comment ref="A43" authorId="2">
      <text>
        <r>
          <rPr>
            <b/>
            <sz val="11"/>
            <rFont val="Tahoma"/>
            <family val="2"/>
          </rPr>
          <t>These EECs are used to calculate dose-based EECs and are adjusted for food intake and body weight of the assessed organism.</t>
        </r>
      </text>
    </comment>
    <comment ref="B33" authorId="3">
      <text>
        <r>
          <rPr>
            <b/>
            <sz val="14"/>
            <rFont val="Tahoma"/>
            <family val="2"/>
          </rPr>
          <t xml:space="preserve">EECs are calculated in the "Mml-Amph Prey Exp Calc" worksheet and are  derived by assuming that a small terrestrial phase herptile consumes contaminated small insects prior to being consumed by the assessed herptile.  EECs are further described in the  "Mml-Amph Prey Exp Calc" worksheet.  For the California Red Legged Frog (CRLF) assessment, the weight of the small herptile prey item was based on pacific tree frog data, which is a common food item of the CRLF.   </t>
        </r>
      </text>
    </comment>
    <comment ref="B32" authorId="3">
      <text>
        <r>
          <rPr>
            <b/>
            <sz val="14"/>
            <rFont val="Tahoma"/>
            <family val="2"/>
          </rPr>
          <t xml:space="preserve">EECs are calculated in the "Mml-Amph Prey Exp Calc" worksheet and are  derived by assuming that a small mammal consumes contaminated large insects prior to being consumed by the assessed herptile.  EECs are further described in the  "Mml-Amph Prey Exp Calc" worksheet.
</t>
        </r>
      </text>
    </comment>
    <comment ref="B31" authorId="3">
      <text>
        <r>
          <rPr>
            <b/>
            <sz val="14"/>
            <rFont val="Tahoma"/>
            <family val="2"/>
          </rPr>
          <t>EECs are calculated in the "Mml-Amph Prey Exp Calc" worksheet and are  derived by assuming that a small mammal consumes contaminated short grass prior to being consumed by the assessed herptile.  EECs are further described in the  "Mml-Amph Prey Exp Calc" worksheet.</t>
        </r>
      </text>
    </comment>
  </commentList>
</comments>
</file>

<file path=xl/comments7.xml><?xml version="1.0" encoding="utf-8"?>
<comments xmlns="http://schemas.openxmlformats.org/spreadsheetml/2006/main">
  <authors>
    <author>US EPA</author>
    <author>BANDER03</author>
  </authors>
  <commentList>
    <comment ref="A6" authorId="0">
      <text>
        <r>
          <rPr>
            <b/>
            <sz val="8"/>
            <rFont val="Tahoma"/>
            <family val="0"/>
          </rPr>
          <t>These EECs are used in the mammalian and avian dietary-based RQ calculations and are not adjusted for food intake or body weight of the assessed organism.</t>
        </r>
      </text>
    </comment>
    <comment ref="C51" authorId="1">
      <text>
        <r>
          <rPr>
            <b/>
            <sz val="8"/>
            <rFont val="Tahoma"/>
            <family val="0"/>
          </rPr>
          <t xml:space="preserve">Pacific treefrog weight of adult: mean = 2.3 grams (CAlECOTOX 1999)
</t>
        </r>
      </text>
    </comment>
    <comment ref="E49" authorId="1">
      <text>
        <r>
          <rPr>
            <b/>
            <sz val="8"/>
            <rFont val="Tahoma"/>
            <family val="0"/>
          </rPr>
          <t xml:space="preserve">Note that water content for insectivore frog was used for all sizes of prey frogs. </t>
        </r>
      </text>
    </comment>
  </commentList>
</comments>
</file>

<file path=xl/sharedStrings.xml><?xml version="1.0" encoding="utf-8"?>
<sst xmlns="http://schemas.openxmlformats.org/spreadsheetml/2006/main" count="634" uniqueCount="301">
  <si>
    <r>
      <t xml:space="preserve">What is the water content (percent as a whole number) of the assessed </t>
    </r>
    <r>
      <rPr>
        <b/>
        <sz val="10"/>
        <rFont val="Arial"/>
        <family val="2"/>
      </rPr>
      <t>small</t>
    </r>
    <r>
      <rPr>
        <sz val="10"/>
        <rFont val="Arial"/>
        <family val="2"/>
      </rPr>
      <t xml:space="preserve"> herptile's diet</t>
    </r>
  </si>
  <si>
    <r>
      <t xml:space="preserve">What is the water content (percent as a whole number) of the assessed </t>
    </r>
    <r>
      <rPr>
        <b/>
        <sz val="10"/>
        <rFont val="Arial"/>
        <family val="2"/>
      </rPr>
      <t>medium</t>
    </r>
    <r>
      <rPr>
        <sz val="10"/>
        <rFont val="Arial"/>
        <family val="2"/>
      </rPr>
      <t xml:space="preserve"> herptile's diet</t>
    </r>
  </si>
  <si>
    <r>
      <t xml:space="preserve">What is the water content (percent as a whole number) of the assessed </t>
    </r>
    <r>
      <rPr>
        <b/>
        <sz val="10"/>
        <rFont val="Arial"/>
        <family val="2"/>
      </rPr>
      <t>large</t>
    </r>
    <r>
      <rPr>
        <sz val="10"/>
        <rFont val="Arial"/>
        <family val="2"/>
      </rPr>
      <t xml:space="preserve"> herptile's diet</t>
    </r>
  </si>
  <si>
    <t>T-HERPS Feedback Form</t>
  </si>
  <si>
    <t>Enter Your Last Name (letters only)</t>
  </si>
  <si>
    <t>Mammal and Terrestrial Phase Amphibian Prey Exposure Calculations</t>
  </si>
  <si>
    <t>Chemical Name:</t>
  </si>
  <si>
    <t xml:space="preserve">      Use</t>
  </si>
  <si>
    <t xml:space="preserve">      Formulation</t>
  </si>
  <si>
    <t>Calculations</t>
  </si>
  <si>
    <t xml:space="preserve">Application Rate </t>
  </si>
  <si>
    <t>lbs a.i./acre</t>
  </si>
  <si>
    <t>Food Item (Kanaga #)</t>
  </si>
  <si>
    <t>Initial Concentration</t>
  </si>
  <si>
    <t xml:space="preserve">Half-life </t>
  </si>
  <si>
    <t xml:space="preserve">days </t>
  </si>
  <si>
    <t>days</t>
  </si>
  <si>
    <t>Maximum # Apps./Year</t>
  </si>
  <si>
    <t>Short Grass (240)</t>
  </si>
  <si>
    <t>Tall Grass (110)</t>
  </si>
  <si>
    <t>Broadleaf plants/Insects (135)</t>
  </si>
  <si>
    <t>Seeds (15)</t>
  </si>
  <si>
    <t xml:space="preserve"> </t>
  </si>
  <si>
    <t>1st order decay constant</t>
  </si>
  <si>
    <t xml:space="preserve">Short Grass </t>
  </si>
  <si>
    <t>Avian</t>
  </si>
  <si>
    <t>Mammalian</t>
  </si>
  <si>
    <t xml:space="preserve">Tall Grass </t>
  </si>
  <si>
    <t xml:space="preserve">Graph </t>
  </si>
  <si>
    <t>Chronic Exceedance</t>
  </si>
  <si>
    <t>Acute Exceedance</t>
  </si>
  <si>
    <t>Day</t>
  </si>
  <si>
    <t># Apps</t>
  </si>
  <si>
    <t xml:space="preserve">App </t>
  </si>
  <si>
    <t>Tall Grass</t>
  </si>
  <si>
    <t>Broadleaf plants/</t>
  </si>
  <si>
    <t>Line</t>
  </si>
  <si>
    <t>(days in first 56)</t>
  </si>
  <si>
    <t>Period</t>
  </si>
  <si>
    <t>Short Grass</t>
  </si>
  <si>
    <t>Length of Simulation</t>
  </si>
  <si>
    <t>Fruits/pods/lg insects</t>
  </si>
  <si>
    <t>Broadleaf plants/sm Insects</t>
  </si>
  <si>
    <t>Small Insects</t>
  </si>
  <si>
    <t>Fruits/pods/</t>
  </si>
  <si>
    <t xml:space="preserve"> lg insects</t>
  </si>
  <si>
    <t>Broadleaf plants/sm insects</t>
  </si>
  <si>
    <t>Short Grass (85)</t>
  </si>
  <si>
    <t>Tall Grass (36)</t>
  </si>
  <si>
    <t>Broadleaf plants/Insects (45)</t>
  </si>
  <si>
    <t>Seeds (7)</t>
  </si>
  <si>
    <t>Acute</t>
  </si>
  <si>
    <t>Chronic</t>
  </si>
  <si>
    <t>Class</t>
  </si>
  <si>
    <t xml:space="preserve">Body   </t>
  </si>
  <si>
    <t>Weight</t>
  </si>
  <si>
    <t>% body wgt</t>
  </si>
  <si>
    <t>consumed</t>
  </si>
  <si>
    <t>Application Interval</t>
  </si>
  <si>
    <t>Kenaga</t>
  </si>
  <si>
    <t>Values</t>
  </si>
  <si>
    <t>Endpoints</t>
  </si>
  <si>
    <t>year</t>
  </si>
  <si>
    <t>New Version Notes</t>
  </si>
  <si>
    <t>Terrestrial Residues Graph</t>
  </si>
  <si>
    <t>Small</t>
  </si>
  <si>
    <t>Mid</t>
  </si>
  <si>
    <t>Large</t>
  </si>
  <si>
    <t>small</t>
  </si>
  <si>
    <t>mid</t>
  </si>
  <si>
    <t>large</t>
  </si>
  <si>
    <t>For Risk Description Purposes</t>
  </si>
  <si>
    <t xml:space="preserve">Acute and Chronic RQs are based on the Upper Bound </t>
  </si>
  <si>
    <t>Kenaga Residues.</t>
  </si>
  <si>
    <t xml:space="preserve">The maximum single day residue estimation is used for </t>
  </si>
  <si>
    <t>both the acute and reproduction RQs.</t>
  </si>
  <si>
    <t>Acute and Reproduction Dietary Discussions</t>
  </si>
  <si>
    <t>also be taken into account when describing dietary risks.</t>
  </si>
  <si>
    <t>Acute Toxicity RQ Approaches</t>
  </si>
  <si>
    <t xml:space="preserve">as does the energy requirements of wild and captive animals.  The Wildlife Exposure Factors Handbook can provide insights into energy requirements of </t>
  </si>
  <si>
    <t>animals in the wild as well as energy content of their diets</t>
  </si>
  <si>
    <t>Reproduction RQ Approach</t>
  </si>
  <si>
    <t>References</t>
  </si>
  <si>
    <t>and Development, Washington, D. C. 20460.</t>
  </si>
  <si>
    <t>Fletcher, J.S., J.E. Nellesson and T. G. Pfleeger. 1994.  Literature review and evaluation of the EPA food-chain</t>
  </si>
  <si>
    <t>(Kenaga) nomogram, an instrument for estimating pesticide residues on plants.  Environ. Tox. And</t>
  </si>
  <si>
    <t>Chem. 13(9):1383-1391</t>
  </si>
  <si>
    <t xml:space="preserve">basis for estimation of their magnitude in the environment.  IN: F. Coulston and F. Corte, eds., </t>
  </si>
  <si>
    <t>Publishers, Stuttgart, Germany.  pp. 9-28</t>
  </si>
  <si>
    <t>Willis and McDowell. 1987. Pesticide persistence on foliage. Environ. Contam. Toxicol.  100:23-73</t>
  </si>
  <si>
    <t>Upper bound Kenaga Residues</t>
  </si>
  <si>
    <t xml:space="preserve">The risk assessment includes numerous calculations of dietary exposure for multiple weight classes of animals.   However, there are energetic </t>
  </si>
  <si>
    <t>considerations that suggest that some weight class/food item combinations are not likely to naturally occur.  For example, there are not likely to be many</t>
  </si>
  <si>
    <t>The greater number of days EECs exceed the NOAEC, the greater the confidence in predictions of reproductive risk concerns.</t>
  </si>
  <si>
    <t>Weight (g)</t>
  </si>
  <si>
    <t>RQs</t>
  </si>
  <si>
    <t>mg/kg-bw</t>
  </si>
  <si>
    <t>mg/kg-diet</t>
  </si>
  <si>
    <t xml:space="preserve"> Upper Bound Kenaga Residues For RQ Calculation</t>
  </si>
  <si>
    <t>RQs be calculated when data are available</t>
  </si>
  <si>
    <t xml:space="preserve">it is recommended that both the dose-based and concentration-based </t>
  </si>
  <si>
    <t>Note:  To provide risk management with the maximum possible information,</t>
  </si>
  <si>
    <t>NOAEC (mg/kg-diet)</t>
  </si>
  <si>
    <t>LC50 (mg/kg-diet)</t>
  </si>
  <si>
    <t>LD50 (mg/kg-bw)</t>
  </si>
  <si>
    <t>NOAEL (mg/kg-bw)</t>
  </si>
  <si>
    <t>Adjusted LD50</t>
  </si>
  <si>
    <t>Fruits/pods/seeds/lg insects</t>
  </si>
  <si>
    <t>Adjusted</t>
  </si>
  <si>
    <t>LD50</t>
  </si>
  <si>
    <t>Bobwhite quail</t>
  </si>
  <si>
    <t>Mallard duck</t>
  </si>
  <si>
    <t>Indicate test species below</t>
  </si>
  <si>
    <t>Avian acute LC50</t>
  </si>
  <si>
    <t>Avian chronic LOAEC</t>
  </si>
  <si>
    <t>Avian chronic NOAEC</t>
  </si>
  <si>
    <t>Mammal acute LC50</t>
  </si>
  <si>
    <t>Mammal chronic LOAEC</t>
  </si>
  <si>
    <t>Mammal chronic NOAEC</t>
  </si>
  <si>
    <t xml:space="preserve">Mean Kenaga Residues </t>
  </si>
  <si>
    <t>yes</t>
  </si>
  <si>
    <t>no</t>
  </si>
  <si>
    <t xml:space="preserve">      Use:</t>
  </si>
  <si>
    <t>Granular</t>
  </si>
  <si>
    <t>Liquid</t>
  </si>
  <si>
    <t xml:space="preserve">Select ‘File’, then ‘Save As’ on the menu bar. </t>
  </si>
  <si>
    <t xml:space="preserve">Select the destination on your own hard drive (usually set to C:).  </t>
  </si>
  <si>
    <r>
      <t>Do not</t>
    </r>
    <r>
      <rPr>
        <sz val="10"/>
        <rFont val="Arial"/>
        <family val="0"/>
      </rPr>
      <t xml:space="preserve"> modify this file on the F: drive.</t>
    </r>
  </si>
  <si>
    <t>Product name and form:</t>
  </si>
  <si>
    <t>Enter the Mineau et al. Scaling Factor</t>
  </si>
  <si>
    <t>Broadcast</t>
  </si>
  <si>
    <t>Other</t>
  </si>
  <si>
    <t>acute toxicity in birds.  Reg. Toxicol. Pharmacol.  24:24-29</t>
  </si>
  <si>
    <t>Rows/Band/In-furrow</t>
  </si>
  <si>
    <t xml:space="preserve">Mineau, P., B.T. Collins, A. Baril.  1996.  On the use of scaling factors to improve interspecies extrapolation to </t>
  </si>
  <si>
    <t>Half-life (days):</t>
  </si>
  <si>
    <t>Application Interval (days):</t>
  </si>
  <si>
    <t xml:space="preserve">Application Rate (lbs/A): </t>
  </si>
  <si>
    <t>Monograph No. 1.</t>
  </si>
  <si>
    <t>Dunning, J.B.  1984.  Body weights of 686 species of North American birds.  Western Bird Banding Assoc.</t>
  </si>
  <si>
    <t>Office of Water, Washington D.C.  Document Number EPA-820-B095-009</t>
  </si>
  <si>
    <t xml:space="preserve">USEPA. 1995. Great Lakes Water Quality Technical Support Document for Wildlife Criteria.  </t>
  </si>
  <si>
    <t xml:space="preserve">USEPA. 1993. Wildlife Exposure Factors Handbook. Volume I of II.  EPA/600/R-93/187a. Office of Research </t>
  </si>
  <si>
    <t>Ingestion (Fwet)</t>
  </si>
  <si>
    <t>(g/day)</t>
  </si>
  <si>
    <t>FI</t>
  </si>
  <si>
    <t>(kg-diet/day)</t>
  </si>
  <si>
    <t>Ingestion (Fdry)</t>
  </si>
  <si>
    <t>(g bw/day)</t>
  </si>
  <si>
    <t>(mg/kg-bw)</t>
  </si>
  <si>
    <t>Urban, D. J. 2000.  Guidance for Conducting Screening Level Avian Risk Assessments for Spray Applications</t>
  </si>
  <si>
    <t>of Pesticides.  OPP/EFED, USEPA.</t>
  </si>
  <si>
    <t>RQs reported as "0.00" in the RQ tables below should be noted as</t>
  </si>
  <si>
    <t>&lt;0.01 in your assessment.  This is due to rounding and significant</t>
  </si>
  <si>
    <t>figure issues in Excel.</t>
  </si>
  <si>
    <t xml:space="preserve">For information or questions concerning this spreadsheet, please contact the Terrestrial Exposure  </t>
  </si>
  <si>
    <t xml:space="preserve">Hoerger, F. and E.E. Kenaga. 1972.  Pesticide residues on plants: correlation of representative data as a </t>
  </si>
  <si>
    <t xml:space="preserve">Handbook (USEPA 1993), for more comprehensive approaches to consider energy requirements and energy availability to estimate </t>
  </si>
  <si>
    <r>
      <t>Dose-based and dietary-based acute RQs should be provided to risk managers whenever effects data allow</t>
    </r>
    <r>
      <rPr>
        <sz val="10"/>
        <rFont val="Arial"/>
        <family val="0"/>
      </rPr>
      <t>.  There are limitations to each approach.</t>
    </r>
  </si>
  <si>
    <t>The dose-based approach assumes that the uptake and absorption kinetics of a gavage toxicity study approximate the absorption associated with uptake from</t>
  </si>
  <si>
    <t xml:space="preserve">a dietary matrix.  Toxic response is a function of duration and intensity of exposure and the importance of absorption kinetics across the gut and the importance </t>
  </si>
  <si>
    <t xml:space="preserve">of enzymatic activation/deactivation of a toxicant may be important and are likely  variable across chemicals and species.  For many compounds a gavage dose </t>
  </si>
  <si>
    <t xml:space="preserve">represents a very short-term high intensity exposure, where dietary exposure may be of a more prolonged nature.  The dietary-based approach assumes that animals </t>
  </si>
  <si>
    <t>The typical 21-week avian reproduction study does not define the true exposure duration needed to elicit the observed responses.  The study protocol was designed</t>
  </si>
  <si>
    <t>to establish a steady-state tissue concentration for bioaccumulative compounds. For other pesticides, it is entirely possible that steady-state tissue concentrations</t>
  </si>
  <si>
    <t xml:space="preserve">exposure may not be necessary to elicit the effect observed in the 21-week protocol.  The EFED screening risk assessment uses the single-day  </t>
  </si>
  <si>
    <t xml:space="preserve">USEPA. 1993. Wildlife Exposure Factors Handbook. Volume I of II.  EPA/600/R-93/187a. Office of Research and Development, Washington, DC 20460. </t>
  </si>
  <si>
    <t>Number of Applications:</t>
  </si>
  <si>
    <t>Optional Test Species Name</t>
  </si>
  <si>
    <t>Optional Test Organism Body weight (g)</t>
  </si>
  <si>
    <t>NOAEL(mg/kg-bw)</t>
  </si>
  <si>
    <r>
      <t>**NOTE**:</t>
    </r>
    <r>
      <rPr>
        <sz val="10"/>
        <rFont val="Arial"/>
        <family val="2"/>
      </rPr>
      <t xml:space="preserve">  Please save this file to your </t>
    </r>
    <r>
      <rPr>
        <b/>
        <i/>
        <sz val="10"/>
        <rFont val="Arial"/>
        <family val="2"/>
      </rPr>
      <t>own</t>
    </r>
    <r>
      <rPr>
        <sz val="10"/>
        <rFont val="Arial"/>
        <family val="2"/>
      </rPr>
      <t xml:space="preserve"> computer first. </t>
    </r>
  </si>
  <si>
    <t xml:space="preserve">Caution should be exercised in relating these </t>
  </si>
  <si>
    <t xml:space="preserve">Note that the ratio of exposure and effects </t>
  </si>
  <si>
    <t>endpoints are termed "RQs" in this output.</t>
  </si>
  <si>
    <t>values to the Agency Levels of Concern</t>
  </si>
  <si>
    <t>Note: Sources of wildlife diet are assumed to be available for less than one year for this model.</t>
  </si>
  <si>
    <t>Food Item (Kenaga #)</t>
  </si>
  <si>
    <r>
      <t xml:space="preserve">Dietary-based EECs </t>
    </r>
    <r>
      <rPr>
        <b/>
        <sz val="12"/>
        <rFont val="Arial"/>
        <family val="2"/>
      </rPr>
      <t xml:space="preserve"> (ppm)</t>
    </r>
  </si>
  <si>
    <r>
      <t xml:space="preserve">Dose-based EEC     </t>
    </r>
    <r>
      <rPr>
        <b/>
        <sz val="14"/>
        <rFont val="Arial"/>
        <family val="2"/>
      </rPr>
      <t>(mg/kg-bw)</t>
    </r>
  </si>
  <si>
    <r>
      <t xml:space="preserve">Dietary-based EECs
 </t>
    </r>
    <r>
      <rPr>
        <b/>
        <sz val="12"/>
        <rFont val="Arial"/>
        <family val="2"/>
      </rPr>
      <t xml:space="preserve"> (ppm)</t>
    </r>
  </si>
  <si>
    <t>Kenaga Values</t>
  </si>
  <si>
    <r>
      <t>Dose-based EECs</t>
    </r>
    <r>
      <rPr>
        <b/>
        <sz val="18"/>
        <rFont val="Arial"/>
        <family val="2"/>
      </rPr>
      <t xml:space="preserve">   
</t>
    </r>
    <r>
      <rPr>
        <b/>
        <sz val="10"/>
        <rFont val="Arial"/>
        <family val="2"/>
      </rPr>
      <t>(mg/kg-bw)</t>
    </r>
    <r>
      <rPr>
        <b/>
        <sz val="18"/>
        <rFont val="Arial"/>
        <family val="2"/>
      </rPr>
      <t xml:space="preserve"> </t>
    </r>
  </si>
  <si>
    <r>
      <t xml:space="preserve">Dose-based RQs         </t>
    </r>
    <r>
      <rPr>
        <b/>
        <sz val="12"/>
        <rFont val="Arial"/>
        <family val="2"/>
      </rPr>
      <t>(Dose-based EEC/adjusted LD50)</t>
    </r>
  </si>
  <si>
    <r>
      <t xml:space="preserve">Dietary-based RQs </t>
    </r>
    <r>
      <rPr>
        <b/>
        <sz val="12"/>
        <rFont val="Arial"/>
        <family val="2"/>
      </rPr>
      <t xml:space="preserve"> (Dietary-based EEC/LC50 or NOAEC)</t>
    </r>
  </si>
  <si>
    <r>
      <t xml:space="preserve">Dose-based RQs
</t>
    </r>
    <r>
      <rPr>
        <b/>
        <sz val="12"/>
        <rFont val="Arial"/>
        <family val="2"/>
      </rPr>
      <t>(Dose-based EEC/LD50)</t>
    </r>
  </si>
  <si>
    <t>Enter your comment or question</t>
  </si>
  <si>
    <t>EFED internal form for submitting technical questions, information on model problems, suggestions for improvement.</t>
  </si>
  <si>
    <t>Note:  Do not use  the "Enter" key to do hard returns in above comment box.  "Enter" will move you out of the cell and your comments will be lost.  Use the "Alt + Enter" keys together to put in a hard return.  
You must exit the comments cell prior to sending the comment</t>
  </si>
  <si>
    <t>EEC</t>
  </si>
  <si>
    <t>RQ</t>
  </si>
  <si>
    <t>EECs and RQs</t>
  </si>
  <si>
    <t>Size Class
(grams)</t>
  </si>
  <si>
    <t>Broadleaf Plants/
Small Insects</t>
  </si>
  <si>
    <t>Fruits/Pods/
Seeds/
Large Insects</t>
  </si>
  <si>
    <t>Adjusted
 LD50</t>
  </si>
  <si>
    <t xml:space="preserve">Size class not used for dietary risk quotients </t>
  </si>
  <si>
    <t>Size class not used for dietary risk quotients</t>
  </si>
  <si>
    <t>NOAEC (ppm)</t>
  </si>
  <si>
    <t>% A.I. (leading zero must be entered for formulations &lt;1% a.i.):</t>
  </si>
  <si>
    <t>Technical Team Co-Chairs.</t>
  </si>
  <si>
    <t>Adjusted
LD50</t>
  </si>
  <si>
    <t>Frog</t>
  </si>
  <si>
    <t>grams</t>
  </si>
  <si>
    <t>Medium</t>
  </si>
  <si>
    <t>small (g)</t>
  </si>
  <si>
    <t>mid (g)</t>
  </si>
  <si>
    <t>large (g)</t>
  </si>
  <si>
    <t>1000 g</t>
  </si>
  <si>
    <t>Ingestion  (Fwet)</t>
  </si>
  <si>
    <t>(g bwt/day)</t>
  </si>
  <si>
    <t>Grainvores</t>
  </si>
  <si>
    <t>Herbivores/ insectivores</t>
  </si>
  <si>
    <t>Granivores</t>
  </si>
  <si>
    <t>15 g</t>
  </si>
  <si>
    <t>35 g</t>
  </si>
  <si>
    <t>Assessed Species Inputs</t>
  </si>
  <si>
    <t>Mean</t>
  </si>
  <si>
    <t>Mammalian Classes and Body weight - Upper Bound Kenega</t>
  </si>
  <si>
    <t>Mammalian Classes and Body weight - Mean  Kenega</t>
  </si>
  <si>
    <r>
      <t xml:space="preserve">Upper Bound Kenaga Dose-Based EECs 
</t>
    </r>
    <r>
      <rPr>
        <b/>
        <sz val="10"/>
        <rFont val="Arial"/>
        <family val="2"/>
      </rPr>
      <t>(mg/kg-bw)</t>
    </r>
  </si>
  <si>
    <t>Derivation of Dietary EECs for Amphibians or Reptiles that Eat  Amphibians or Reptiles</t>
  </si>
  <si>
    <r>
      <t>Upper Bound Kenaga Dose-based EECs</t>
    </r>
    <r>
      <rPr>
        <b/>
        <sz val="18"/>
        <rFont val="Arial"/>
        <family val="2"/>
      </rPr>
      <t xml:space="preserve">   
</t>
    </r>
    <r>
      <rPr>
        <b/>
        <sz val="10"/>
        <rFont val="Arial"/>
        <family val="2"/>
      </rPr>
      <t>(mg/kg-bw)</t>
    </r>
    <r>
      <rPr>
        <b/>
        <sz val="18"/>
        <rFont val="Arial"/>
        <family val="2"/>
      </rPr>
      <t xml:space="preserve"> </t>
    </r>
  </si>
  <si>
    <t>Small 
Amphibians</t>
  </si>
  <si>
    <t>Justification</t>
  </si>
  <si>
    <t>Citation</t>
  </si>
  <si>
    <t>Body weight range</t>
  </si>
  <si>
    <t>Water Content of food</t>
  </si>
  <si>
    <t>Small amphibian assessment</t>
  </si>
  <si>
    <t>Small rodent assessment</t>
  </si>
  <si>
    <r>
      <t>Mean Kenaga Dose-based EECs</t>
    </r>
    <r>
      <rPr>
        <b/>
        <sz val="18"/>
        <rFont val="Arial"/>
        <family val="2"/>
      </rPr>
      <t xml:space="preserve">   
</t>
    </r>
    <r>
      <rPr>
        <b/>
        <sz val="10"/>
        <rFont val="Arial"/>
        <family val="2"/>
      </rPr>
      <t>(mg/kg-bw)</t>
    </r>
    <r>
      <rPr>
        <b/>
        <sz val="18"/>
        <rFont val="Arial"/>
        <family val="2"/>
      </rPr>
      <t xml:space="preserve"> </t>
    </r>
  </si>
  <si>
    <r>
      <t xml:space="preserve">Mean Kenaga Dose-Based EECs 
</t>
    </r>
    <r>
      <rPr>
        <b/>
        <sz val="10"/>
        <rFont val="Arial"/>
        <family val="2"/>
      </rPr>
      <t>(mg/kg-bw)</t>
    </r>
  </si>
  <si>
    <t>U.S. EPA, 1993</t>
  </si>
  <si>
    <t>N/A</t>
  </si>
  <si>
    <t>Small terrestrial phase amphibians</t>
  </si>
  <si>
    <t>Terrestrial Herpetofauna Results</t>
  </si>
  <si>
    <t>Small terrestrial phase amphibian</t>
  </si>
  <si>
    <t>Table X. Upper Bound Kenaga, Acute Terrestrial Herpetofauna Dose-Based  Risk Quotients</t>
  </si>
  <si>
    <t>Table X.  Mean Kenaga, Acute Terrestrial Herpetofauna Dose-Based  Risk Quotients</t>
  </si>
  <si>
    <t>Herpetofaunal Size Classes and Body Weights</t>
  </si>
  <si>
    <t>Amphibian/Reptile Acute RQs for Small, Medium, and Large Species (grams)</t>
  </si>
  <si>
    <t>Upper Bound</t>
  </si>
  <si>
    <t>Derivation of Dietary EECs for Terrestrial Amphibians or Reptiles that Eat Mammals</t>
  </si>
  <si>
    <t>Summary of Risk Quotient Calculations Based on Upper Bound Kenaga EECs</t>
  </si>
  <si>
    <t>Summary of Risk Quotient Calculations Based on Mean  Kenaga EECs</t>
  </si>
  <si>
    <t>Table X.  Upper Bound Kenaga, Subacute Terrestrial Herpetofauna Dietary Based Risk Quotients</t>
  </si>
  <si>
    <t>Table X.  Mean Kenaga, Subacute Terrestrial Herpetofauna Dietary Based Risk Quotients</t>
  </si>
  <si>
    <t>Table X.  Upper Bound Kenaga, Chronic Terrestrial Herpetofauna Dietary Based Risk Quotients</t>
  </si>
  <si>
    <t>Table X.  Mean Kenaga, Chronic Terrestrial Herpetofauna Dietary Based Risk Quotients</t>
  </si>
  <si>
    <t xml:space="preserve">First, food ingestion allometric equations specific for insectivorous herptiles replace the bird allometric equations currently in T-REX. </t>
  </si>
  <si>
    <t xml:space="preserve">Small herbivore mammals </t>
  </si>
  <si>
    <t>Small insectivore mammals</t>
  </si>
  <si>
    <t>Small Herbivore
Mammals</t>
  </si>
  <si>
    <t>Small Insectivore Mammal</t>
  </si>
  <si>
    <t>Small Insectivore
Mammals</t>
  </si>
  <si>
    <t>T-HERPS MODEL INPUTS</t>
  </si>
  <si>
    <t>These values will be used in the calculation of exposure estimates for foliar</t>
  </si>
  <si>
    <t>applications of pesticides.</t>
  </si>
  <si>
    <t>Supporting Documentation</t>
  </si>
  <si>
    <t xml:space="preserve">For further model information consult: (1) the 'User's Guide' document containing T-REX operating </t>
  </si>
  <si>
    <t>instructions and background information User's Guide TREX v1.3.1, December 2006, USEPA Office of Pesticide Programs, Washington DC; and (2)   T-HERPS guidance document</t>
  </si>
  <si>
    <t>that provides the equations used in T-HERPS and summarizes changes and updates made to T-REX version 1.3.1 in the development of T-HERPS version 1.0.</t>
  </si>
  <si>
    <t>T-HERPS Version 1.0</t>
  </si>
  <si>
    <t xml:space="preserve">This is the first Version of T-HERPS.  However, T-HERPS is a modified Version of T-REX version 1.3.1.  See the latest version of T-REX for notes and guidance.  There are two main differences between T-HERPS and T-REX.  </t>
  </si>
  <si>
    <t>Maximum water content of potential food source (amphibians) was used.  Water content ranged from 61% to 85% across all food items.  Use of 61% would reduce EEC and RQs.</t>
  </si>
  <si>
    <t>T-REX version 1.3.1 (2006) small mammal class of 15 grams was used.</t>
  </si>
  <si>
    <t>See T-HERPS Guidance Document (U.S. EPA, 2007) for additional guidance on use of the results from T-HERPS.</t>
  </si>
  <si>
    <t>Toxicity Data Inputs</t>
  </si>
  <si>
    <t>What is the body weight range of the assessed herptile (choose up to 3)?</t>
  </si>
  <si>
    <t>only the value with the blue circle is used by T-HERPS for exposure estimation</t>
  </si>
  <si>
    <t>Values with blue circles are used by T-HERPS for exposure estimates</t>
  </si>
  <si>
    <r>
      <t>Avian/Terrestrial Phase Amphibian</t>
    </r>
    <r>
      <rPr>
        <sz val="10"/>
        <rFont val="Arial"/>
        <family val="2"/>
      </rPr>
      <t xml:space="preserve"> - Enter </t>
    </r>
    <r>
      <rPr>
        <b/>
        <sz val="10"/>
        <rFont val="Arial"/>
        <family val="2"/>
      </rPr>
      <t>oral exposure terrestrial phase amphibian toxicity data</t>
    </r>
    <r>
      <rPr>
        <sz val="10"/>
        <rFont val="Arial"/>
        <family val="2"/>
      </rPr>
      <t xml:space="preserve"> if available.  Otherwise, enter avian toxicity data as you would for T-REX version 1.3.1. </t>
    </r>
  </si>
  <si>
    <t>This version of T-HERPS does not incorporate allometric equations for herbivores.  Future, versions of this tool will allow the user to evaluate herbivores and carnivores that eat food items other than the small classes included in this version.</t>
  </si>
  <si>
    <t>See comment in this cell for information on enabling macros</t>
  </si>
  <si>
    <t xml:space="preserve">Enter percent in whole numbers; in the absence of data indicating otherwise, assume 85% water content, which is the water content of amphibians as prey.  If the assessed species does not consume amphibians, then consult U.S. EPA (1993) for appropriate alternatives.  
If there is a difference in dietary content of different sizes of the assessed species, enter different values for each size class and provide justification.  For example, small individuals may consume mainly invertebrates, while larger adults may consume vertebrates.  </t>
  </si>
  <si>
    <t>May, 2007</t>
  </si>
  <si>
    <t>This spreadsheet was developed by the OPP Terrestrial Biology and Terrestrial Exposure Technology Teams.</t>
  </si>
  <si>
    <t>Based on data obtained from Gary Fellars, Western Ecology Research Center, USGS, who obtained size data from 545 frogs.</t>
  </si>
  <si>
    <t>California OEHHA, 1999
Available on-line at http://www.oehha.ca.gov/cal_ecotox/report/hylaref.pdf</t>
  </si>
  <si>
    <t>CARLF Input</t>
  </si>
  <si>
    <t>Uncertainties to Consider in Development of Risk Description for Terrestrial Animals</t>
  </si>
  <si>
    <t xml:space="preserve">dietary exposure.  In addition, age and size of individuals may also play an important role in the types and relative amounts of food items selected.  This should </t>
  </si>
  <si>
    <t xml:space="preserve">15 g mammals or 20 g birds that exclusively feed on vegetation (e.g., short grasses).  The risk assessor is urged to consult such texts as the Wildlife Exposure Factors </t>
  </si>
  <si>
    <t xml:space="preserve">in the field are consuming food at a rate similar to that of confined laboratory animals.  Energy content in food items differs between the field and the laboratory </t>
  </si>
  <si>
    <t xml:space="preserve">are achieved earlier than the 21-week exposure period.  Moreover, pesticides may exert effects at critical periods of the reproduction cycle and so long-term </t>
  </si>
  <si>
    <t xml:space="preserve">upper bound (peak) estimated EEC as a conservative approach.  The degree to which this exposure is conservative cannot be determined by the existing reproduction study. </t>
  </si>
  <si>
    <t xml:space="preserve">California OEHHA (Office of Environmental Health Hazard Assessment).  1999. The California Wildlife Biology, Exposure Factor, and Toxicity Database (Cal/Ecotox).  Exposure Factors for Pacific Treefrog (Hyla regilla). </t>
  </si>
  <si>
    <t xml:space="preserve">Version 1.0.  May, 2007.   </t>
  </si>
  <si>
    <t>Second, small mammals and amphibians were added as potential prey items for terrestrial herptiles.</t>
  </si>
  <si>
    <t>Herbivores/ insectivores Size Class (g)</t>
  </si>
  <si>
    <t>Herbivores/ insectivores Weight Class (g)</t>
  </si>
  <si>
    <t>Herepetofaunal Size Class / Body Weight</t>
  </si>
  <si>
    <t>What size mammal can be consumed by the assessed frog (check the literature for appropriate value to use for the assessed species)</t>
  </si>
  <si>
    <t>What size herptile can be consumed by the assessed frog (check the literature for appropriate value to use for the assessed species)</t>
  </si>
  <si>
    <t>LC50
(ppm)</t>
  </si>
  <si>
    <t>Fellars, 2007 (personal communication between Gary Fellars (USGS) and Thomas Steeger (U.S. EPA)</t>
  </si>
  <si>
    <t xml:space="preserve">Assessment assumes terrestrial-phase amphibians consume small (user defined weight) mammals that eat short grass or large insects.    </t>
  </si>
  <si>
    <t xml:space="preserve">Assumed consumption of small terrestrial-phase insectivore frog; body weight of small frog was based on Pacific tree frog, which is a dietary component of CRLFs </t>
  </si>
  <si>
    <t xml:space="preserve">Citations used for use of T-HERPS to assess the California Red Legged Frog that are in addition to those included in T-REX version 1.3.1. are provided below.  </t>
  </si>
  <si>
    <t xml:space="preserve">Fellers, G.  2007.  Personal communication between Gary Fellers (Western Ecology Research Center of USGS) and Thomas Steeger (U.S. EPA) via email </t>
  </si>
  <si>
    <t xml:space="preserve">Environmental Quality and Safety: Chemistry, Toxicology and Technology. Vol 1.  George Theime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</si>
</sst>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mmmm\ d\,\ yyyy;@"/>
    <numFmt numFmtId="173" formatCode="mmm\-dd\-yyyy\-hhmm"/>
    <numFmt numFmtId="174" formatCode="0.0"/>
  </numFmts>
  <fonts count="88">
    <font>
      <sz val="10"/>
      <name val="Arial"/>
      <family val="0"/>
    </font>
    <font>
      <b/>
      <sz val="18"/>
      <name val="Arial"/>
      <family val="0"/>
    </font>
    <font>
      <b/>
      <sz val="12"/>
      <name val="Arial"/>
      <family val="0"/>
    </font>
    <font>
      <sz val="20"/>
      <name val="Arial"/>
      <family val="0"/>
    </font>
    <font>
      <b/>
      <u val="singleAccounting"/>
      <sz val="10"/>
      <name val="Arial"/>
      <family val="0"/>
    </font>
    <font>
      <b/>
      <sz val="10"/>
      <name val="Arial"/>
      <family val="0"/>
    </font>
    <font>
      <sz val="12"/>
      <name val="Arial"/>
      <family val="0"/>
    </font>
    <font>
      <sz val="8"/>
      <name val="Tahoma"/>
      <family val="0"/>
    </font>
    <font>
      <u val="single"/>
      <sz val="6"/>
      <color indexed="12"/>
      <name val="Arial"/>
      <family val="0"/>
    </font>
    <font>
      <u val="single"/>
      <sz val="6"/>
      <color indexed="36"/>
      <name val="Arial"/>
      <family val="0"/>
    </font>
    <font>
      <b/>
      <sz val="14"/>
      <name val="Arial"/>
      <family val="2"/>
    </font>
    <font>
      <b/>
      <sz val="8"/>
      <name val="Tahoma"/>
      <family val="0"/>
    </font>
    <font>
      <b/>
      <sz val="16"/>
      <name val="Arial"/>
      <family val="2"/>
    </font>
    <font>
      <sz val="16"/>
      <name val="Arial"/>
      <family val="2"/>
    </font>
    <font>
      <sz val="10"/>
      <color indexed="29"/>
      <name val="Arial"/>
      <family val="0"/>
    </font>
    <font>
      <b/>
      <sz val="12"/>
      <name val="Tahoma"/>
      <family val="2"/>
    </font>
    <font>
      <sz val="12"/>
      <name val="Tahoma"/>
      <family val="2"/>
    </font>
    <font>
      <sz val="10"/>
      <color indexed="9"/>
      <name val="Arial"/>
      <family val="2"/>
    </font>
    <font>
      <sz val="8"/>
      <name val="Arial"/>
      <family val="0"/>
    </font>
    <font>
      <b/>
      <sz val="8"/>
      <name val="Arial"/>
      <family val="2"/>
    </font>
    <font>
      <b/>
      <i/>
      <sz val="10"/>
      <name val="Arial"/>
      <family val="2"/>
    </font>
    <font>
      <i/>
      <sz val="10"/>
      <name val="Arial"/>
      <family val="0"/>
    </font>
    <font>
      <b/>
      <sz val="10"/>
      <name val="Tahoma"/>
      <family val="2"/>
    </font>
    <font>
      <sz val="10"/>
      <color indexed="41"/>
      <name val="Arial"/>
      <family val="2"/>
    </font>
    <font>
      <b/>
      <sz val="9"/>
      <name val="Arial"/>
      <family val="2"/>
    </font>
    <font>
      <b/>
      <sz val="8"/>
      <color indexed="34"/>
      <name val="Arial"/>
      <family val="2"/>
    </font>
    <font>
      <b/>
      <sz val="16"/>
      <color indexed="10"/>
      <name val="Arial"/>
      <family val="2"/>
    </font>
    <font>
      <sz val="10"/>
      <color indexed="10"/>
      <name val="Arial"/>
      <family val="2"/>
    </font>
    <font>
      <sz val="8"/>
      <color indexed="10"/>
      <name val="Arial"/>
      <family val="2"/>
    </font>
    <font>
      <sz val="6"/>
      <color indexed="10"/>
      <name val="Arial"/>
      <family val="2"/>
    </font>
    <font>
      <b/>
      <sz val="10"/>
      <color indexed="9"/>
      <name val="Arial"/>
      <family val="2"/>
    </font>
    <font>
      <sz val="12"/>
      <color indexed="10"/>
      <name val="Arial"/>
      <family val="2"/>
    </font>
    <font>
      <b/>
      <sz val="10"/>
      <color indexed="10"/>
      <name val="Arial"/>
      <family val="2"/>
    </font>
    <font>
      <b/>
      <sz val="12"/>
      <color indexed="34"/>
      <name val="Arial"/>
      <family val="2"/>
    </font>
    <font>
      <b/>
      <sz val="18"/>
      <color indexed="10"/>
      <name val="Arial"/>
      <family val="2"/>
    </font>
    <font>
      <b/>
      <sz val="20"/>
      <name val="Arial"/>
      <family val="2"/>
    </font>
    <font>
      <sz val="10"/>
      <name val="Times New Roman"/>
      <family val="1"/>
    </font>
    <font>
      <b/>
      <sz val="10"/>
      <name val="Times New Roman"/>
      <family val="1"/>
    </font>
    <font>
      <b/>
      <sz val="12"/>
      <name val="Times New Roman"/>
      <family val="1"/>
    </font>
    <font>
      <b/>
      <sz val="12"/>
      <color indexed="10"/>
      <name val="Arial"/>
      <family val="2"/>
    </font>
    <font>
      <b/>
      <sz val="14"/>
      <name val="Tahoma"/>
      <family val="2"/>
    </font>
    <font>
      <sz val="14"/>
      <name val="Tahoma"/>
      <family val="2"/>
    </font>
    <font>
      <sz val="14"/>
      <name val="Arial"/>
      <family val="0"/>
    </font>
    <font>
      <b/>
      <sz val="9"/>
      <color indexed="10"/>
      <name val="Arial"/>
      <family val="2"/>
    </font>
    <font>
      <sz val="11"/>
      <name val="Tahoma"/>
      <family val="2"/>
    </font>
    <font>
      <b/>
      <sz val="11"/>
      <name val="Tahoma"/>
      <family val="2"/>
    </font>
    <font>
      <sz val="10"/>
      <name val="Tahoma"/>
      <family val="2"/>
    </font>
    <font>
      <b/>
      <sz val="10"/>
      <color indexed="43"/>
      <name val="Arial"/>
      <family val="2"/>
    </font>
    <font>
      <sz val="10"/>
      <color indexed="43"/>
      <name val="Arial"/>
      <family val="2"/>
    </font>
    <font>
      <b/>
      <sz val="10"/>
      <color indexed="42"/>
      <name val="Arial"/>
      <family val="2"/>
    </font>
    <font>
      <sz val="10"/>
      <color indexed="42"/>
      <name val="Arial"/>
      <family val="2"/>
    </font>
    <font>
      <b/>
      <sz val="13"/>
      <name val="Arial"/>
      <family val="2"/>
    </font>
    <font>
      <sz val="8"/>
      <name val="Segoe UI"/>
      <family val="2"/>
    </font>
    <font>
      <sz val="18"/>
      <color indexed="57"/>
      <name val="Calibri Light"/>
      <family val="2"/>
    </font>
    <font>
      <b/>
      <sz val="11"/>
      <color indexed="57"/>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u val="single"/>
      <sz val="10"/>
      <color indexed="8"/>
      <name val="Arial"/>
      <family val="0"/>
    </font>
    <font>
      <sz val="11.5"/>
      <color indexed="8"/>
      <name val="Arial"/>
      <family val="0"/>
    </font>
    <font>
      <b/>
      <u val="single"/>
      <sz val="12"/>
      <color indexed="8"/>
      <name val="Arial"/>
      <family val="0"/>
    </font>
    <font>
      <sz val="9.2"/>
      <color indexed="8"/>
      <name val="Arial"/>
      <family val="0"/>
    </font>
    <font>
      <u val="single"/>
      <sz val="9.75"/>
      <color indexed="8"/>
      <name val="Arial"/>
      <family val="0"/>
    </font>
    <font>
      <sz val="9.5"/>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3"/>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n"/>
      <bottom style="double"/>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double"/>
      <bottom>
        <color indexed="63"/>
      </bottom>
    </border>
    <border>
      <left style="thin"/>
      <right style="thin"/>
      <top style="medium"/>
      <bottom style="thin"/>
    </border>
    <border>
      <left style="medium"/>
      <right style="thin"/>
      <top style="medium"/>
      <bottom style="thin"/>
    </border>
    <border>
      <left style="thin"/>
      <right style="medium"/>
      <top style="medium"/>
      <bottom style="thin"/>
    </border>
    <border>
      <left style="thin"/>
      <right style="thin"/>
      <top>
        <color indexed="63"/>
      </top>
      <bottom style="thin"/>
    </border>
    <border>
      <left>
        <color indexed="63"/>
      </left>
      <right style="medium"/>
      <top style="medium"/>
      <bottom style="thin"/>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thin"/>
      <top style="thin"/>
      <bottom style="medium"/>
    </border>
    <border>
      <left style="thin"/>
      <right style="thin"/>
      <top style="medium"/>
      <bottom>
        <color indexed="63"/>
      </bottom>
    </border>
    <border>
      <left style="medium"/>
      <right style="thin"/>
      <top style="medium"/>
      <bottom>
        <color indexed="63"/>
      </bottom>
    </border>
    <border>
      <left>
        <color indexed="63"/>
      </left>
      <right style="thin"/>
      <top style="medium"/>
      <bottom>
        <color indexed="63"/>
      </bottom>
    </border>
    <border>
      <left style="medium"/>
      <right style="thin"/>
      <top>
        <color indexed="63"/>
      </top>
      <bottom style="thin"/>
    </border>
    <border>
      <left style="thin"/>
      <right style="medium"/>
      <top style="medium"/>
      <bottom>
        <color indexed="63"/>
      </bottom>
    </border>
    <border>
      <left style="thin"/>
      <right style="medium"/>
      <top style="medium"/>
      <bottom style="medium"/>
    </border>
    <border>
      <left style="thin"/>
      <right style="medium"/>
      <top>
        <color indexed="63"/>
      </top>
      <bottom style="thin"/>
    </border>
    <border>
      <left>
        <color indexed="63"/>
      </left>
      <right style="thin"/>
      <top style="thin"/>
      <bottom>
        <color indexed="63"/>
      </bottom>
    </border>
    <border>
      <left style="thin"/>
      <right>
        <color indexed="63"/>
      </right>
      <top style="thin"/>
      <bottom style="medium"/>
    </border>
    <border>
      <left>
        <color indexed="63"/>
      </left>
      <right style="medium"/>
      <top style="thin"/>
      <bottom style="medium"/>
    </border>
    <border>
      <left>
        <color indexed="63"/>
      </left>
      <right>
        <color indexed="63"/>
      </right>
      <top style="medium"/>
      <bottom style="medium"/>
    </border>
    <border>
      <left style="thin"/>
      <right>
        <color indexed="63"/>
      </right>
      <top>
        <color indexed="63"/>
      </top>
      <bottom style="double"/>
    </border>
    <border>
      <left>
        <color indexed="63"/>
      </left>
      <right style="medium"/>
      <top>
        <color indexed="63"/>
      </top>
      <bottom style="double"/>
    </border>
    <border>
      <left>
        <color indexed="63"/>
      </left>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thin"/>
      <right style="thin"/>
      <top>
        <color indexed="63"/>
      </top>
      <bottom style="double"/>
    </border>
    <border>
      <left style="thin"/>
      <right style="medium"/>
      <top style="thin"/>
      <bottom style="double"/>
    </border>
    <border>
      <left style="medium"/>
      <right style="thin"/>
      <top style="double"/>
      <bottom>
        <color indexed="63"/>
      </bottom>
    </border>
    <border>
      <left>
        <color indexed="63"/>
      </left>
      <right>
        <color indexed="63"/>
      </right>
      <top>
        <color indexed="63"/>
      </top>
      <bottom style="double"/>
    </border>
    <border>
      <left style="thin"/>
      <right style="medium"/>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style="thin"/>
      <right>
        <color indexed="63"/>
      </right>
      <top style="medium"/>
      <bottom style="thin"/>
    </border>
    <border>
      <left style="medium"/>
      <right style="thin"/>
      <top>
        <color indexed="63"/>
      </top>
      <bottom style="double"/>
    </border>
  </borders>
  <cellStyleXfs count="67">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7"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79" fillId="0" borderId="0" applyNumberFormat="0" applyFill="0" applyBorder="0" applyAlignment="0" applyProtection="0"/>
    <xf numFmtId="2" fontId="0" fillId="0" borderId="0" applyFont="0" applyFill="0" applyBorder="0" applyAlignment="0" applyProtection="0"/>
    <xf numFmtId="0" fontId="9" fillId="0" borderId="0" applyNumberFormat="0" applyFill="0" applyBorder="0" applyAlignment="0" applyProtection="0"/>
    <xf numFmtId="0" fontId="80" fillId="29" borderId="0" applyNumberFormat="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81" fillId="0" borderId="3" applyNumberFormat="0" applyFill="0" applyAlignment="0" applyProtection="0"/>
    <xf numFmtId="0" fontId="81" fillId="0" borderId="0" applyNumberFormat="0" applyFill="0" applyBorder="0" applyAlignment="0" applyProtection="0"/>
    <xf numFmtId="0" fontId="8" fillId="0" borderId="0" applyNumberFormat="0" applyFill="0" applyBorder="0" applyAlignment="0" applyProtection="0"/>
    <xf numFmtId="0" fontId="82" fillId="30" borderId="1" applyNumberFormat="0" applyAlignment="0" applyProtection="0"/>
    <xf numFmtId="0" fontId="83" fillId="0" borderId="4" applyNumberFormat="0" applyFill="0" applyAlignment="0" applyProtection="0"/>
    <xf numFmtId="0" fontId="84" fillId="31" borderId="0" applyNumberFormat="0" applyBorder="0" applyAlignment="0" applyProtection="0"/>
    <xf numFmtId="0" fontId="0" fillId="32" borderId="5" applyNumberFormat="0" applyFont="0" applyAlignment="0" applyProtection="0"/>
    <xf numFmtId="0" fontId="85" fillId="27" borderId="6" applyNumberFormat="0" applyAlignment="0" applyProtection="0"/>
    <xf numFmtId="10" fontId="0" fillId="0" borderId="0" applyFont="0" applyFill="0" applyBorder="0" applyAlignment="0" applyProtection="0"/>
    <xf numFmtId="0" fontId="86" fillId="0" borderId="0" applyNumberFormat="0" applyFill="0" applyBorder="0" applyAlignment="0" applyProtection="0"/>
    <xf numFmtId="0" fontId="0" fillId="0" borderId="7" applyNumberFormat="0" applyFont="0" applyBorder="0" applyAlignment="0" applyProtection="0"/>
    <xf numFmtId="0" fontId="87" fillId="0" borderId="0" applyNumberFormat="0" applyFill="0" applyBorder="0" applyAlignment="0" applyProtection="0"/>
  </cellStyleXfs>
  <cellXfs count="750">
    <xf numFmtId="0" fontId="0" fillId="0" borderId="0" xfId="0" applyAlignment="1">
      <alignment/>
    </xf>
    <xf numFmtId="0" fontId="0" fillId="0" borderId="0" xfId="0" applyAlignment="1" applyProtection="1">
      <alignment/>
      <protection locked="0"/>
    </xf>
    <xf numFmtId="0" fontId="0" fillId="0" borderId="0" xfId="0" applyFont="1" applyAlignment="1" applyProtection="1">
      <alignment horizontal="center"/>
      <protection locked="0"/>
    </xf>
    <xf numFmtId="0" fontId="0" fillId="0" borderId="0" xfId="0" applyBorder="1" applyAlignment="1" applyProtection="1">
      <alignment/>
      <protection locked="0"/>
    </xf>
    <xf numFmtId="0" fontId="0" fillId="33" borderId="0" xfId="0" applyFont="1" applyFill="1" applyAlignment="1" applyProtection="1">
      <alignment horizontal="center"/>
      <protection locked="0"/>
    </xf>
    <xf numFmtId="2" fontId="5" fillId="34" borderId="0" xfId="0" applyNumberFormat="1" applyFont="1" applyFill="1" applyBorder="1" applyAlignment="1" applyProtection="1">
      <alignment/>
      <protection locked="0"/>
    </xf>
    <xf numFmtId="2" fontId="5" fillId="34" borderId="0" xfId="0" applyNumberFormat="1" applyFont="1" applyFill="1" applyBorder="1" applyAlignment="1" applyProtection="1">
      <alignment horizontal="center"/>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12" fillId="0" borderId="8" xfId="0" applyFont="1" applyBorder="1" applyAlignment="1" applyProtection="1">
      <alignment/>
      <protection locked="0"/>
    </xf>
    <xf numFmtId="0" fontId="0" fillId="0" borderId="8" xfId="0" applyBorder="1" applyAlignment="1" applyProtection="1">
      <alignment/>
      <protection locked="0"/>
    </xf>
    <xf numFmtId="0" fontId="0" fillId="0" borderId="8" xfId="0" applyFont="1" applyBorder="1" applyAlignment="1" applyProtection="1">
      <alignment horizontal="center"/>
      <protection locked="0"/>
    </xf>
    <xf numFmtId="0" fontId="0" fillId="33" borderId="8" xfId="0" applyFont="1" applyFill="1" applyBorder="1" applyAlignment="1" applyProtection="1">
      <alignment horizontal="left"/>
      <protection locked="0"/>
    </xf>
    <xf numFmtId="0" fontId="0" fillId="33" borderId="8" xfId="0" applyFill="1" applyBorder="1" applyAlignment="1" applyProtection="1">
      <alignment/>
      <protection locked="0"/>
    </xf>
    <xf numFmtId="0" fontId="5" fillId="33"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locked="0"/>
    </xf>
    <xf numFmtId="0" fontId="0" fillId="0" borderId="0" xfId="0" applyFont="1" applyBorder="1" applyAlignment="1" applyProtection="1">
      <alignment horizontal="center"/>
      <protection locked="0"/>
    </xf>
    <xf numFmtId="0" fontId="5" fillId="0" borderId="0" xfId="0" applyFont="1" applyAlignment="1" applyProtection="1">
      <alignment/>
      <protection locked="0"/>
    </xf>
    <xf numFmtId="0" fontId="5" fillId="0" borderId="0" xfId="0" applyFont="1" applyAlignment="1" applyProtection="1">
      <alignment horizontal="center"/>
      <protection locked="0"/>
    </xf>
    <xf numFmtId="0" fontId="0" fillId="0" borderId="0" xfId="0" applyAlignment="1" applyProtection="1">
      <alignment/>
      <protection/>
    </xf>
    <xf numFmtId="0" fontId="0" fillId="33" borderId="0" xfId="0" applyFill="1" applyAlignment="1">
      <alignment/>
    </xf>
    <xf numFmtId="0" fontId="0" fillId="33" borderId="0" xfId="0" applyFill="1" applyBorder="1" applyAlignment="1">
      <alignment/>
    </xf>
    <xf numFmtId="0" fontId="0" fillId="35" borderId="0" xfId="0" applyFill="1" applyBorder="1" applyAlignment="1">
      <alignment/>
    </xf>
    <xf numFmtId="0" fontId="5" fillId="33" borderId="0" xfId="0" applyFont="1" applyFill="1" applyBorder="1" applyAlignment="1">
      <alignment/>
    </xf>
    <xf numFmtId="0" fontId="0" fillId="33" borderId="9" xfId="0" applyFill="1" applyBorder="1" applyAlignment="1">
      <alignment/>
    </xf>
    <xf numFmtId="0" fontId="0" fillId="35" borderId="9" xfId="0" applyFill="1" applyBorder="1" applyAlignment="1">
      <alignment/>
    </xf>
    <xf numFmtId="0" fontId="0" fillId="0" borderId="0" xfId="0" applyFill="1" applyAlignment="1">
      <alignment/>
    </xf>
    <xf numFmtId="0" fontId="5" fillId="33" borderId="0" xfId="0" applyFont="1" applyFill="1" applyBorder="1" applyAlignment="1">
      <alignment horizontal="center"/>
    </xf>
    <xf numFmtId="0" fontId="0" fillId="35" borderId="0" xfId="0" applyFill="1" applyBorder="1" applyAlignment="1" applyProtection="1">
      <alignment/>
      <protection locked="0"/>
    </xf>
    <xf numFmtId="0" fontId="0" fillId="35" borderId="0" xfId="0" applyFill="1" applyBorder="1" applyAlignment="1" applyProtection="1">
      <alignment wrapText="1"/>
      <protection locked="0"/>
    </xf>
    <xf numFmtId="0" fontId="5" fillId="35" borderId="0" xfId="0" applyFont="1" applyFill="1" applyBorder="1" applyAlignment="1" applyProtection="1">
      <alignment horizontal="left" wrapText="1"/>
      <protection locked="0"/>
    </xf>
    <xf numFmtId="2" fontId="0" fillId="35" borderId="0" xfId="0" applyNumberFormat="1" applyFill="1" applyBorder="1" applyAlignment="1" applyProtection="1">
      <alignment/>
      <protection locked="0"/>
    </xf>
    <xf numFmtId="0" fontId="5" fillId="35" borderId="0" xfId="0" applyFont="1" applyFill="1" applyBorder="1" applyAlignment="1" applyProtection="1">
      <alignment horizontal="justify"/>
      <protection locked="0"/>
    </xf>
    <xf numFmtId="2" fontId="5" fillId="35" borderId="0" xfId="0" applyNumberFormat="1" applyFont="1" applyFill="1" applyBorder="1" applyAlignment="1" applyProtection="1">
      <alignment horizontal="center"/>
      <protection locked="0"/>
    </xf>
    <xf numFmtId="0" fontId="5" fillId="35" borderId="0" xfId="0" applyFont="1" applyFill="1" applyBorder="1" applyAlignment="1" applyProtection="1">
      <alignment/>
      <protection locked="0"/>
    </xf>
    <xf numFmtId="2" fontId="0" fillId="35" borderId="0" xfId="0" applyNumberFormat="1" applyFont="1" applyFill="1" applyBorder="1" applyAlignment="1" applyProtection="1">
      <alignment horizontal="center" wrapText="1"/>
      <protection locked="0"/>
    </xf>
    <xf numFmtId="0" fontId="0" fillId="35" borderId="0" xfId="0" applyFont="1" applyFill="1" applyBorder="1" applyAlignment="1" applyProtection="1">
      <alignment wrapText="1"/>
      <protection locked="0"/>
    </xf>
    <xf numFmtId="0" fontId="6" fillId="0" borderId="0" xfId="0" applyFont="1" applyAlignment="1">
      <alignment/>
    </xf>
    <xf numFmtId="0" fontId="5" fillId="0" borderId="0" xfId="0" applyFont="1" applyAlignment="1" applyProtection="1">
      <alignment/>
      <protection/>
    </xf>
    <xf numFmtId="164" fontId="0" fillId="0" borderId="0" xfId="0" applyNumberFormat="1" applyAlignment="1" applyProtection="1">
      <alignment/>
      <protection/>
    </xf>
    <xf numFmtId="2" fontId="0" fillId="0" borderId="0" xfId="0" applyNumberFormat="1" applyAlignment="1" applyProtection="1">
      <alignment/>
      <protection/>
    </xf>
    <xf numFmtId="0" fontId="0" fillId="33" borderId="10" xfId="0" applyFill="1" applyBorder="1" applyAlignment="1">
      <alignment/>
    </xf>
    <xf numFmtId="0" fontId="0" fillId="33" borderId="11" xfId="0" applyFill="1" applyBorder="1" applyAlignment="1">
      <alignment/>
    </xf>
    <xf numFmtId="0" fontId="0" fillId="0" borderId="0" xfId="0" applyFont="1" applyAlignment="1">
      <alignment/>
    </xf>
    <xf numFmtId="0" fontId="0" fillId="0" borderId="0" xfId="0" applyBorder="1" applyAlignment="1" applyProtection="1">
      <alignment horizontal="center"/>
      <protection/>
    </xf>
    <xf numFmtId="1" fontId="0" fillId="0" borderId="0" xfId="0" applyNumberFormat="1" applyBorder="1" applyAlignment="1" applyProtection="1">
      <alignment horizontal="center"/>
      <protection/>
    </xf>
    <xf numFmtId="0" fontId="0" fillId="0" borderId="0" xfId="0" applyBorder="1" applyAlignment="1" applyProtection="1">
      <alignment/>
      <protection/>
    </xf>
    <xf numFmtId="0" fontId="0" fillId="0" borderId="0" xfId="0" applyFont="1" applyAlignment="1">
      <alignment/>
    </xf>
    <xf numFmtId="0" fontId="0" fillId="0" borderId="0" xfId="0" applyFont="1" applyAlignment="1" applyProtection="1">
      <alignment/>
      <protection locked="0"/>
    </xf>
    <xf numFmtId="0" fontId="5" fillId="35" borderId="0" xfId="0" applyFont="1" applyFill="1" applyBorder="1" applyAlignment="1">
      <alignment horizontal="right"/>
    </xf>
    <xf numFmtId="0" fontId="0" fillId="35" borderId="0" xfId="0" applyFill="1" applyBorder="1" applyAlignment="1">
      <alignment horizontal="right"/>
    </xf>
    <xf numFmtId="0" fontId="0" fillId="35" borderId="0" xfId="0" applyFill="1" applyAlignment="1">
      <alignment/>
    </xf>
    <xf numFmtId="0" fontId="0" fillId="0" borderId="0" xfId="0" applyFont="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5" fillId="35" borderId="0" xfId="0" applyFont="1" applyFill="1" applyBorder="1" applyAlignment="1">
      <alignment/>
    </xf>
    <xf numFmtId="0" fontId="5" fillId="36" borderId="0" xfId="0" applyFont="1" applyFill="1" applyBorder="1" applyAlignment="1" applyProtection="1">
      <alignment/>
      <protection locked="0"/>
    </xf>
    <xf numFmtId="0" fontId="2"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Alignment="1" applyProtection="1">
      <alignment vertical="center"/>
      <protection/>
    </xf>
    <xf numFmtId="0" fontId="0" fillId="33" borderId="0" xfId="0" applyNumberFormat="1" applyFill="1" applyAlignment="1" applyProtection="1">
      <alignment/>
      <protection/>
    </xf>
    <xf numFmtId="0" fontId="6" fillId="0" borderId="0" xfId="0" applyFont="1" applyAlignment="1" applyProtection="1">
      <alignment/>
      <protection/>
    </xf>
    <xf numFmtId="0" fontId="5" fillId="33" borderId="0" xfId="0" applyFont="1" applyFill="1" applyAlignment="1" applyProtection="1">
      <alignment/>
      <protection/>
    </xf>
    <xf numFmtId="0" fontId="0" fillId="33" borderId="0" xfId="0" applyFont="1" applyFill="1" applyAlignment="1">
      <alignment/>
    </xf>
    <xf numFmtId="0" fontId="0" fillId="33" borderId="0" xfId="0" applyFont="1" applyFill="1" applyAlignment="1" applyProtection="1">
      <alignment/>
      <protection locked="0"/>
    </xf>
    <xf numFmtId="0" fontId="17" fillId="33" borderId="0" xfId="0" applyFont="1" applyFill="1" applyAlignment="1" applyProtection="1">
      <alignment/>
      <protection locked="0"/>
    </xf>
    <xf numFmtId="0" fontId="17" fillId="35" borderId="0" xfId="0" applyFont="1" applyFill="1" applyAlignment="1" applyProtection="1">
      <alignment/>
      <protection locked="0"/>
    </xf>
    <xf numFmtId="0" fontId="17" fillId="35" borderId="0" xfId="0" applyFont="1" applyFill="1" applyAlignment="1" applyProtection="1">
      <alignment horizontal="center"/>
      <protection locked="0"/>
    </xf>
    <xf numFmtId="0" fontId="17" fillId="35" borderId="0" xfId="0" applyFont="1" applyFill="1" applyAlignment="1" applyProtection="1">
      <alignment horizontal="left" wrapText="1"/>
      <protection locked="0"/>
    </xf>
    <xf numFmtId="0" fontId="17" fillId="35" borderId="0" xfId="0" applyFont="1" applyFill="1" applyBorder="1" applyAlignment="1" applyProtection="1">
      <alignment/>
      <protection locked="0"/>
    </xf>
    <xf numFmtId="0" fontId="17" fillId="35" borderId="0" xfId="0" applyFont="1" applyFill="1" applyBorder="1" applyAlignment="1" applyProtection="1">
      <alignment wrapText="1"/>
      <protection locked="0"/>
    </xf>
    <xf numFmtId="0" fontId="30" fillId="35" borderId="0" xfId="0" applyFont="1" applyFill="1" applyBorder="1" applyAlignment="1" applyProtection="1">
      <alignment wrapText="1"/>
      <protection locked="0"/>
    </xf>
    <xf numFmtId="0" fontId="30" fillId="35" borderId="0" xfId="0" applyFont="1" applyFill="1" applyBorder="1" applyAlignment="1" applyProtection="1">
      <alignment horizontal="center" wrapText="1"/>
      <protection locked="0"/>
    </xf>
    <xf numFmtId="2" fontId="17" fillId="35" borderId="0" xfId="0" applyNumberFormat="1" applyFont="1" applyFill="1" applyBorder="1" applyAlignment="1" applyProtection="1">
      <alignment/>
      <protection locked="0"/>
    </xf>
    <xf numFmtId="0" fontId="17" fillId="35" borderId="0" xfId="0" applyFont="1" applyFill="1" applyBorder="1" applyAlignment="1" applyProtection="1">
      <alignment horizontal="center"/>
      <protection locked="0"/>
    </xf>
    <xf numFmtId="2" fontId="30" fillId="35" borderId="0" xfId="0" applyNumberFormat="1" applyFont="1" applyFill="1" applyBorder="1" applyAlignment="1" applyProtection="1">
      <alignment horizontal="center"/>
      <protection locked="0"/>
    </xf>
    <xf numFmtId="2" fontId="30" fillId="35" borderId="0" xfId="0" applyNumberFormat="1" applyFont="1" applyFill="1" applyBorder="1" applyAlignment="1" applyProtection="1">
      <alignment/>
      <protection locked="0"/>
    </xf>
    <xf numFmtId="2" fontId="17" fillId="35" borderId="0" xfId="0" applyNumberFormat="1" applyFont="1" applyFill="1" applyBorder="1" applyAlignment="1" applyProtection="1">
      <alignment horizontal="center" wrapText="1"/>
      <protection locked="0"/>
    </xf>
    <xf numFmtId="2" fontId="17" fillId="35" borderId="0" xfId="0" applyNumberFormat="1" applyFont="1" applyFill="1" applyBorder="1" applyAlignment="1" applyProtection="1">
      <alignment horizontal="center"/>
      <protection locked="0"/>
    </xf>
    <xf numFmtId="0" fontId="17" fillId="0" borderId="0" xfId="0" applyFont="1" applyAlignment="1" applyProtection="1">
      <alignment/>
      <protection locked="0"/>
    </xf>
    <xf numFmtId="0" fontId="4" fillId="0" borderId="0" xfId="0" applyFont="1" applyBorder="1" applyAlignment="1" applyProtection="1">
      <alignment/>
      <protection/>
    </xf>
    <xf numFmtId="0" fontId="5" fillId="0" borderId="0" xfId="0" applyFont="1" applyBorder="1" applyAlignment="1" applyProtection="1">
      <alignment/>
      <protection/>
    </xf>
    <xf numFmtId="0" fontId="5" fillId="0" borderId="11" xfId="0" applyFont="1" applyFill="1" applyBorder="1" applyAlignment="1" applyProtection="1">
      <alignment horizontal="right"/>
      <protection/>
    </xf>
    <xf numFmtId="2" fontId="5" fillId="0" borderId="11" xfId="0" applyNumberFormat="1" applyFont="1" applyFill="1" applyBorder="1" applyAlignment="1" applyProtection="1">
      <alignment horizontal="right"/>
      <protection/>
    </xf>
    <xf numFmtId="0" fontId="5" fillId="0" borderId="11" xfId="0" applyFont="1" applyFill="1" applyBorder="1" applyAlignment="1" applyProtection="1">
      <alignment/>
      <protection/>
    </xf>
    <xf numFmtId="0" fontId="5" fillId="0" borderId="12" xfId="0" applyFont="1" applyFill="1" applyBorder="1" applyAlignment="1" applyProtection="1">
      <alignment horizontal="right"/>
      <protection/>
    </xf>
    <xf numFmtId="0" fontId="5" fillId="0" borderId="10" xfId="0" applyFont="1" applyFill="1" applyBorder="1" applyAlignment="1" applyProtection="1">
      <alignment horizontal="center"/>
      <protection/>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justify"/>
      <protection/>
    </xf>
    <xf numFmtId="2" fontId="5" fillId="0" borderId="0" xfId="0" applyNumberFormat="1" applyFont="1" applyFill="1" applyBorder="1" applyAlignment="1" applyProtection="1">
      <alignment horizontal="center"/>
      <protection/>
    </xf>
    <xf numFmtId="1" fontId="5" fillId="0" borderId="0" xfId="0"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31" fillId="0" borderId="0" xfId="0" applyFont="1" applyAlignment="1" applyProtection="1">
      <alignment/>
      <protection/>
    </xf>
    <xf numFmtId="0" fontId="34" fillId="0" borderId="0" xfId="0" applyFont="1" applyAlignment="1" applyProtection="1">
      <alignment/>
      <protection/>
    </xf>
    <xf numFmtId="0" fontId="36" fillId="0" borderId="0" xfId="0" applyFont="1" applyAlignment="1">
      <alignment/>
    </xf>
    <xf numFmtId="0" fontId="37" fillId="0" borderId="0" xfId="0" applyFont="1" applyAlignment="1">
      <alignment/>
    </xf>
    <xf numFmtId="0" fontId="37" fillId="0" borderId="13" xfId="0" applyFont="1" applyBorder="1" applyAlignment="1">
      <alignment horizontal="center"/>
    </xf>
    <xf numFmtId="2" fontId="36" fillId="0" borderId="13" xfId="0" applyNumberFormat="1" applyFont="1" applyBorder="1" applyAlignment="1">
      <alignment horizontal="center"/>
    </xf>
    <xf numFmtId="0" fontId="36" fillId="0" borderId="0" xfId="0" applyFont="1" applyBorder="1" applyAlignment="1">
      <alignment/>
    </xf>
    <xf numFmtId="2" fontId="36" fillId="0" borderId="0" xfId="0" applyNumberFormat="1" applyFont="1" applyBorder="1" applyAlignment="1">
      <alignment/>
    </xf>
    <xf numFmtId="1" fontId="36" fillId="0" borderId="13" xfId="0" applyNumberFormat="1" applyFont="1" applyBorder="1" applyAlignment="1">
      <alignment horizontal="center"/>
    </xf>
    <xf numFmtId="164" fontId="36" fillId="0" borderId="13" xfId="0" applyNumberFormat="1" applyFont="1" applyBorder="1" applyAlignment="1">
      <alignment horizontal="center"/>
    </xf>
    <xf numFmtId="1" fontId="36" fillId="0" borderId="0" xfId="0" applyNumberFormat="1" applyFont="1" applyBorder="1" applyAlignment="1">
      <alignment horizontal="center"/>
    </xf>
    <xf numFmtId="2" fontId="36" fillId="0" borderId="0" xfId="0" applyNumberFormat="1" applyFont="1" applyBorder="1" applyAlignment="1">
      <alignment horizontal="center"/>
    </xf>
    <xf numFmtId="164" fontId="36" fillId="0" borderId="0" xfId="0" applyNumberFormat="1" applyFont="1" applyBorder="1" applyAlignment="1">
      <alignment horizontal="center"/>
    </xf>
    <xf numFmtId="0" fontId="39" fillId="0" borderId="0" xfId="0" applyFont="1" applyAlignment="1" applyProtection="1">
      <alignment/>
      <protection/>
    </xf>
    <xf numFmtId="0" fontId="36" fillId="0" borderId="0" xfId="0" applyFont="1" applyAlignment="1">
      <alignment vertical="center"/>
    </xf>
    <xf numFmtId="0" fontId="0" fillId="35" borderId="14" xfId="0" applyFill="1" applyBorder="1" applyAlignment="1">
      <alignment/>
    </xf>
    <xf numFmtId="0" fontId="5" fillId="35" borderId="10" xfId="0" applyFont="1" applyFill="1" applyBorder="1" applyAlignment="1">
      <alignment/>
    </xf>
    <xf numFmtId="0" fontId="0" fillId="35" borderId="15" xfId="0" applyFill="1" applyBorder="1" applyAlignment="1">
      <alignment/>
    </xf>
    <xf numFmtId="0" fontId="0" fillId="35" borderId="12" xfId="0" applyFill="1" applyBorder="1" applyAlignment="1">
      <alignment/>
    </xf>
    <xf numFmtId="0" fontId="0" fillId="35" borderId="16" xfId="0" applyFill="1" applyBorder="1" applyAlignment="1">
      <alignment/>
    </xf>
    <xf numFmtId="0" fontId="14" fillId="35" borderId="0" xfId="0" applyFont="1" applyFill="1" applyBorder="1" applyAlignment="1" applyProtection="1">
      <alignment horizontal="center"/>
      <protection hidden="1"/>
    </xf>
    <xf numFmtId="0" fontId="0" fillId="35" borderId="0" xfId="0" applyFont="1" applyFill="1" applyBorder="1" applyAlignment="1" applyProtection="1">
      <alignment horizontal="center"/>
      <protection locked="0"/>
    </xf>
    <xf numFmtId="0" fontId="5" fillId="35" borderId="17" xfId="0" applyFont="1" applyFill="1" applyBorder="1" applyAlignment="1">
      <alignment horizontal="center"/>
    </xf>
    <xf numFmtId="0" fontId="0" fillId="35" borderId="0" xfId="0" applyFill="1" applyBorder="1" applyAlignment="1" applyProtection="1">
      <alignment/>
      <protection/>
    </xf>
    <xf numFmtId="0" fontId="5" fillId="35" borderId="10" xfId="0" applyFont="1" applyFill="1" applyBorder="1" applyAlignment="1" applyProtection="1">
      <alignment horizontal="left" vertical="center"/>
      <protection/>
    </xf>
    <xf numFmtId="1" fontId="2" fillId="35" borderId="0" xfId="0" applyNumberFormat="1" applyFont="1" applyFill="1" applyBorder="1" applyAlignment="1" applyProtection="1">
      <alignment horizontal="center"/>
      <protection locked="0"/>
    </xf>
    <xf numFmtId="0" fontId="5" fillId="35" borderId="10" xfId="0" applyFont="1" applyFill="1" applyBorder="1" applyAlignment="1" applyProtection="1">
      <alignment horizontal="center" wrapText="1"/>
      <protection/>
    </xf>
    <xf numFmtId="0" fontId="0" fillId="35" borderId="10" xfId="0" applyFill="1" applyBorder="1" applyAlignment="1">
      <alignment/>
    </xf>
    <xf numFmtId="0" fontId="0" fillId="33" borderId="0" xfId="0" applyFill="1" applyBorder="1" applyAlignment="1" applyProtection="1">
      <alignment/>
      <protection/>
    </xf>
    <xf numFmtId="0" fontId="0" fillId="33" borderId="10" xfId="0" applyFill="1" applyBorder="1" applyAlignment="1" applyProtection="1">
      <alignment/>
      <protection/>
    </xf>
    <xf numFmtId="0" fontId="19" fillId="33" borderId="0" xfId="0" applyFont="1" applyFill="1" applyBorder="1" applyAlignment="1">
      <alignment/>
    </xf>
    <xf numFmtId="0" fontId="19" fillId="33" borderId="0" xfId="0" applyFont="1" applyFill="1" applyBorder="1" applyAlignment="1">
      <alignment wrapText="1"/>
    </xf>
    <xf numFmtId="0" fontId="25" fillId="33" borderId="0" xfId="0" applyFont="1" applyFill="1" applyBorder="1" applyAlignment="1">
      <alignment vertical="center" wrapText="1"/>
    </xf>
    <xf numFmtId="0" fontId="21" fillId="35" borderId="12" xfId="0" applyFont="1" applyFill="1" applyBorder="1" applyAlignment="1">
      <alignment vertical="top"/>
    </xf>
    <xf numFmtId="0" fontId="0" fillId="35" borderId="16" xfId="0" applyFont="1" applyFill="1" applyBorder="1" applyAlignment="1" applyProtection="1">
      <alignment horizontal="center"/>
      <protection locked="0"/>
    </xf>
    <xf numFmtId="0" fontId="5" fillId="35" borderId="0" xfId="0" applyFont="1" applyFill="1" applyBorder="1" applyAlignment="1">
      <alignment horizontal="center" vertical="center"/>
    </xf>
    <xf numFmtId="0" fontId="0" fillId="35" borderId="0" xfId="0" applyFill="1" applyBorder="1" applyAlignment="1" applyProtection="1">
      <alignment horizontal="center"/>
      <protection locked="0"/>
    </xf>
    <xf numFmtId="0" fontId="5" fillId="35" borderId="18" xfId="0" applyFont="1" applyFill="1" applyBorder="1" applyAlignment="1" applyProtection="1">
      <alignment horizontal="right"/>
      <protection/>
    </xf>
    <xf numFmtId="0" fontId="5" fillId="33" borderId="9" xfId="0" applyFont="1" applyFill="1" applyBorder="1" applyAlignment="1" applyProtection="1">
      <alignment/>
      <protection/>
    </xf>
    <xf numFmtId="0" fontId="5" fillId="35" borderId="19" xfId="0" applyFont="1" applyFill="1" applyBorder="1" applyAlignment="1" applyProtection="1">
      <alignment horizontal="right"/>
      <protection/>
    </xf>
    <xf numFmtId="0" fontId="0" fillId="33" borderId="20" xfId="0" applyFill="1" applyBorder="1" applyAlignment="1" applyProtection="1">
      <alignment/>
      <protection/>
    </xf>
    <xf numFmtId="0" fontId="5" fillId="33" borderId="21" xfId="0" applyFont="1" applyFill="1" applyBorder="1" applyAlignment="1" applyProtection="1">
      <alignment horizontal="right"/>
      <protection/>
    </xf>
    <xf numFmtId="0" fontId="5" fillId="33" borderId="22" xfId="0" applyFont="1" applyFill="1" applyBorder="1" applyAlignment="1" applyProtection="1">
      <alignment/>
      <protection/>
    </xf>
    <xf numFmtId="2" fontId="5" fillId="33" borderId="23" xfId="0" applyNumberFormat="1" applyFont="1" applyFill="1" applyBorder="1" applyAlignment="1" applyProtection="1">
      <alignment horizontal="center"/>
      <protection/>
    </xf>
    <xf numFmtId="2" fontId="5" fillId="35" borderId="9" xfId="0" applyNumberFormat="1" applyFont="1" applyFill="1" applyBorder="1" applyAlignment="1" applyProtection="1">
      <alignment horizontal="center"/>
      <protection/>
    </xf>
    <xf numFmtId="2" fontId="5" fillId="33" borderId="9" xfId="0" applyNumberFormat="1" applyFont="1" applyFill="1" applyBorder="1" applyAlignment="1" applyProtection="1">
      <alignment horizontal="center"/>
      <protection/>
    </xf>
    <xf numFmtId="2" fontId="5" fillId="35" borderId="16" xfId="0" applyNumberFormat="1" applyFont="1" applyFill="1" applyBorder="1" applyAlignment="1" applyProtection="1">
      <alignment horizontal="center"/>
      <protection/>
    </xf>
    <xf numFmtId="2" fontId="5" fillId="33" borderId="16" xfId="0" applyNumberFormat="1" applyFont="1" applyFill="1" applyBorder="1" applyAlignment="1" applyProtection="1">
      <alignment horizontal="center"/>
      <protection/>
    </xf>
    <xf numFmtId="11" fontId="5" fillId="33" borderId="9" xfId="0" applyNumberFormat="1" applyFont="1" applyFill="1" applyBorder="1" applyAlignment="1" applyProtection="1">
      <alignment horizontal="center"/>
      <protection/>
    </xf>
    <xf numFmtId="11" fontId="5" fillId="33" borderId="16" xfId="0" applyNumberFormat="1" applyFont="1" applyFill="1" applyBorder="1" applyAlignment="1" applyProtection="1">
      <alignment horizontal="center"/>
      <protection/>
    </xf>
    <xf numFmtId="2" fontId="5" fillId="33" borderId="24" xfId="0" applyNumberFormat="1" applyFont="1" applyFill="1" applyBorder="1" applyAlignment="1" applyProtection="1">
      <alignment horizontal="center"/>
      <protection/>
    </xf>
    <xf numFmtId="2" fontId="5" fillId="33" borderId="25" xfId="0" applyNumberFormat="1" applyFont="1" applyFill="1" applyBorder="1" applyAlignment="1" applyProtection="1">
      <alignment horizontal="center"/>
      <protection/>
    </xf>
    <xf numFmtId="0" fontId="5" fillId="35" borderId="0" xfId="0" applyFont="1" applyFill="1" applyBorder="1" applyAlignment="1" applyProtection="1">
      <alignment horizontal="center"/>
      <protection/>
    </xf>
    <xf numFmtId="2" fontId="5" fillId="33" borderId="0" xfId="0" applyNumberFormat="1" applyFont="1" applyFill="1" applyBorder="1" applyAlignment="1" applyProtection="1">
      <alignment horizontal="center"/>
      <protection/>
    </xf>
    <xf numFmtId="2" fontId="5" fillId="33" borderId="0" xfId="0" applyNumberFormat="1" applyFont="1" applyFill="1" applyBorder="1" applyAlignment="1" applyProtection="1">
      <alignment horizontal="center"/>
      <protection locked="0"/>
    </xf>
    <xf numFmtId="0" fontId="5" fillId="0" borderId="0" xfId="0" applyFont="1" applyBorder="1" applyAlignment="1" applyProtection="1">
      <alignment/>
      <protection/>
    </xf>
    <xf numFmtId="0" fontId="5" fillId="0" borderId="0" xfId="0" applyFont="1" applyBorder="1" applyAlignment="1" applyProtection="1">
      <alignment/>
      <protection locked="0"/>
    </xf>
    <xf numFmtId="0" fontId="5" fillId="0" borderId="0" xfId="0" applyFont="1" applyBorder="1" applyAlignment="1" applyProtection="1">
      <alignment horizontal="center"/>
      <protection locked="0"/>
    </xf>
    <xf numFmtId="0" fontId="12" fillId="0" borderId="0" xfId="0" applyFont="1" applyBorder="1" applyAlignment="1" applyProtection="1">
      <alignment/>
      <protection locked="0"/>
    </xf>
    <xf numFmtId="0" fontId="0" fillId="33" borderId="0" xfId="0" applyFont="1" applyFill="1" applyBorder="1" applyAlignment="1" applyProtection="1">
      <alignment horizontal="left"/>
      <protection locked="0"/>
    </xf>
    <xf numFmtId="0" fontId="0" fillId="34" borderId="0" xfId="0" applyFont="1" applyFill="1" applyBorder="1" applyAlignment="1" applyProtection="1">
      <alignment horizontal="center"/>
      <protection locked="0"/>
    </xf>
    <xf numFmtId="0" fontId="5" fillId="33" borderId="0" xfId="0" applyFont="1" applyFill="1" applyBorder="1" applyAlignment="1" applyProtection="1">
      <alignment horizontal="center"/>
      <protection/>
    </xf>
    <xf numFmtId="0" fontId="5" fillId="35" borderId="0" xfId="0" applyFont="1" applyFill="1" applyBorder="1" applyAlignment="1" applyProtection="1">
      <alignment/>
      <protection/>
    </xf>
    <xf numFmtId="1" fontId="5" fillId="33" borderId="0" xfId="0" applyNumberFormat="1" applyFont="1" applyFill="1" applyBorder="1" applyAlignment="1" applyProtection="1">
      <alignment horizontal="center"/>
      <protection/>
    </xf>
    <xf numFmtId="1" fontId="5" fillId="35" borderId="0" xfId="0" applyNumberFormat="1" applyFont="1" applyFill="1" applyBorder="1" applyAlignment="1" applyProtection="1">
      <alignment horizontal="center"/>
      <protection/>
    </xf>
    <xf numFmtId="11" fontId="5" fillId="33" borderId="0" xfId="0" applyNumberFormat="1" applyFont="1" applyFill="1" applyBorder="1" applyAlignment="1" applyProtection="1">
      <alignment horizontal="center"/>
      <protection/>
    </xf>
    <xf numFmtId="0" fontId="0" fillId="0" borderId="0" xfId="0" applyFont="1" applyBorder="1" applyAlignment="1" applyProtection="1">
      <alignment horizontal="center"/>
      <protection/>
    </xf>
    <xf numFmtId="0" fontId="5" fillId="34" borderId="0"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33" borderId="0" xfId="0" applyFont="1" applyFill="1" applyBorder="1" applyAlignment="1" applyProtection="1">
      <alignment horizontal="justify"/>
      <protection/>
    </xf>
    <xf numFmtId="0" fontId="0" fillId="33" borderId="0" xfId="0" applyFont="1" applyFill="1" applyBorder="1" applyAlignment="1" applyProtection="1">
      <alignment/>
      <protection/>
    </xf>
    <xf numFmtId="0" fontId="5" fillId="36" borderId="0" xfId="0" applyFont="1" applyFill="1" applyBorder="1" applyAlignment="1" applyProtection="1">
      <alignment horizontal="justify"/>
      <protection/>
    </xf>
    <xf numFmtId="0" fontId="5" fillId="36" borderId="0" xfId="0" applyFont="1" applyFill="1" applyBorder="1" applyAlignment="1" applyProtection="1">
      <alignment/>
      <protection/>
    </xf>
    <xf numFmtId="0" fontId="10" fillId="33" borderId="0" xfId="0" applyFont="1" applyFill="1" applyBorder="1" applyAlignment="1" applyProtection="1">
      <alignment horizontal="center" vertical="center"/>
      <protection/>
    </xf>
    <xf numFmtId="0" fontId="10" fillId="35" borderId="0" xfId="0" applyFont="1" applyFill="1" applyBorder="1" applyAlignment="1" applyProtection="1">
      <alignment horizontal="center" wrapText="1"/>
      <protection/>
    </xf>
    <xf numFmtId="0" fontId="23" fillId="35" borderId="0" xfId="0" applyFont="1" applyFill="1" applyBorder="1" applyAlignment="1" applyProtection="1">
      <alignment/>
      <protection locked="0"/>
    </xf>
    <xf numFmtId="0" fontId="5" fillId="35" borderId="0" xfId="0" applyFont="1" applyFill="1" applyBorder="1" applyAlignment="1" applyProtection="1">
      <alignment horizontal="center" wrapText="1"/>
      <protection/>
    </xf>
    <xf numFmtId="0" fontId="5" fillId="35" borderId="0" xfId="0" applyFont="1" applyFill="1" applyBorder="1" applyAlignment="1" applyProtection="1">
      <alignment horizontal="right" wrapText="1"/>
      <protection/>
    </xf>
    <xf numFmtId="0" fontId="5" fillId="35" borderId="0" xfId="0" applyFont="1" applyFill="1" applyBorder="1" applyAlignment="1" applyProtection="1">
      <alignment horizontal="right"/>
      <protection/>
    </xf>
    <xf numFmtId="0" fontId="0" fillId="33" borderId="0" xfId="0" applyFill="1" applyBorder="1" applyAlignment="1" applyProtection="1">
      <alignment wrapText="1"/>
      <protection locked="0"/>
    </xf>
    <xf numFmtId="0" fontId="0" fillId="35" borderId="0" xfId="0" applyFill="1" applyBorder="1" applyAlignment="1" applyProtection="1">
      <alignment vertical="center"/>
      <protection/>
    </xf>
    <xf numFmtId="0" fontId="0" fillId="35" borderId="0" xfId="0" applyFill="1" applyBorder="1" applyAlignment="1">
      <alignment vertical="center"/>
    </xf>
    <xf numFmtId="0" fontId="5" fillId="35" borderId="0" xfId="0" applyFont="1" applyFill="1" applyBorder="1" applyAlignment="1" applyProtection="1">
      <alignment horizontal="right"/>
      <protection locked="0"/>
    </xf>
    <xf numFmtId="0" fontId="12" fillId="33" borderId="0" xfId="0" applyFont="1" applyFill="1" applyBorder="1" applyAlignment="1">
      <alignment/>
    </xf>
    <xf numFmtId="0" fontId="2" fillId="35" borderId="0" xfId="0" applyFont="1" applyFill="1" applyBorder="1" applyAlignment="1">
      <alignment horizontal="center"/>
    </xf>
    <xf numFmtId="2" fontId="2" fillId="35" borderId="0" xfId="0" applyNumberFormat="1" applyFont="1" applyFill="1" applyBorder="1" applyAlignment="1" applyProtection="1">
      <alignment horizontal="center"/>
      <protection locked="0"/>
    </xf>
    <xf numFmtId="10" fontId="2" fillId="35" borderId="0" xfId="0" applyNumberFormat="1" applyFont="1" applyFill="1" applyBorder="1" applyAlignment="1" applyProtection="1">
      <alignment horizontal="center"/>
      <protection locked="0"/>
    </xf>
    <xf numFmtId="0" fontId="5" fillId="33" borderId="13" xfId="0" applyFont="1" applyFill="1" applyBorder="1" applyAlignment="1">
      <alignment horizontal="center" vertical="center"/>
    </xf>
    <xf numFmtId="0" fontId="0" fillId="33" borderId="13" xfId="0" applyFill="1" applyBorder="1" applyAlignment="1">
      <alignment/>
    </xf>
    <xf numFmtId="0" fontId="0" fillId="33" borderId="13" xfId="0" applyFill="1" applyBorder="1" applyAlignment="1" applyProtection="1">
      <alignment/>
      <protection locked="0"/>
    </xf>
    <xf numFmtId="0" fontId="5" fillId="33" borderId="13" xfId="0" applyFont="1" applyFill="1" applyBorder="1" applyAlignment="1">
      <alignment horizontal="center"/>
    </xf>
    <xf numFmtId="174" fontId="5" fillId="33" borderId="24" xfId="0" applyNumberFormat="1" applyFont="1" applyFill="1" applyBorder="1" applyAlignment="1" applyProtection="1">
      <alignment horizontal="center"/>
      <protection/>
    </xf>
    <xf numFmtId="174" fontId="5" fillId="35" borderId="24" xfId="0" applyNumberFormat="1"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0" fontId="32" fillId="0" borderId="0" xfId="0" applyFont="1" applyFill="1" applyAlignment="1" applyProtection="1">
      <alignment/>
      <protection/>
    </xf>
    <xf numFmtId="0" fontId="5" fillId="0" borderId="10"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2" fontId="5" fillId="0" borderId="26" xfId="0" applyNumberFormat="1" applyFont="1" applyFill="1" applyBorder="1" applyAlignment="1" applyProtection="1">
      <alignment horizontal="center" vertical="center"/>
      <protection/>
    </xf>
    <xf numFmtId="2" fontId="5" fillId="0" borderId="27" xfId="0" applyNumberFormat="1" applyFont="1" applyFill="1" applyBorder="1" applyAlignment="1" applyProtection="1">
      <alignment horizontal="center" vertical="center"/>
      <protection/>
    </xf>
    <xf numFmtId="0" fontId="0" fillId="0" borderId="0" xfId="0" applyFill="1" applyBorder="1" applyAlignment="1" applyProtection="1">
      <alignment horizontal="left" vertical="center" wrapText="1"/>
      <protection/>
    </xf>
    <xf numFmtId="0" fontId="0" fillId="34" borderId="0" xfId="0" applyFont="1" applyFill="1" applyAlignment="1" applyProtection="1">
      <alignment horizontal="center"/>
      <protection locked="0"/>
    </xf>
    <xf numFmtId="0" fontId="0" fillId="35" borderId="0" xfId="0" applyFill="1" applyAlignment="1" applyProtection="1">
      <alignment/>
      <protection locked="0"/>
    </xf>
    <xf numFmtId="0" fontId="0" fillId="35" borderId="0" xfId="0" applyFont="1" applyFill="1" applyAlignment="1" applyProtection="1">
      <alignment horizontal="center"/>
      <protection locked="0"/>
    </xf>
    <xf numFmtId="0" fontId="0" fillId="35" borderId="0" xfId="0" applyFill="1" applyAlignment="1" applyProtection="1">
      <alignment/>
      <protection/>
    </xf>
    <xf numFmtId="0" fontId="5" fillId="35" borderId="28" xfId="0" applyFont="1" applyFill="1" applyBorder="1" applyAlignment="1" applyProtection="1">
      <alignment horizontal="justify"/>
      <protection/>
    </xf>
    <xf numFmtId="2" fontId="5" fillId="35" borderId="9" xfId="0" applyNumberFormat="1" applyFont="1" applyFill="1" applyBorder="1" applyAlignment="1" applyProtection="1">
      <alignment horizontal="center"/>
      <protection/>
    </xf>
    <xf numFmtId="0" fontId="5" fillId="35" borderId="29" xfId="0" applyFont="1" applyFill="1" applyBorder="1" applyAlignment="1" applyProtection="1">
      <alignment horizontal="justify"/>
      <protection/>
    </xf>
    <xf numFmtId="0" fontId="5" fillId="35" borderId="29" xfId="0" applyFont="1" applyFill="1" applyBorder="1" applyAlignment="1" applyProtection="1">
      <alignment/>
      <protection/>
    </xf>
    <xf numFmtId="0" fontId="0" fillId="35" borderId="0" xfId="0" applyFont="1" applyFill="1" applyAlignment="1" applyProtection="1">
      <alignment horizontal="center"/>
      <protection/>
    </xf>
    <xf numFmtId="2" fontId="5" fillId="35" borderId="24" xfId="0" applyNumberFormat="1" applyFont="1" applyFill="1" applyBorder="1" applyAlignment="1" applyProtection="1">
      <alignment horizontal="center"/>
      <protection/>
    </xf>
    <xf numFmtId="2" fontId="5" fillId="35" borderId="25" xfId="0" applyNumberFormat="1" applyFont="1" applyFill="1" applyBorder="1" applyAlignment="1" applyProtection="1">
      <alignment horizontal="center"/>
      <protection/>
    </xf>
    <xf numFmtId="2" fontId="5" fillId="35" borderId="16" xfId="0" applyNumberFormat="1" applyFont="1" applyFill="1" applyBorder="1" applyAlignment="1" applyProtection="1">
      <alignment horizontal="center"/>
      <protection/>
    </xf>
    <xf numFmtId="0" fontId="5" fillId="35" borderId="0" xfId="0" applyFont="1" applyFill="1" applyBorder="1" applyAlignment="1" applyProtection="1">
      <alignment horizontal="justify"/>
      <protection/>
    </xf>
    <xf numFmtId="0" fontId="5" fillId="0" borderId="0" xfId="0" applyFont="1" applyFill="1" applyBorder="1" applyAlignment="1" applyProtection="1">
      <alignment horizontal="right"/>
      <protection/>
    </xf>
    <xf numFmtId="0" fontId="0" fillId="0" borderId="30" xfId="0" applyBorder="1" applyAlignment="1" applyProtection="1">
      <alignment/>
      <protection/>
    </xf>
    <xf numFmtId="2" fontId="5" fillId="35" borderId="16" xfId="0" applyNumberFormat="1" applyFont="1" applyFill="1" applyBorder="1" applyAlignment="1" applyProtection="1">
      <alignment horizontal="center"/>
      <protection/>
    </xf>
    <xf numFmtId="0" fontId="5" fillId="33" borderId="31" xfId="0" applyFont="1" applyFill="1" applyBorder="1" applyAlignment="1" applyProtection="1">
      <alignment horizontal="justify"/>
      <protection/>
    </xf>
    <xf numFmtId="0" fontId="5" fillId="33" borderId="32" xfId="0" applyFont="1" applyFill="1" applyBorder="1" applyAlignment="1" applyProtection="1">
      <alignment horizontal="justify"/>
      <protection/>
    </xf>
    <xf numFmtId="2" fontId="5" fillId="0" borderId="13" xfId="0" applyNumberFormat="1" applyFont="1" applyFill="1" applyBorder="1" applyAlignment="1" applyProtection="1">
      <alignment horizontal="center"/>
      <protection/>
    </xf>
    <xf numFmtId="0" fontId="5" fillId="0" borderId="13" xfId="0" applyFont="1" applyFill="1" applyBorder="1" applyAlignment="1" applyProtection="1">
      <alignment horizontal="left" vertical="center" wrapText="1"/>
      <protection/>
    </xf>
    <xf numFmtId="2" fontId="5" fillId="0" borderId="33" xfId="0" applyNumberFormat="1" applyFont="1" applyFill="1" applyBorder="1" applyAlignment="1" applyProtection="1">
      <alignment horizontal="center"/>
      <protection/>
    </xf>
    <xf numFmtId="2" fontId="5" fillId="34" borderId="33" xfId="0" applyNumberFormat="1" applyFont="1" applyFill="1" applyBorder="1" applyAlignment="1" applyProtection="1">
      <alignment horizontal="center"/>
      <protection/>
    </xf>
    <xf numFmtId="2" fontId="5" fillId="34" borderId="34" xfId="0" applyNumberFormat="1" applyFont="1" applyFill="1" applyBorder="1" applyAlignment="1" applyProtection="1">
      <alignment horizontal="center"/>
      <protection/>
    </xf>
    <xf numFmtId="164" fontId="5" fillId="0" borderId="18" xfId="0" applyNumberFormat="1" applyFont="1" applyFill="1" applyBorder="1" applyAlignment="1" applyProtection="1">
      <alignment horizontal="center"/>
      <protection/>
    </xf>
    <xf numFmtId="174" fontId="5" fillId="35" borderId="35" xfId="0" applyNumberFormat="1" applyFont="1" applyFill="1" applyBorder="1" applyAlignment="1" applyProtection="1">
      <alignment horizontal="center" vertical="center"/>
      <protection/>
    </xf>
    <xf numFmtId="174" fontId="5" fillId="33" borderId="25" xfId="0" applyNumberFormat="1" applyFont="1" applyFill="1" applyBorder="1" applyAlignment="1" applyProtection="1">
      <alignment horizontal="center"/>
      <protection/>
    </xf>
    <xf numFmtId="164" fontId="5" fillId="0" borderId="36" xfId="0" applyNumberFormat="1" applyFont="1" applyFill="1" applyBorder="1" applyAlignment="1" applyProtection="1">
      <alignment horizontal="center"/>
      <protection/>
    </xf>
    <xf numFmtId="174" fontId="5" fillId="35" borderId="37" xfId="0" applyNumberFormat="1" applyFont="1" applyFill="1" applyBorder="1" applyAlignment="1" applyProtection="1">
      <alignment horizontal="center" vertical="center"/>
      <protection/>
    </xf>
    <xf numFmtId="0" fontId="5" fillId="33" borderId="0" xfId="0" applyFont="1" applyFill="1" applyBorder="1" applyAlignment="1" applyProtection="1">
      <alignment horizontal="left"/>
      <protection/>
    </xf>
    <xf numFmtId="0" fontId="5" fillId="0" borderId="0" xfId="0" applyFont="1" applyFill="1" applyBorder="1" applyAlignment="1" applyProtection="1">
      <alignment horizontal="left" vertical="center" wrapText="1"/>
      <protection/>
    </xf>
    <xf numFmtId="0" fontId="36" fillId="0" borderId="13" xfId="0" applyFont="1" applyBorder="1" applyAlignment="1">
      <alignment/>
    </xf>
    <xf numFmtId="2" fontId="36" fillId="0" borderId="13" xfId="0" applyNumberFormat="1" applyFont="1" applyBorder="1" applyAlignment="1">
      <alignment/>
    </xf>
    <xf numFmtId="2" fontId="5" fillId="33" borderId="38" xfId="0" applyNumberFormat="1" applyFont="1" applyFill="1" applyBorder="1" applyAlignment="1" applyProtection="1">
      <alignment horizontal="center"/>
      <protection/>
    </xf>
    <xf numFmtId="0" fontId="0" fillId="0" borderId="11" xfId="0" applyBorder="1" applyAlignment="1" applyProtection="1">
      <alignment/>
      <protection/>
    </xf>
    <xf numFmtId="0" fontId="0" fillId="0" borderId="10" xfId="0" applyBorder="1" applyAlignment="1" applyProtection="1">
      <alignment/>
      <protection/>
    </xf>
    <xf numFmtId="2" fontId="5" fillId="35" borderId="0" xfId="0" applyNumberFormat="1" applyFont="1" applyFill="1" applyBorder="1" applyAlignment="1" applyProtection="1">
      <alignment horizontal="center"/>
      <protection/>
    </xf>
    <xf numFmtId="2" fontId="5" fillId="0" borderId="27" xfId="0" applyNumberFormat="1" applyFont="1" applyFill="1" applyBorder="1" applyAlignment="1" applyProtection="1">
      <alignment horizontal="center"/>
      <protection/>
    </xf>
    <xf numFmtId="2" fontId="5" fillId="33" borderId="35" xfId="0" applyNumberFormat="1" applyFont="1" applyFill="1" applyBorder="1" applyAlignment="1" applyProtection="1">
      <alignment horizontal="center"/>
      <protection/>
    </xf>
    <xf numFmtId="0" fontId="5" fillId="0" borderId="29" xfId="0" applyFont="1" applyFill="1" applyBorder="1" applyAlignment="1" applyProtection="1">
      <alignment horizontal="left" vertical="center" wrapText="1"/>
      <protection/>
    </xf>
    <xf numFmtId="0" fontId="5" fillId="33" borderId="29" xfId="0" applyFont="1" applyFill="1" applyBorder="1" applyAlignment="1" applyProtection="1">
      <alignment horizontal="justify"/>
      <protection/>
    </xf>
    <xf numFmtId="2" fontId="5" fillId="34" borderId="16" xfId="0" applyNumberFormat="1" applyFont="1" applyFill="1" applyBorder="1" applyAlignment="1" applyProtection="1">
      <alignment horizontal="center"/>
      <protection/>
    </xf>
    <xf numFmtId="164" fontId="36" fillId="0" borderId="13" xfId="0" applyNumberFormat="1" applyFont="1" applyBorder="1" applyAlignment="1">
      <alignment/>
    </xf>
    <xf numFmtId="0" fontId="42" fillId="33" borderId="10" xfId="0" applyFont="1" applyFill="1" applyBorder="1" applyAlignment="1" applyProtection="1">
      <alignment horizontal="left" vertical="center" wrapText="1"/>
      <protection/>
    </xf>
    <xf numFmtId="0" fontId="2" fillId="37" borderId="13" xfId="0" applyFont="1" applyFill="1" applyBorder="1" applyAlignment="1" applyProtection="1">
      <alignment horizontal="center"/>
      <protection locked="0"/>
    </xf>
    <xf numFmtId="2" fontId="0" fillId="33" borderId="0" xfId="0" applyNumberFormat="1" applyFill="1" applyBorder="1" applyAlignment="1">
      <alignment wrapText="1"/>
    </xf>
    <xf numFmtId="0" fontId="0" fillId="33" borderId="0" xfId="0" applyFill="1" applyBorder="1" applyAlignment="1">
      <alignment wrapText="1"/>
    </xf>
    <xf numFmtId="0" fontId="17" fillId="33" borderId="0" xfId="0" applyFont="1" applyFill="1" applyBorder="1" applyAlignment="1" applyProtection="1">
      <alignment wrapText="1"/>
      <protection locked="0"/>
    </xf>
    <xf numFmtId="2" fontId="2" fillId="38" borderId="13" xfId="0" applyNumberFormat="1" applyFont="1" applyFill="1" applyBorder="1" applyAlignment="1" applyProtection="1">
      <alignment horizontal="center"/>
      <protection locked="0"/>
    </xf>
    <xf numFmtId="2" fontId="2" fillId="37" borderId="13" xfId="0" applyNumberFormat="1" applyFont="1" applyFill="1" applyBorder="1" applyAlignment="1" applyProtection="1">
      <alignment horizontal="center"/>
      <protection locked="0"/>
    </xf>
    <xf numFmtId="0" fontId="0" fillId="33" borderId="23" xfId="0" applyFill="1" applyBorder="1" applyAlignment="1">
      <alignment/>
    </xf>
    <xf numFmtId="0" fontId="18" fillId="33" borderId="0" xfId="0" applyFont="1" applyFill="1" applyBorder="1" applyAlignment="1">
      <alignment/>
    </xf>
    <xf numFmtId="2" fontId="2" fillId="38" borderId="39" xfId="0" applyNumberFormat="1" applyFont="1" applyFill="1" applyBorder="1" applyAlignment="1" applyProtection="1">
      <alignment horizontal="center"/>
      <protection locked="0"/>
    </xf>
    <xf numFmtId="0" fontId="2" fillId="37" borderId="34" xfId="0" applyFont="1" applyFill="1" applyBorder="1" applyAlignment="1" applyProtection="1">
      <alignment horizontal="center"/>
      <protection locked="0"/>
    </xf>
    <xf numFmtId="2" fontId="0" fillId="38" borderId="40" xfId="0" applyNumberFormat="1" applyFill="1" applyBorder="1" applyAlignment="1" applyProtection="1">
      <alignment/>
      <protection locked="0"/>
    </xf>
    <xf numFmtId="0" fontId="0" fillId="0" borderId="41" xfId="0" applyFont="1" applyFill="1" applyBorder="1" applyAlignment="1" applyProtection="1">
      <alignment wrapText="1"/>
      <protection locked="0"/>
    </xf>
    <xf numFmtId="2" fontId="0" fillId="38" borderId="31" xfId="0" applyNumberFormat="1" applyFill="1" applyBorder="1" applyAlignment="1" applyProtection="1">
      <alignment/>
      <protection locked="0"/>
    </xf>
    <xf numFmtId="0" fontId="0" fillId="35" borderId="33" xfId="0" applyFont="1" applyFill="1" applyBorder="1" applyAlignment="1" applyProtection="1">
      <alignment wrapText="1"/>
      <protection locked="0"/>
    </xf>
    <xf numFmtId="2" fontId="0" fillId="38" borderId="32" xfId="0" applyNumberFormat="1" applyFill="1" applyBorder="1" applyAlignment="1" applyProtection="1">
      <alignment/>
      <protection locked="0"/>
    </xf>
    <xf numFmtId="0" fontId="0" fillId="35" borderId="34" xfId="0" applyFont="1" applyFill="1" applyBorder="1" applyAlignment="1" applyProtection="1">
      <alignment wrapText="1"/>
      <protection locked="0"/>
    </xf>
    <xf numFmtId="0" fontId="5" fillId="33" borderId="40" xfId="0" applyFont="1" applyFill="1" applyBorder="1" applyAlignment="1" applyProtection="1">
      <alignment horizontal="right" vertical="center"/>
      <protection/>
    </xf>
    <xf numFmtId="0" fontId="5" fillId="33" borderId="31" xfId="0" applyFont="1" applyFill="1" applyBorder="1" applyAlignment="1" applyProtection="1">
      <alignment horizontal="right" vertical="center"/>
      <protection/>
    </xf>
    <xf numFmtId="0" fontId="0" fillId="35" borderId="11" xfId="0" applyFont="1" applyFill="1" applyBorder="1" applyAlignment="1" applyProtection="1">
      <alignment horizontal="center"/>
      <protection locked="0"/>
    </xf>
    <xf numFmtId="0" fontId="2" fillId="37" borderId="42" xfId="0" applyFont="1" applyFill="1" applyBorder="1" applyAlignment="1" applyProtection="1">
      <alignment horizontal="center"/>
      <protection locked="0"/>
    </xf>
    <xf numFmtId="0" fontId="0" fillId="35" borderId="11" xfId="0" applyFill="1" applyBorder="1" applyAlignment="1">
      <alignment/>
    </xf>
    <xf numFmtId="0" fontId="0" fillId="35" borderId="23" xfId="0" applyFill="1" applyBorder="1" applyAlignment="1">
      <alignment/>
    </xf>
    <xf numFmtId="0" fontId="5" fillId="35" borderId="10" xfId="0" applyFont="1" applyFill="1" applyBorder="1" applyAlignment="1" applyProtection="1">
      <alignment horizontal="right"/>
      <protection/>
    </xf>
    <xf numFmtId="0" fontId="0" fillId="35" borderId="43" xfId="0" applyFill="1" applyBorder="1" applyAlignment="1">
      <alignment/>
    </xf>
    <xf numFmtId="0" fontId="33" fillId="33" borderId="0" xfId="0" applyFont="1" applyFill="1" applyBorder="1" applyAlignment="1">
      <alignment/>
    </xf>
    <xf numFmtId="0" fontId="21" fillId="35" borderId="0" xfId="0" applyFont="1" applyFill="1" applyBorder="1" applyAlignment="1">
      <alignment vertical="top"/>
    </xf>
    <xf numFmtId="0" fontId="0" fillId="35" borderId="9" xfId="0" applyFont="1" applyFill="1" applyBorder="1" applyAlignment="1" applyProtection="1">
      <alignment horizontal="center"/>
      <protection locked="0"/>
    </xf>
    <xf numFmtId="0" fontId="10" fillId="33" borderId="11" xfId="0" applyFont="1" applyFill="1" applyBorder="1" applyAlignment="1" applyProtection="1">
      <alignment horizontal="center" vertical="center"/>
      <protection/>
    </xf>
    <xf numFmtId="0" fontId="17" fillId="33" borderId="23" xfId="0" applyFont="1" applyFill="1" applyBorder="1" applyAlignment="1" applyProtection="1">
      <alignment vertical="top" wrapText="1"/>
      <protection locked="0"/>
    </xf>
    <xf numFmtId="0" fontId="17" fillId="33" borderId="9" xfId="0" applyFont="1" applyFill="1" applyBorder="1" applyAlignment="1" applyProtection="1">
      <alignment wrapText="1"/>
      <protection locked="0"/>
    </xf>
    <xf numFmtId="0" fontId="0" fillId="33" borderId="44" xfId="0" applyFill="1" applyBorder="1" applyAlignment="1" applyProtection="1">
      <alignment/>
      <protection locked="0"/>
    </xf>
    <xf numFmtId="0" fontId="12" fillId="39" borderId="45" xfId="0" applyFont="1" applyFill="1" applyBorder="1" applyAlignment="1">
      <alignment/>
    </xf>
    <xf numFmtId="0" fontId="0" fillId="39" borderId="46" xfId="0" applyFill="1" applyBorder="1" applyAlignment="1">
      <alignment/>
    </xf>
    <xf numFmtId="0" fontId="5" fillId="35" borderId="13" xfId="0" applyFont="1" applyFill="1" applyBorder="1" applyAlignment="1" applyProtection="1">
      <alignment horizontal="right"/>
      <protection/>
    </xf>
    <xf numFmtId="0" fontId="5" fillId="35" borderId="13" xfId="0" applyFont="1" applyFill="1" applyBorder="1" applyAlignment="1" applyProtection="1">
      <alignment horizontal="right"/>
      <protection/>
    </xf>
    <xf numFmtId="0" fontId="5" fillId="35" borderId="13" xfId="0" applyFont="1" applyFill="1" applyBorder="1" applyAlignment="1" applyProtection="1">
      <alignment horizontal="right" wrapText="1"/>
      <protection/>
    </xf>
    <xf numFmtId="0" fontId="27" fillId="33" borderId="11" xfId="0" applyFont="1" applyFill="1" applyBorder="1" applyAlignment="1" applyProtection="1">
      <alignment/>
      <protection/>
    </xf>
    <xf numFmtId="0" fontId="27" fillId="33" borderId="0" xfId="0" applyFont="1" applyFill="1" applyBorder="1" applyAlignment="1" applyProtection="1">
      <alignment/>
      <protection/>
    </xf>
    <xf numFmtId="0" fontId="17" fillId="0" borderId="0" xfId="0" applyFont="1" applyFill="1" applyAlignment="1" applyProtection="1">
      <alignment/>
      <protection locked="0"/>
    </xf>
    <xf numFmtId="0" fontId="17" fillId="0" borderId="0" xfId="0" applyFont="1" applyFill="1" applyAlignment="1" applyProtection="1">
      <alignment horizontal="center"/>
      <protection locked="0"/>
    </xf>
    <xf numFmtId="0" fontId="0" fillId="0" borderId="0" xfId="0" applyFont="1" applyFill="1" applyAlignment="1" applyProtection="1">
      <alignment/>
      <protection locked="0"/>
    </xf>
    <xf numFmtId="0" fontId="0" fillId="0" borderId="0" xfId="0" applyFont="1" applyFill="1" applyAlignment="1">
      <alignment/>
    </xf>
    <xf numFmtId="0" fontId="5" fillId="35" borderId="12" xfId="0" applyFont="1" applyFill="1" applyBorder="1" applyAlignment="1">
      <alignment horizontal="right"/>
    </xf>
    <xf numFmtId="0" fontId="0" fillId="35" borderId="12" xfId="0" applyFill="1" applyBorder="1" applyAlignment="1">
      <alignment horizontal="right"/>
    </xf>
    <xf numFmtId="0" fontId="2" fillId="35" borderId="12" xfId="0" applyFont="1" applyFill="1" applyBorder="1" applyAlignment="1" applyProtection="1">
      <alignment horizontal="center"/>
      <protection locked="0"/>
    </xf>
    <xf numFmtId="0" fontId="33" fillId="35" borderId="12" xfId="0" applyFont="1" applyFill="1" applyBorder="1" applyAlignment="1">
      <alignment/>
    </xf>
    <xf numFmtId="0" fontId="10" fillId="40" borderId="47" xfId="0" applyFont="1" applyFill="1" applyBorder="1" applyAlignment="1">
      <alignment horizontal="center"/>
    </xf>
    <xf numFmtId="0" fontId="10" fillId="40" borderId="47" xfId="0" applyFont="1" applyFill="1" applyBorder="1" applyAlignment="1" applyProtection="1">
      <alignment horizontal="left" vertical="center"/>
      <protection/>
    </xf>
    <xf numFmtId="9" fontId="2" fillId="37" borderId="13" xfId="0" applyNumberFormat="1" applyFont="1" applyFill="1" applyBorder="1" applyAlignment="1" applyProtection="1">
      <alignment horizontal="center" vertical="center"/>
      <protection locked="0"/>
    </xf>
    <xf numFmtId="9" fontId="2" fillId="37" borderId="48" xfId="0" applyNumberFormat="1" applyFont="1" applyFill="1" applyBorder="1" applyAlignment="1" applyProtection="1">
      <alignment horizontal="center" vertical="center"/>
      <protection locked="0"/>
    </xf>
    <xf numFmtId="0" fontId="5" fillId="35" borderId="10" xfId="0" applyFont="1" applyFill="1" applyBorder="1" applyAlignment="1">
      <alignment vertical="top"/>
    </xf>
    <xf numFmtId="0" fontId="0" fillId="35" borderId="9" xfId="0" applyFill="1" applyBorder="1" applyAlignment="1">
      <alignment vertical="top"/>
    </xf>
    <xf numFmtId="0" fontId="10" fillId="35" borderId="10" xfId="0" applyFont="1" applyFill="1" applyBorder="1" applyAlignment="1">
      <alignment vertical="top"/>
    </xf>
    <xf numFmtId="173" fontId="0" fillId="35" borderId="47" xfId="0" applyNumberFormat="1" applyFill="1" applyBorder="1" applyAlignment="1">
      <alignment horizontal="left"/>
    </xf>
    <xf numFmtId="0" fontId="10" fillId="35" borderId="10" xfId="0" applyFont="1" applyFill="1" applyBorder="1" applyAlignment="1">
      <alignment vertical="top"/>
    </xf>
    <xf numFmtId="0" fontId="2" fillId="35" borderId="16" xfId="0" applyFont="1" applyFill="1" applyBorder="1" applyAlignment="1">
      <alignment wrapText="1"/>
    </xf>
    <xf numFmtId="0" fontId="35" fillId="39" borderId="45" xfId="0" applyFont="1" applyFill="1" applyBorder="1" applyAlignment="1">
      <alignment vertical="top"/>
    </xf>
    <xf numFmtId="0" fontId="0" fillId="39" borderId="46" xfId="0" applyFill="1" applyBorder="1" applyAlignment="1">
      <alignment vertical="top"/>
    </xf>
    <xf numFmtId="0" fontId="0" fillId="37" borderId="47" xfId="0" applyFill="1" applyBorder="1" applyAlignment="1" applyProtection="1">
      <alignment horizontal="left" vertical="top" wrapText="1"/>
      <protection locked="0"/>
    </xf>
    <xf numFmtId="0" fontId="0" fillId="37" borderId="47" xfId="0" applyFill="1" applyBorder="1" applyAlignment="1" applyProtection="1">
      <alignment vertical="top"/>
      <protection locked="0"/>
    </xf>
    <xf numFmtId="0" fontId="5" fillId="39" borderId="30" xfId="0" applyFont="1" applyFill="1" applyBorder="1" applyAlignment="1" applyProtection="1">
      <alignment horizontal="center"/>
      <protection/>
    </xf>
    <xf numFmtId="0" fontId="5" fillId="39" borderId="49" xfId="0" applyFont="1" applyFill="1" applyBorder="1" applyAlignment="1" applyProtection="1">
      <alignment horizontal="center"/>
      <protection/>
    </xf>
    <xf numFmtId="0" fontId="5" fillId="40" borderId="49" xfId="0" applyFont="1" applyFill="1" applyBorder="1" applyAlignment="1" applyProtection="1">
      <alignment horizontal="center"/>
      <protection/>
    </xf>
    <xf numFmtId="0" fontId="5" fillId="40" borderId="23" xfId="0" applyFont="1" applyFill="1" applyBorder="1" applyAlignment="1" applyProtection="1">
      <alignment horizontal="center"/>
      <protection/>
    </xf>
    <xf numFmtId="0" fontId="5" fillId="33" borderId="31" xfId="0" applyFont="1" applyFill="1" applyBorder="1" applyAlignment="1" applyProtection="1">
      <alignment horizontal="left"/>
      <protection/>
    </xf>
    <xf numFmtId="0" fontId="5" fillId="0" borderId="32" xfId="0" applyFont="1" applyFill="1" applyBorder="1" applyAlignment="1" applyProtection="1">
      <alignment horizontal="left" vertical="center" wrapText="1"/>
      <protection/>
    </xf>
    <xf numFmtId="0" fontId="5" fillId="0" borderId="31" xfId="0" applyFont="1" applyFill="1" applyBorder="1" applyAlignment="1" applyProtection="1">
      <alignment horizontal="justify"/>
      <protection/>
    </xf>
    <xf numFmtId="0" fontId="5" fillId="0" borderId="50" xfId="0" applyFont="1" applyFill="1" applyBorder="1" applyAlignment="1" applyProtection="1">
      <alignment horizontal="right"/>
      <protection/>
    </xf>
    <xf numFmtId="0" fontId="5" fillId="0" borderId="28" xfId="0" applyFont="1" applyFill="1" applyBorder="1" applyAlignment="1" applyProtection="1">
      <alignment horizontal="right"/>
      <protection/>
    </xf>
    <xf numFmtId="0" fontId="5" fillId="0" borderId="28" xfId="0" applyFont="1" applyFill="1" applyBorder="1" applyAlignment="1" applyProtection="1">
      <alignment horizontal="right"/>
      <protection/>
    </xf>
    <xf numFmtId="0" fontId="5" fillId="0" borderId="51" xfId="0" applyFont="1" applyFill="1" applyBorder="1" applyAlignment="1" applyProtection="1">
      <alignment horizontal="right"/>
      <protection/>
    </xf>
    <xf numFmtId="0" fontId="5" fillId="0" borderId="35" xfId="0" applyFont="1" applyFill="1" applyBorder="1" applyAlignment="1" applyProtection="1">
      <alignment horizontal="right"/>
      <protection/>
    </xf>
    <xf numFmtId="0" fontId="5" fillId="0" borderId="37" xfId="0" applyFont="1" applyFill="1" applyBorder="1" applyAlignment="1" applyProtection="1">
      <alignment horizontal="right"/>
      <protection/>
    </xf>
    <xf numFmtId="0" fontId="5" fillId="0" borderId="32" xfId="0" applyFont="1" applyFill="1" applyBorder="1" applyAlignment="1" applyProtection="1">
      <alignment horizontal="justify"/>
      <protection/>
    </xf>
    <xf numFmtId="0" fontId="5" fillId="0" borderId="10" xfId="0" applyFont="1" applyFill="1" applyBorder="1" applyAlignment="1" applyProtection="1">
      <alignment horizontal="center" vertical="center" wrapText="1"/>
      <protection/>
    </xf>
    <xf numFmtId="0" fontId="5" fillId="0" borderId="13" xfId="0" applyFont="1" applyFill="1" applyBorder="1" applyAlignment="1" applyProtection="1">
      <alignment horizontal="justify"/>
      <protection/>
    </xf>
    <xf numFmtId="0" fontId="5" fillId="0" borderId="42" xfId="0" applyFont="1" applyFill="1" applyBorder="1" applyAlignment="1" applyProtection="1">
      <alignment horizontal="justify"/>
      <protection/>
    </xf>
    <xf numFmtId="2" fontId="5" fillId="0" borderId="42" xfId="0" applyNumberFormat="1" applyFont="1" applyFill="1" applyBorder="1" applyAlignment="1" applyProtection="1">
      <alignment horizontal="center"/>
      <protection/>
    </xf>
    <xf numFmtId="0" fontId="5" fillId="33" borderId="52" xfId="0" applyFont="1" applyFill="1" applyBorder="1" applyAlignment="1" applyProtection="1">
      <alignment horizontal="left" vertical="center"/>
      <protection/>
    </xf>
    <xf numFmtId="0" fontId="5" fillId="0" borderId="52" xfId="0" applyFont="1" applyFill="1" applyBorder="1" applyAlignment="1" applyProtection="1">
      <alignment horizontal="justify"/>
      <protection/>
    </xf>
    <xf numFmtId="0" fontId="5" fillId="39" borderId="53" xfId="0" applyFont="1" applyFill="1" applyBorder="1" applyAlignment="1" applyProtection="1">
      <alignment horizontal="center"/>
      <protection/>
    </xf>
    <xf numFmtId="0" fontId="5" fillId="39" borderId="45" xfId="0" applyFont="1" applyFill="1" applyBorder="1" applyAlignment="1" applyProtection="1">
      <alignment horizontal="center"/>
      <protection/>
    </xf>
    <xf numFmtId="0" fontId="5" fillId="39" borderId="54" xfId="0" applyFont="1" applyFill="1" applyBorder="1" applyAlignment="1" applyProtection="1">
      <alignment horizontal="center"/>
      <protection/>
    </xf>
    <xf numFmtId="0" fontId="5" fillId="39" borderId="15" xfId="0" applyFont="1" applyFill="1" applyBorder="1" applyAlignment="1" applyProtection="1">
      <alignment horizontal="center"/>
      <protection/>
    </xf>
    <xf numFmtId="0" fontId="5" fillId="39" borderId="25" xfId="0" applyFont="1" applyFill="1" applyBorder="1" applyAlignment="1" applyProtection="1">
      <alignment horizontal="center"/>
      <protection/>
    </xf>
    <xf numFmtId="0" fontId="5" fillId="40" borderId="25" xfId="0" applyFont="1" applyFill="1" applyBorder="1" applyAlignment="1" applyProtection="1">
      <alignment horizontal="center"/>
      <protection/>
    </xf>
    <xf numFmtId="0" fontId="5" fillId="40" borderId="16" xfId="0" applyFont="1" applyFill="1" applyBorder="1" applyAlignment="1" applyProtection="1">
      <alignment horizontal="center"/>
      <protection/>
    </xf>
    <xf numFmtId="2" fontId="5" fillId="0" borderId="55" xfId="0" applyNumberFormat="1" applyFont="1" applyFill="1" applyBorder="1" applyAlignment="1" applyProtection="1">
      <alignment horizontal="center"/>
      <protection/>
    </xf>
    <xf numFmtId="0" fontId="5" fillId="38" borderId="23" xfId="0" applyFont="1" applyFill="1" applyBorder="1" applyAlignment="1" applyProtection="1">
      <alignment horizontal="center"/>
      <protection/>
    </xf>
    <xf numFmtId="0" fontId="5" fillId="38" borderId="9" xfId="0" applyFont="1" applyFill="1" applyBorder="1" applyAlignment="1" applyProtection="1">
      <alignment horizontal="center"/>
      <protection/>
    </xf>
    <xf numFmtId="0" fontId="5" fillId="37" borderId="50" xfId="0" applyFont="1" applyFill="1" applyBorder="1" applyAlignment="1" applyProtection="1">
      <alignment horizontal="center"/>
      <protection/>
    </xf>
    <xf numFmtId="0" fontId="5" fillId="37" borderId="52" xfId="0" applyFont="1" applyFill="1" applyBorder="1" applyAlignment="1" applyProtection="1">
      <alignment horizontal="center"/>
      <protection/>
    </xf>
    <xf numFmtId="0" fontId="5" fillId="35" borderId="28" xfId="0" applyFont="1" applyFill="1" applyBorder="1" applyAlignment="1" applyProtection="1">
      <alignment vertical="top" wrapText="1"/>
      <protection/>
    </xf>
    <xf numFmtId="0" fontId="5" fillId="35" borderId="28" xfId="0" applyFont="1" applyFill="1" applyBorder="1" applyAlignment="1" applyProtection="1">
      <alignment vertical="center"/>
      <protection/>
    </xf>
    <xf numFmtId="0" fontId="5" fillId="37" borderId="49" xfId="0" applyFont="1" applyFill="1" applyBorder="1" applyAlignment="1" applyProtection="1">
      <alignment horizontal="center"/>
      <protection/>
    </xf>
    <xf numFmtId="0" fontId="5" fillId="37" borderId="42" xfId="0" applyFont="1" applyFill="1" applyBorder="1" applyAlignment="1" applyProtection="1">
      <alignment horizontal="center"/>
      <protection/>
    </xf>
    <xf numFmtId="0" fontId="5" fillId="35" borderId="24" xfId="0" applyFont="1" applyFill="1" applyBorder="1" applyAlignment="1" applyProtection="1">
      <alignment horizontal="center"/>
      <protection/>
    </xf>
    <xf numFmtId="0" fontId="5" fillId="35" borderId="24" xfId="0" applyFont="1" applyFill="1" applyBorder="1" applyAlignment="1" applyProtection="1">
      <alignment horizontal="center" vertical="center"/>
      <protection/>
    </xf>
    <xf numFmtId="0" fontId="5" fillId="35" borderId="25" xfId="0" applyFont="1" applyFill="1" applyBorder="1" applyAlignment="1" applyProtection="1">
      <alignment horizontal="center"/>
      <protection/>
    </xf>
    <xf numFmtId="2" fontId="5" fillId="35" borderId="56" xfId="0" applyNumberFormat="1" applyFont="1" applyFill="1" applyBorder="1" applyAlignment="1" applyProtection="1">
      <alignment horizontal="center" vertical="center"/>
      <protection/>
    </xf>
    <xf numFmtId="2" fontId="5" fillId="35" borderId="35" xfId="0" applyNumberFormat="1" applyFont="1" applyFill="1" applyBorder="1" applyAlignment="1" applyProtection="1">
      <alignment horizontal="center" vertical="center"/>
      <protection/>
    </xf>
    <xf numFmtId="2" fontId="5" fillId="35" borderId="37" xfId="0" applyNumberFormat="1" applyFont="1" applyFill="1" applyBorder="1" applyAlignment="1" applyProtection="1">
      <alignment horizontal="center" vertical="center"/>
      <protection/>
    </xf>
    <xf numFmtId="174" fontId="5" fillId="35" borderId="24" xfId="0" applyNumberFormat="1" applyFont="1" applyFill="1" applyBorder="1" applyAlignment="1" applyProtection="1">
      <alignment horizontal="center"/>
      <protection/>
    </xf>
    <xf numFmtId="174" fontId="5" fillId="35" borderId="25" xfId="0" applyNumberFormat="1" applyFont="1" applyFill="1" applyBorder="1" applyAlignment="1" applyProtection="1">
      <alignment horizontal="center"/>
      <protection/>
    </xf>
    <xf numFmtId="0" fontId="5" fillId="33" borderId="49" xfId="0" applyFont="1" applyFill="1" applyBorder="1" applyAlignment="1" applyProtection="1">
      <alignment horizontal="right"/>
      <protection/>
    </xf>
    <xf numFmtId="0" fontId="5" fillId="33" borderId="24" xfId="0" applyFont="1" applyFill="1" applyBorder="1" applyAlignment="1" applyProtection="1">
      <alignment horizontal="right"/>
      <protection/>
    </xf>
    <xf numFmtId="0" fontId="5" fillId="33" borderId="25" xfId="0" applyFont="1" applyFill="1" applyBorder="1" applyAlignment="1" applyProtection="1">
      <alignment horizontal="right"/>
      <protection/>
    </xf>
    <xf numFmtId="0" fontId="5" fillId="33" borderId="57" xfId="0" applyFont="1" applyFill="1" applyBorder="1" applyAlignment="1" applyProtection="1">
      <alignment horizontal="right"/>
      <protection/>
    </xf>
    <xf numFmtId="0" fontId="5" fillId="33" borderId="58" xfId="0" applyFont="1" applyFill="1" applyBorder="1" applyAlignment="1" applyProtection="1">
      <alignment/>
      <protection/>
    </xf>
    <xf numFmtId="0" fontId="0" fillId="40" borderId="50" xfId="0" applyFill="1" applyBorder="1" applyAlignment="1" applyProtection="1">
      <alignment/>
      <protection/>
    </xf>
    <xf numFmtId="0" fontId="12" fillId="39" borderId="45" xfId="0" applyFont="1" applyFill="1" applyBorder="1" applyAlignment="1" applyProtection="1">
      <alignment/>
      <protection locked="0"/>
    </xf>
    <xf numFmtId="0" fontId="0" fillId="39" borderId="59" xfId="0" applyFill="1" applyBorder="1" applyAlignment="1" applyProtection="1">
      <alignment/>
      <protection locked="0"/>
    </xf>
    <xf numFmtId="0" fontId="0" fillId="39" borderId="59" xfId="0" applyFont="1" applyFill="1" applyBorder="1" applyAlignment="1" applyProtection="1">
      <alignment horizontal="center"/>
      <protection locked="0"/>
    </xf>
    <xf numFmtId="0" fontId="0" fillId="39" borderId="59" xfId="0" applyFont="1" applyFill="1" applyBorder="1" applyAlignment="1" applyProtection="1">
      <alignment horizontal="left"/>
      <protection locked="0"/>
    </xf>
    <xf numFmtId="0" fontId="0" fillId="40" borderId="46" xfId="0" applyFont="1" applyFill="1" applyBorder="1" applyAlignment="1" applyProtection="1">
      <alignment horizontal="left"/>
      <protection locked="0"/>
    </xf>
    <xf numFmtId="174" fontId="36" fillId="0" borderId="13" xfId="0" applyNumberFormat="1" applyFont="1" applyBorder="1" applyAlignment="1">
      <alignment horizontal="center"/>
    </xf>
    <xf numFmtId="0" fontId="10" fillId="35" borderId="0" xfId="0" applyFont="1" applyFill="1" applyBorder="1" applyAlignment="1" applyProtection="1">
      <alignment horizontal="left"/>
      <protection/>
    </xf>
    <xf numFmtId="2" fontId="10" fillId="35" borderId="0" xfId="0" applyNumberFormat="1" applyFont="1" applyFill="1" applyBorder="1" applyAlignment="1" applyProtection="1">
      <alignment horizontal="right"/>
      <protection/>
    </xf>
    <xf numFmtId="0" fontId="10" fillId="35" borderId="0" xfId="0" applyFont="1" applyFill="1" applyBorder="1" applyAlignment="1" applyProtection="1">
      <alignment/>
      <protection/>
    </xf>
    <xf numFmtId="0" fontId="0" fillId="35" borderId="0" xfId="0" applyFont="1" applyFill="1" applyBorder="1" applyAlignment="1" applyProtection="1">
      <alignment horizontal="center"/>
      <protection/>
    </xf>
    <xf numFmtId="0" fontId="0" fillId="33" borderId="0" xfId="0" applyFont="1" applyFill="1" applyAlignment="1" applyProtection="1">
      <alignment horizontal="center"/>
      <protection/>
    </xf>
    <xf numFmtId="2" fontId="5" fillId="35" borderId="9" xfId="0" applyNumberFormat="1" applyFont="1" applyFill="1" applyBorder="1" applyAlignment="1" applyProtection="1">
      <alignment horizontal="center"/>
      <protection/>
    </xf>
    <xf numFmtId="0" fontId="5" fillId="39" borderId="60" xfId="0" applyFont="1" applyFill="1" applyBorder="1" applyAlignment="1" applyProtection="1">
      <alignment horizontal="center"/>
      <protection/>
    </xf>
    <xf numFmtId="0" fontId="5" fillId="37" borderId="60" xfId="0" applyFont="1" applyFill="1" applyBorder="1" applyAlignment="1" applyProtection="1">
      <alignment horizontal="center"/>
      <protection/>
    </xf>
    <xf numFmtId="0" fontId="5" fillId="37" borderId="61" xfId="0" applyFont="1" applyFill="1" applyBorder="1" applyAlignment="1" applyProtection="1">
      <alignment horizontal="center"/>
      <protection/>
    </xf>
    <xf numFmtId="0" fontId="5" fillId="39" borderId="13" xfId="0" applyFont="1" applyFill="1" applyBorder="1" applyAlignment="1" applyProtection="1">
      <alignment horizontal="center"/>
      <protection/>
    </xf>
    <xf numFmtId="0" fontId="5" fillId="39" borderId="33" xfId="0" applyFont="1" applyFill="1" applyBorder="1" applyAlignment="1" applyProtection="1">
      <alignment horizontal="center"/>
      <protection/>
    </xf>
    <xf numFmtId="0" fontId="5" fillId="37" borderId="33" xfId="0" applyFont="1" applyFill="1" applyBorder="1" applyAlignment="1" applyProtection="1">
      <alignment horizontal="center"/>
      <protection/>
    </xf>
    <xf numFmtId="0" fontId="0" fillId="40" borderId="30" xfId="0" applyFill="1" applyBorder="1" applyAlignment="1" applyProtection="1">
      <alignment/>
      <protection/>
    </xf>
    <xf numFmtId="0" fontId="0" fillId="40" borderId="11" xfId="0" applyFill="1" applyBorder="1" applyAlignment="1" applyProtection="1">
      <alignment/>
      <protection/>
    </xf>
    <xf numFmtId="0" fontId="0" fillId="40" borderId="23" xfId="0" applyFill="1" applyBorder="1" applyAlignment="1" applyProtection="1">
      <alignment/>
      <protection/>
    </xf>
    <xf numFmtId="0" fontId="0" fillId="40" borderId="15" xfId="0" applyFill="1" applyBorder="1" applyAlignment="1" applyProtection="1">
      <alignment/>
      <protection/>
    </xf>
    <xf numFmtId="0" fontId="0" fillId="40" borderId="12" xfId="0" applyFill="1" applyBorder="1" applyAlignment="1" applyProtection="1">
      <alignment/>
      <protection/>
    </xf>
    <xf numFmtId="0" fontId="0" fillId="40" borderId="16" xfId="0" applyFill="1" applyBorder="1" applyAlignment="1" applyProtection="1">
      <alignment/>
      <protection/>
    </xf>
    <xf numFmtId="0" fontId="5" fillId="0" borderId="21" xfId="0" applyFont="1" applyBorder="1" applyAlignment="1" applyProtection="1">
      <alignment/>
      <protection/>
    </xf>
    <xf numFmtId="0" fontId="0" fillId="0" borderId="17" xfId="0" applyBorder="1" applyAlignment="1" applyProtection="1">
      <alignment/>
      <protection/>
    </xf>
    <xf numFmtId="0" fontId="0" fillId="0" borderId="56" xfId="0" applyBorder="1" applyAlignment="1" applyProtection="1">
      <alignment/>
      <protection/>
    </xf>
    <xf numFmtId="0" fontId="0" fillId="0" borderId="18" xfId="0" applyBorder="1" applyAlignment="1" applyProtection="1">
      <alignment/>
      <protection/>
    </xf>
    <xf numFmtId="0" fontId="0" fillId="0" borderId="35" xfId="0" applyBorder="1" applyAlignment="1" applyProtection="1">
      <alignment/>
      <protection/>
    </xf>
    <xf numFmtId="0" fontId="20" fillId="0" borderId="19" xfId="0" applyFont="1" applyBorder="1" applyAlignment="1" applyProtection="1">
      <alignment/>
      <protection/>
    </xf>
    <xf numFmtId="0" fontId="0" fillId="0" borderId="62" xfId="0" applyBorder="1" applyAlignment="1" applyProtection="1">
      <alignment/>
      <protection/>
    </xf>
    <xf numFmtId="0" fontId="0" fillId="0" borderId="63" xfId="0" applyBorder="1" applyAlignment="1" applyProtection="1">
      <alignment/>
      <protection/>
    </xf>
    <xf numFmtId="0" fontId="20" fillId="0" borderId="0" xfId="0" applyFont="1" applyAlignment="1" applyProtection="1">
      <alignment/>
      <protection/>
    </xf>
    <xf numFmtId="0" fontId="0" fillId="0" borderId="0" xfId="0" applyFont="1" applyAlignment="1" applyProtection="1">
      <alignment/>
      <protection/>
    </xf>
    <xf numFmtId="0" fontId="0" fillId="0" borderId="0" xfId="57" applyFont="1" applyAlignment="1" applyProtection="1">
      <alignment/>
      <protection/>
    </xf>
    <xf numFmtId="0" fontId="2" fillId="38" borderId="13" xfId="0" applyFont="1" applyFill="1" applyBorder="1" applyAlignment="1" applyProtection="1">
      <alignment horizontal="center"/>
      <protection/>
    </xf>
    <xf numFmtId="0" fontId="5" fillId="0" borderId="13" xfId="0" applyFont="1" applyFill="1" applyBorder="1" applyAlignment="1" applyProtection="1">
      <alignment wrapText="1"/>
      <protection/>
    </xf>
    <xf numFmtId="0" fontId="5" fillId="0" borderId="13" xfId="0" applyFont="1" applyBorder="1" applyAlignment="1" applyProtection="1">
      <alignment wrapText="1"/>
      <protection/>
    </xf>
    <xf numFmtId="0" fontId="0" fillId="0" borderId="0" xfId="0" applyFill="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horizontal="left"/>
      <protection/>
    </xf>
    <xf numFmtId="0" fontId="0" fillId="0" borderId="0" xfId="0" applyFill="1" applyBorder="1" applyAlignment="1" applyProtection="1">
      <alignment/>
      <protection/>
    </xf>
    <xf numFmtId="0" fontId="5" fillId="0" borderId="0" xfId="0" applyFont="1" applyFill="1" applyBorder="1" applyAlignment="1" applyProtection="1">
      <alignment/>
      <protection/>
    </xf>
    <xf numFmtId="0" fontId="26" fillId="0" borderId="0" xfId="0" applyFont="1" applyAlignment="1" applyProtection="1">
      <alignment/>
      <protection/>
    </xf>
    <xf numFmtId="0" fontId="5" fillId="33" borderId="50" xfId="0" applyFont="1" applyFill="1" applyBorder="1" applyAlignment="1" applyProtection="1">
      <alignment horizontal="right"/>
      <protection/>
    </xf>
    <xf numFmtId="0" fontId="27" fillId="0" borderId="0" xfId="0" applyFont="1" applyAlignment="1" applyProtection="1">
      <alignment/>
      <protection/>
    </xf>
    <xf numFmtId="0" fontId="5" fillId="33" borderId="28" xfId="0" applyFont="1" applyFill="1" applyBorder="1" applyAlignment="1" applyProtection="1">
      <alignment horizontal="right"/>
      <protection/>
    </xf>
    <xf numFmtId="0" fontId="5" fillId="33" borderId="28" xfId="0" applyFont="1" applyFill="1" applyBorder="1" applyAlignment="1" applyProtection="1">
      <alignment horizontal="right"/>
      <protection/>
    </xf>
    <xf numFmtId="0" fontId="5" fillId="33" borderId="29" xfId="0" applyFont="1" applyFill="1" applyBorder="1" applyAlignment="1" applyProtection="1">
      <alignment horizontal="right"/>
      <protection/>
    </xf>
    <xf numFmtId="0" fontId="5" fillId="38" borderId="20" xfId="0" applyFont="1" applyFill="1" applyBorder="1" applyAlignment="1" applyProtection="1">
      <alignment horizontal="center"/>
      <protection/>
    </xf>
    <xf numFmtId="0" fontId="5" fillId="33" borderId="64" xfId="0" applyFont="1" applyFill="1" applyBorder="1" applyAlignment="1" applyProtection="1">
      <alignment horizontal="justify"/>
      <protection/>
    </xf>
    <xf numFmtId="2" fontId="5" fillId="34" borderId="9" xfId="0" applyNumberFormat="1" applyFont="1" applyFill="1" applyBorder="1" applyAlignment="1" applyProtection="1">
      <alignment horizontal="center"/>
      <protection/>
    </xf>
    <xf numFmtId="0" fontId="5" fillId="33" borderId="28" xfId="0" applyFont="1" applyFill="1" applyBorder="1" applyAlignment="1" applyProtection="1">
      <alignment horizontal="justify"/>
      <protection/>
    </xf>
    <xf numFmtId="0" fontId="5" fillId="0" borderId="28" xfId="0" applyFont="1" applyBorder="1" applyAlignment="1" applyProtection="1">
      <alignment/>
      <protection/>
    </xf>
    <xf numFmtId="2" fontId="5" fillId="0" borderId="9" xfId="0" applyNumberFormat="1" applyFont="1" applyBorder="1" applyAlignment="1" applyProtection="1">
      <alignment horizontal="center"/>
      <protection/>
    </xf>
    <xf numFmtId="0" fontId="12" fillId="0" borderId="8" xfId="0" applyFont="1" applyBorder="1" applyAlignment="1" applyProtection="1">
      <alignment/>
      <protection/>
    </xf>
    <xf numFmtId="0" fontId="0" fillId="0" borderId="8" xfId="0" applyFont="1" applyBorder="1" applyAlignment="1" applyProtection="1">
      <alignment/>
      <protection/>
    </xf>
    <xf numFmtId="0" fontId="0" fillId="0" borderId="8" xfId="0" applyFont="1" applyBorder="1" applyAlignment="1" applyProtection="1">
      <alignment horizontal="center"/>
      <protection/>
    </xf>
    <xf numFmtId="0" fontId="32" fillId="0" borderId="0" xfId="0" applyFont="1" applyAlignment="1" applyProtection="1">
      <alignment/>
      <protection/>
    </xf>
    <xf numFmtId="0" fontId="29" fillId="0" borderId="0" xfId="0" applyFont="1" applyAlignment="1" applyProtection="1">
      <alignment/>
      <protection/>
    </xf>
    <xf numFmtId="1" fontId="0" fillId="0" borderId="0" xfId="0" applyNumberFormat="1" applyAlignment="1" applyProtection="1">
      <alignment horizontal="center"/>
      <protection/>
    </xf>
    <xf numFmtId="0" fontId="5" fillId="37" borderId="44" xfId="0" applyFont="1" applyFill="1" applyBorder="1" applyAlignment="1" applyProtection="1">
      <alignment horizontal="center"/>
      <protection/>
    </xf>
    <xf numFmtId="0" fontId="5" fillId="38" borderId="44" xfId="0" applyFont="1" applyFill="1" applyBorder="1" applyAlignment="1" applyProtection="1">
      <alignment horizontal="center"/>
      <protection/>
    </xf>
    <xf numFmtId="0" fontId="5" fillId="38" borderId="22" xfId="0" applyFont="1" applyFill="1" applyBorder="1" applyAlignment="1" applyProtection="1">
      <alignment horizontal="center"/>
      <protection/>
    </xf>
    <xf numFmtId="0" fontId="0" fillId="33" borderId="0" xfId="0" applyFill="1" applyBorder="1" applyAlignment="1" applyProtection="1">
      <alignment horizontal="center"/>
      <protection/>
    </xf>
    <xf numFmtId="0" fontId="5" fillId="37" borderId="65" xfId="0" applyFont="1" applyFill="1" applyBorder="1" applyAlignment="1" applyProtection="1">
      <alignment horizontal="center"/>
      <protection/>
    </xf>
    <xf numFmtId="0" fontId="5" fillId="33" borderId="10" xfId="0" applyFont="1" applyFill="1" applyBorder="1" applyAlignment="1" applyProtection="1">
      <alignment horizontal="justify"/>
      <protection/>
    </xf>
    <xf numFmtId="0" fontId="2" fillId="38" borderId="65" xfId="0" applyFont="1" applyFill="1" applyBorder="1" applyAlignment="1" applyProtection="1">
      <alignment horizontal="center" vertical="center"/>
      <protection/>
    </xf>
    <xf numFmtId="0" fontId="2" fillId="38" borderId="61" xfId="0" applyFont="1" applyFill="1" applyBorder="1" applyAlignment="1" applyProtection="1">
      <alignment horizontal="center"/>
      <protection/>
    </xf>
    <xf numFmtId="0" fontId="5" fillId="33" borderId="28" xfId="0" applyFont="1" applyFill="1" applyBorder="1" applyAlignment="1" applyProtection="1">
      <alignment horizontal="left" vertical="center"/>
      <protection/>
    </xf>
    <xf numFmtId="2" fontId="5" fillId="33" borderId="24" xfId="0" applyNumberFormat="1" applyFont="1" applyFill="1" applyBorder="1" applyAlignment="1" applyProtection="1">
      <alignment horizontal="center"/>
      <protection/>
    </xf>
    <xf numFmtId="2" fontId="5" fillId="33" borderId="26" xfId="0" applyNumberFormat="1" applyFont="1" applyFill="1" applyBorder="1" applyAlignment="1" applyProtection="1">
      <alignment horizontal="center"/>
      <protection/>
    </xf>
    <xf numFmtId="0" fontId="5" fillId="33" borderId="28" xfId="0" applyFont="1" applyFill="1" applyBorder="1" applyAlignment="1" applyProtection="1">
      <alignment horizontal="left"/>
      <protection/>
    </xf>
    <xf numFmtId="2" fontId="5" fillId="33" borderId="35" xfId="0" applyNumberFormat="1" applyFont="1" applyFill="1" applyBorder="1" applyAlignment="1" applyProtection="1">
      <alignment horizontal="center"/>
      <protection/>
    </xf>
    <xf numFmtId="2" fontId="5" fillId="34" borderId="0" xfId="0" applyNumberFormat="1" applyFont="1" applyFill="1" applyBorder="1" applyAlignment="1" applyProtection="1">
      <alignment/>
      <protection/>
    </xf>
    <xf numFmtId="2" fontId="5" fillId="33" borderId="25" xfId="0" applyNumberFormat="1" applyFont="1" applyFill="1" applyBorder="1" applyAlignment="1" applyProtection="1">
      <alignment horizontal="center"/>
      <protection/>
    </xf>
    <xf numFmtId="2" fontId="5" fillId="33" borderId="27" xfId="0" applyNumberFormat="1" applyFont="1" applyFill="1" applyBorder="1" applyAlignment="1" applyProtection="1">
      <alignment horizontal="center"/>
      <protection/>
    </xf>
    <xf numFmtId="2" fontId="5" fillId="33" borderId="0" xfId="0" applyNumberFormat="1" applyFont="1" applyFill="1" applyBorder="1" applyAlignment="1" applyProtection="1">
      <alignment horizontal="center"/>
      <protection/>
    </xf>
    <xf numFmtId="0" fontId="5" fillId="33" borderId="0" xfId="0" applyFont="1" applyFill="1" applyBorder="1" applyAlignment="1" applyProtection="1">
      <alignment/>
      <protection/>
    </xf>
    <xf numFmtId="0" fontId="5" fillId="37" borderId="66" xfId="0" applyFont="1" applyFill="1" applyBorder="1" applyAlignment="1" applyProtection="1">
      <alignment horizontal="center"/>
      <protection/>
    </xf>
    <xf numFmtId="0" fontId="5" fillId="0" borderId="67" xfId="0" applyFont="1" applyFill="1" applyBorder="1" applyAlignment="1" applyProtection="1">
      <alignment horizontal="justify"/>
      <protection/>
    </xf>
    <xf numFmtId="2" fontId="5" fillId="0" borderId="38" xfId="0" applyNumberFormat="1" applyFont="1" applyFill="1" applyBorder="1" applyAlignment="1" applyProtection="1">
      <alignment horizontal="center"/>
      <protection/>
    </xf>
    <xf numFmtId="2" fontId="5" fillId="0" borderId="9" xfId="0" applyNumberFormat="1" applyFont="1" applyFill="1" applyBorder="1" applyAlignment="1" applyProtection="1">
      <alignment horizontal="center"/>
      <protection/>
    </xf>
    <xf numFmtId="2" fontId="5" fillId="34" borderId="0" xfId="0" applyNumberFormat="1" applyFont="1" applyFill="1" applyBorder="1" applyAlignment="1" applyProtection="1">
      <alignment horizontal="center"/>
      <protection/>
    </xf>
    <xf numFmtId="0" fontId="5" fillId="0" borderId="28" xfId="0" applyFont="1" applyFill="1" applyBorder="1" applyAlignment="1" applyProtection="1">
      <alignment horizontal="justify"/>
      <protection/>
    </xf>
    <xf numFmtId="2" fontId="5" fillId="0" borderId="24" xfId="0" applyNumberFormat="1" applyFont="1" applyFill="1" applyBorder="1" applyAlignment="1" applyProtection="1">
      <alignment horizontal="center"/>
      <protection/>
    </xf>
    <xf numFmtId="0" fontId="5" fillId="0" borderId="28" xfId="0" applyFont="1" applyFill="1" applyBorder="1" applyAlignment="1" applyProtection="1">
      <alignment/>
      <protection/>
    </xf>
    <xf numFmtId="2" fontId="5" fillId="0" borderId="25" xfId="0" applyNumberFormat="1" applyFont="1" applyFill="1" applyBorder="1" applyAlignment="1" applyProtection="1">
      <alignment horizontal="center"/>
      <protection/>
    </xf>
    <xf numFmtId="2" fontId="5" fillId="0" borderId="16" xfId="0" applyNumberFormat="1" applyFont="1" applyFill="1" applyBorder="1" applyAlignment="1" applyProtection="1">
      <alignment horizontal="center"/>
      <protection/>
    </xf>
    <xf numFmtId="0" fontId="5" fillId="0" borderId="0" xfId="0" applyFont="1" applyAlignment="1" applyProtection="1">
      <alignment horizontal="center"/>
      <protection/>
    </xf>
    <xf numFmtId="0" fontId="12" fillId="33" borderId="0" xfId="0" applyFont="1" applyFill="1" applyBorder="1" applyAlignment="1" applyProtection="1">
      <alignment/>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left"/>
      <protection/>
    </xf>
    <xf numFmtId="0" fontId="0" fillId="34" borderId="0" xfId="0" applyFont="1" applyFill="1" applyBorder="1" applyAlignment="1" applyProtection="1">
      <alignment horizontal="center"/>
      <protection/>
    </xf>
    <xf numFmtId="0" fontId="5" fillId="39" borderId="39" xfId="0" applyFont="1" applyFill="1" applyBorder="1" applyAlignment="1" applyProtection="1">
      <alignment horizontal="center"/>
      <protection/>
    </xf>
    <xf numFmtId="0" fontId="17" fillId="33" borderId="41" xfId="0" applyFont="1" applyFill="1" applyBorder="1" applyAlignment="1" applyProtection="1">
      <alignment/>
      <protection locked="0"/>
    </xf>
    <xf numFmtId="0" fontId="17" fillId="33" borderId="33" xfId="0" applyFont="1" applyFill="1" applyBorder="1" applyAlignment="1" applyProtection="1">
      <alignment/>
      <protection locked="0"/>
    </xf>
    <xf numFmtId="164" fontId="5" fillId="33" borderId="48" xfId="0" applyNumberFormat="1" applyFont="1" applyFill="1" applyBorder="1" applyAlignment="1" applyProtection="1">
      <alignment horizontal="center"/>
      <protection/>
    </xf>
    <xf numFmtId="0" fontId="0" fillId="35" borderId="0" xfId="0" applyFill="1" applyBorder="1" applyAlignment="1" applyProtection="1">
      <alignment horizontal="center" wrapText="1"/>
      <protection/>
    </xf>
    <xf numFmtId="2" fontId="5" fillId="0" borderId="42" xfId="0" applyNumberFormat="1" applyFont="1" applyFill="1" applyBorder="1" applyAlignment="1" applyProtection="1">
      <alignment horizontal="center"/>
      <protection/>
    </xf>
    <xf numFmtId="2" fontId="5" fillId="0" borderId="55" xfId="0" applyNumberFormat="1" applyFont="1" applyFill="1" applyBorder="1" applyAlignment="1" applyProtection="1">
      <alignment horizontal="center"/>
      <protection/>
    </xf>
    <xf numFmtId="2" fontId="5" fillId="0" borderId="13" xfId="0" applyNumberFormat="1" applyFont="1" applyFill="1" applyBorder="1" applyAlignment="1" applyProtection="1">
      <alignment horizontal="center"/>
      <protection/>
    </xf>
    <xf numFmtId="2" fontId="5" fillId="0" borderId="33" xfId="0" applyNumberFormat="1" applyFont="1" applyFill="1" applyBorder="1" applyAlignment="1" applyProtection="1">
      <alignment horizontal="center"/>
      <protection/>
    </xf>
    <xf numFmtId="2" fontId="5" fillId="33" borderId="13" xfId="0" applyNumberFormat="1" applyFont="1" applyFill="1" applyBorder="1" applyAlignment="1" applyProtection="1">
      <alignment horizontal="center"/>
      <protection/>
    </xf>
    <xf numFmtId="2" fontId="5" fillId="33" borderId="33" xfId="0" applyNumberFormat="1" applyFont="1" applyFill="1" applyBorder="1" applyAlignment="1" applyProtection="1">
      <alignment horizontal="center"/>
      <protection/>
    </xf>
    <xf numFmtId="2" fontId="5" fillId="33" borderId="48" xfId="0" applyNumberFormat="1" applyFont="1" applyFill="1" applyBorder="1" applyAlignment="1" applyProtection="1">
      <alignment horizontal="center"/>
      <protection/>
    </xf>
    <xf numFmtId="2" fontId="5" fillId="33" borderId="34" xfId="0" applyNumberFormat="1" applyFont="1" applyFill="1" applyBorder="1" applyAlignment="1" applyProtection="1">
      <alignment horizontal="center"/>
      <protection/>
    </xf>
    <xf numFmtId="2" fontId="5" fillId="0" borderId="48" xfId="0" applyNumberFormat="1" applyFont="1" applyFill="1" applyBorder="1" applyAlignment="1" applyProtection="1">
      <alignment horizontal="center"/>
      <protection/>
    </xf>
    <xf numFmtId="2" fontId="5" fillId="0" borderId="34" xfId="0" applyNumberFormat="1" applyFont="1" applyFill="1" applyBorder="1" applyAlignment="1" applyProtection="1">
      <alignment horizontal="center"/>
      <protection/>
    </xf>
    <xf numFmtId="0" fontId="12" fillId="39" borderId="45" xfId="0" applyFont="1" applyFill="1" applyBorder="1" applyAlignment="1" applyProtection="1">
      <alignment/>
      <protection/>
    </xf>
    <xf numFmtId="0" fontId="2" fillId="39" borderId="25" xfId="0" applyFont="1" applyFill="1" applyBorder="1" applyAlignment="1" applyProtection="1">
      <alignment horizontal="center" vertical="center"/>
      <protection/>
    </xf>
    <xf numFmtId="0" fontId="2" fillId="39" borderId="16" xfId="0" applyFont="1" applyFill="1" applyBorder="1" applyAlignment="1" applyProtection="1">
      <alignment horizontal="center"/>
      <protection/>
    </xf>
    <xf numFmtId="0" fontId="5" fillId="39" borderId="57" xfId="0" applyFont="1" applyFill="1" applyBorder="1" applyAlignment="1" applyProtection="1">
      <alignment horizontal="center"/>
      <protection/>
    </xf>
    <xf numFmtId="0" fontId="5" fillId="39" borderId="34" xfId="0" applyFont="1" applyFill="1" applyBorder="1" applyAlignment="1" applyProtection="1">
      <alignment horizontal="center"/>
      <protection/>
    </xf>
    <xf numFmtId="0" fontId="0" fillId="40" borderId="59" xfId="0" applyFont="1" applyFill="1" applyBorder="1" applyAlignment="1" applyProtection="1">
      <alignment/>
      <protection/>
    </xf>
    <xf numFmtId="0" fontId="0" fillId="40" borderId="59" xfId="0" applyFont="1" applyFill="1" applyBorder="1" applyAlignment="1" applyProtection="1">
      <alignment horizontal="center"/>
      <protection/>
    </xf>
    <xf numFmtId="0" fontId="0" fillId="40" borderId="46" xfId="0" applyFont="1" applyFill="1" applyBorder="1" applyAlignment="1" applyProtection="1">
      <alignment/>
      <protection/>
    </xf>
    <xf numFmtId="2" fontId="30" fillId="35" borderId="24" xfId="0" applyNumberFormat="1" applyFont="1" applyFill="1" applyBorder="1" applyAlignment="1" applyProtection="1">
      <alignment horizontal="center"/>
      <protection/>
    </xf>
    <xf numFmtId="2" fontId="30" fillId="35" borderId="25" xfId="0" applyNumberFormat="1" applyFont="1" applyFill="1" applyBorder="1" applyAlignment="1" applyProtection="1">
      <alignment horizontal="center"/>
      <protection/>
    </xf>
    <xf numFmtId="0" fontId="17" fillId="35" borderId="38" xfId="0" applyFont="1" applyFill="1" applyBorder="1" applyAlignment="1" applyProtection="1">
      <alignment/>
      <protection/>
    </xf>
    <xf numFmtId="0" fontId="17" fillId="35" borderId="9" xfId="0" applyFont="1" applyFill="1" applyBorder="1" applyAlignment="1" applyProtection="1">
      <alignment/>
      <protection/>
    </xf>
    <xf numFmtId="0" fontId="17" fillId="35" borderId="24" xfId="0" applyFont="1" applyFill="1" applyBorder="1" applyAlignment="1" applyProtection="1">
      <alignment/>
      <protection/>
    </xf>
    <xf numFmtId="2" fontId="30" fillId="35" borderId="25" xfId="0" applyNumberFormat="1" applyFont="1" applyFill="1" applyBorder="1" applyAlignment="1" applyProtection="1">
      <alignment horizontal="center"/>
      <protection/>
    </xf>
    <xf numFmtId="2" fontId="30" fillId="35" borderId="16" xfId="0" applyNumberFormat="1" applyFont="1" applyFill="1" applyBorder="1" applyAlignment="1" applyProtection="1">
      <alignment horizontal="center"/>
      <protection/>
    </xf>
    <xf numFmtId="0" fontId="47" fillId="39" borderId="68" xfId="0" applyFont="1" applyFill="1" applyBorder="1" applyAlignment="1" applyProtection="1">
      <alignment horizontal="center"/>
      <protection/>
    </xf>
    <xf numFmtId="0" fontId="47" fillId="39" borderId="60" xfId="0" applyFont="1" applyFill="1" applyBorder="1" applyAlignment="1" applyProtection="1">
      <alignment horizontal="center"/>
      <protection/>
    </xf>
    <xf numFmtId="0" fontId="47" fillId="39" borderId="61" xfId="0" applyFont="1" applyFill="1" applyBorder="1" applyAlignment="1" applyProtection="1">
      <alignment horizontal="center"/>
      <protection/>
    </xf>
    <xf numFmtId="0" fontId="49" fillId="37" borderId="68" xfId="0" applyFont="1" applyFill="1" applyBorder="1" applyAlignment="1" applyProtection="1">
      <alignment horizontal="center"/>
      <protection/>
    </xf>
    <xf numFmtId="0" fontId="49" fillId="37" borderId="60" xfId="0" applyFont="1" applyFill="1" applyBorder="1" applyAlignment="1" applyProtection="1">
      <alignment horizontal="center"/>
      <protection/>
    </xf>
    <xf numFmtId="0" fontId="49" fillId="37" borderId="61" xfId="0" applyFont="1" applyFill="1" applyBorder="1" applyAlignment="1" applyProtection="1">
      <alignment horizontal="center"/>
      <protection/>
    </xf>
    <xf numFmtId="165" fontId="30" fillId="0" borderId="33" xfId="0" applyNumberFormat="1" applyFont="1" applyFill="1" applyBorder="1" applyAlignment="1" applyProtection="1">
      <alignment horizontal="center"/>
      <protection/>
    </xf>
    <xf numFmtId="165" fontId="30" fillId="0" borderId="34" xfId="0" applyNumberFormat="1" applyFont="1" applyFill="1" applyBorder="1" applyAlignment="1" applyProtection="1">
      <alignment horizontal="center"/>
      <protection/>
    </xf>
    <xf numFmtId="0" fontId="0" fillId="33" borderId="41" xfId="0" applyFill="1" applyBorder="1" applyAlignment="1">
      <alignment/>
    </xf>
    <xf numFmtId="0" fontId="0" fillId="33" borderId="34" xfId="0" applyFill="1" applyBorder="1" applyAlignment="1">
      <alignment/>
    </xf>
    <xf numFmtId="0" fontId="5" fillId="39" borderId="41" xfId="0" applyFont="1" applyFill="1" applyBorder="1" applyAlignment="1" applyProtection="1">
      <alignment horizontal="center" wrapText="1"/>
      <protection/>
    </xf>
    <xf numFmtId="165" fontId="5" fillId="0" borderId="33" xfId="0" applyNumberFormat="1" applyFont="1" applyFill="1" applyBorder="1" applyAlignment="1" applyProtection="1">
      <alignment horizontal="center"/>
      <protection/>
    </xf>
    <xf numFmtId="0" fontId="5" fillId="37" borderId="41" xfId="0" applyFont="1" applyFill="1" applyBorder="1" applyAlignment="1" applyProtection="1">
      <alignment horizontal="center" wrapText="1"/>
      <protection/>
    </xf>
    <xf numFmtId="0" fontId="30" fillId="35" borderId="0" xfId="0" applyFont="1" applyFill="1" applyBorder="1" applyAlignment="1" applyProtection="1">
      <alignment horizontal="center" vertical="center"/>
      <protection/>
    </xf>
    <xf numFmtId="164" fontId="30" fillId="33" borderId="0" xfId="0" applyNumberFormat="1" applyFont="1" applyFill="1" applyBorder="1" applyAlignment="1" applyProtection="1">
      <alignment horizontal="center"/>
      <protection/>
    </xf>
    <xf numFmtId="174" fontId="30" fillId="35" borderId="0" xfId="0" applyNumberFormat="1" applyFont="1" applyFill="1" applyBorder="1" applyAlignment="1" applyProtection="1">
      <alignment horizontal="center" vertical="center"/>
      <protection/>
    </xf>
    <xf numFmtId="11" fontId="30" fillId="33" borderId="0" xfId="0" applyNumberFormat="1" applyFont="1" applyFill="1" applyBorder="1" applyAlignment="1" applyProtection="1">
      <alignment horizontal="center"/>
      <protection/>
    </xf>
    <xf numFmtId="0" fontId="5" fillId="35" borderId="13" xfId="0" applyFont="1" applyFill="1" applyBorder="1" applyAlignment="1" applyProtection="1">
      <alignment horizontal="center"/>
      <protection/>
    </xf>
    <xf numFmtId="0" fontId="5" fillId="33" borderId="13" xfId="0" applyFont="1" applyFill="1" applyBorder="1" applyAlignment="1" applyProtection="1">
      <alignment horizontal="center"/>
      <protection/>
    </xf>
    <xf numFmtId="0" fontId="5" fillId="35" borderId="40" xfId="0" applyFont="1" applyFill="1" applyBorder="1" applyAlignment="1" applyProtection="1">
      <alignment horizontal="center"/>
      <protection/>
    </xf>
    <xf numFmtId="0" fontId="5" fillId="33" borderId="39" xfId="0" applyFont="1" applyFill="1" applyBorder="1" applyAlignment="1" applyProtection="1">
      <alignment horizontal="center"/>
      <protection/>
    </xf>
    <xf numFmtId="0" fontId="5" fillId="35" borderId="39" xfId="0" applyFont="1" applyFill="1" applyBorder="1" applyAlignment="1" applyProtection="1">
      <alignment horizontal="center"/>
      <protection/>
    </xf>
    <xf numFmtId="0" fontId="5" fillId="33" borderId="41" xfId="0" applyFont="1" applyFill="1" applyBorder="1" applyAlignment="1" applyProtection="1">
      <alignment horizontal="center"/>
      <protection/>
    </xf>
    <xf numFmtId="0" fontId="5" fillId="35" borderId="31" xfId="0" applyFont="1" applyFill="1" applyBorder="1" applyAlignment="1" applyProtection="1">
      <alignment horizontal="center"/>
      <protection/>
    </xf>
    <xf numFmtId="0" fontId="5" fillId="33" borderId="33" xfId="0" applyFont="1" applyFill="1" applyBorder="1" applyAlignment="1" applyProtection="1">
      <alignment horizontal="center"/>
      <protection/>
    </xf>
    <xf numFmtId="0" fontId="5" fillId="35" borderId="32" xfId="0" applyFont="1" applyFill="1" applyBorder="1" applyAlignment="1" applyProtection="1">
      <alignment horizontal="center" vertical="center" wrapText="1"/>
      <protection/>
    </xf>
    <xf numFmtId="174" fontId="5" fillId="35" borderId="48" xfId="0" applyNumberFormat="1" applyFont="1" applyFill="1" applyBorder="1" applyAlignment="1" applyProtection="1">
      <alignment horizontal="center" vertical="center"/>
      <protection/>
    </xf>
    <xf numFmtId="11" fontId="5" fillId="33" borderId="34" xfId="0" applyNumberFormat="1" applyFont="1" applyFill="1" applyBorder="1" applyAlignment="1" applyProtection="1">
      <alignment horizontal="center"/>
      <protection/>
    </xf>
    <xf numFmtId="0" fontId="17" fillId="35" borderId="0" xfId="0" applyFont="1" applyFill="1" applyBorder="1" applyAlignment="1" applyProtection="1">
      <alignment horizontal="center"/>
      <protection/>
    </xf>
    <xf numFmtId="0" fontId="30" fillId="35" borderId="0" xfId="0" applyFont="1" applyFill="1" applyBorder="1" applyAlignment="1" applyProtection="1">
      <alignment horizontal="center"/>
      <protection/>
    </xf>
    <xf numFmtId="165" fontId="30" fillId="35" borderId="0" xfId="0" applyNumberFormat="1" applyFont="1" applyFill="1" applyBorder="1" applyAlignment="1" applyProtection="1">
      <alignment horizontal="center"/>
      <protection/>
    </xf>
    <xf numFmtId="0" fontId="17" fillId="35" borderId="0" xfId="0" applyFont="1" applyFill="1" applyBorder="1" applyAlignment="1" applyProtection="1">
      <alignment horizontal="center" wrapText="1"/>
      <protection/>
    </xf>
    <xf numFmtId="0" fontId="0" fillId="33" borderId="0" xfId="0" applyFont="1" applyFill="1" applyBorder="1" applyAlignment="1" applyProtection="1">
      <alignment horizontal="center"/>
      <protection locked="0"/>
    </xf>
    <xf numFmtId="164" fontId="5" fillId="35" borderId="48" xfId="0" applyNumberFormat="1" applyFont="1" applyFill="1" applyBorder="1" applyAlignment="1" applyProtection="1">
      <alignment horizontal="center"/>
      <protection/>
    </xf>
    <xf numFmtId="164" fontId="30" fillId="35" borderId="0" xfId="0" applyNumberFormat="1" applyFont="1" applyFill="1" applyBorder="1" applyAlignment="1" applyProtection="1">
      <alignment horizontal="center"/>
      <protection/>
    </xf>
    <xf numFmtId="0" fontId="0" fillId="33" borderId="0" xfId="0" applyFill="1" applyAlignment="1" applyProtection="1">
      <alignment horizontal="center"/>
      <protection locked="0"/>
    </xf>
    <xf numFmtId="0" fontId="34" fillId="33" borderId="0" xfId="0" applyFont="1" applyFill="1" applyAlignment="1" applyProtection="1">
      <alignment/>
      <protection/>
    </xf>
    <xf numFmtId="0" fontId="0" fillId="33" borderId="0" xfId="0" applyFill="1" applyAlignment="1" applyProtection="1">
      <alignment horizontal="center"/>
      <protection/>
    </xf>
    <xf numFmtId="1" fontId="0" fillId="33" borderId="0" xfId="0" applyNumberFormat="1" applyFill="1" applyAlignment="1" applyProtection="1">
      <alignment horizontal="center"/>
      <protection locked="0"/>
    </xf>
    <xf numFmtId="2" fontId="5" fillId="33" borderId="37" xfId="0" applyNumberFormat="1" applyFont="1" applyFill="1" applyBorder="1" applyAlignment="1" applyProtection="1">
      <alignment horizontal="center"/>
      <protection/>
    </xf>
    <xf numFmtId="2" fontId="0" fillId="33" borderId="0" xfId="0" applyNumberFormat="1" applyFill="1" applyBorder="1" applyAlignment="1">
      <alignment/>
    </xf>
    <xf numFmtId="0" fontId="30" fillId="35" borderId="0" xfId="0" applyFont="1" applyFill="1" applyBorder="1" applyAlignment="1" applyProtection="1">
      <alignment horizontal="center"/>
      <protection/>
    </xf>
    <xf numFmtId="1" fontId="30" fillId="35" borderId="0" xfId="0" applyNumberFormat="1" applyFont="1" applyFill="1" applyBorder="1" applyAlignment="1" applyProtection="1">
      <alignment horizontal="center"/>
      <protection/>
    </xf>
    <xf numFmtId="11" fontId="30" fillId="35" borderId="0" xfId="0" applyNumberFormat="1" applyFont="1" applyFill="1" applyBorder="1" applyAlignment="1" applyProtection="1">
      <alignment horizontal="center"/>
      <protection/>
    </xf>
    <xf numFmtId="0" fontId="30" fillId="35" borderId="0" xfId="0" applyFont="1" applyFill="1" applyBorder="1" applyAlignment="1" applyProtection="1">
      <alignment/>
      <protection/>
    </xf>
    <xf numFmtId="0" fontId="5" fillId="39" borderId="40" xfId="0" applyFont="1" applyFill="1" applyBorder="1" applyAlignment="1" applyProtection="1">
      <alignment horizontal="center"/>
      <protection/>
    </xf>
    <xf numFmtId="0" fontId="5" fillId="39" borderId="41" xfId="0" applyFont="1" applyFill="1" applyBorder="1" applyAlignment="1" applyProtection="1">
      <alignment horizontal="center"/>
      <protection/>
    </xf>
    <xf numFmtId="0" fontId="5" fillId="39" borderId="31" xfId="0" applyFont="1" applyFill="1" applyBorder="1" applyAlignment="1" applyProtection="1">
      <alignment horizontal="center"/>
      <protection/>
    </xf>
    <xf numFmtId="0" fontId="5" fillId="35" borderId="32" xfId="0" applyFont="1" applyFill="1" applyBorder="1" applyAlignment="1" applyProtection="1">
      <alignment wrapText="1"/>
      <protection/>
    </xf>
    <xf numFmtId="1" fontId="5" fillId="35" borderId="48" xfId="0" applyNumberFormat="1" applyFont="1" applyFill="1" applyBorder="1" applyAlignment="1" applyProtection="1">
      <alignment horizontal="center" vertical="center"/>
      <protection/>
    </xf>
    <xf numFmtId="11" fontId="5" fillId="35" borderId="34" xfId="0" applyNumberFormat="1" applyFont="1" applyFill="1" applyBorder="1" applyAlignment="1" applyProtection="1">
      <alignment horizontal="center" vertical="center"/>
      <protection/>
    </xf>
    <xf numFmtId="0" fontId="24" fillId="35" borderId="0" xfId="0" applyFont="1" applyFill="1" applyBorder="1" applyAlignment="1" applyProtection="1">
      <alignment horizontal="center" vertical="center" wrapText="1"/>
      <protection/>
    </xf>
    <xf numFmtId="0" fontId="2" fillId="35" borderId="0" xfId="0" applyFont="1" applyFill="1" applyBorder="1" applyAlignment="1" applyProtection="1">
      <alignment horizontal="center" vertical="center"/>
      <protection/>
    </xf>
    <xf numFmtId="0" fontId="5" fillId="35" borderId="0" xfId="0" applyFont="1" applyFill="1" applyBorder="1" applyAlignment="1" applyProtection="1">
      <alignment wrapText="1"/>
      <protection/>
    </xf>
    <xf numFmtId="0" fontId="5" fillId="38" borderId="39" xfId="0" applyFont="1" applyFill="1" applyBorder="1" applyAlignment="1" applyProtection="1">
      <alignment horizontal="center"/>
      <protection locked="0"/>
    </xf>
    <xf numFmtId="0" fontId="5" fillId="37" borderId="48" xfId="0" applyFont="1" applyFill="1" applyBorder="1" applyAlignment="1" applyProtection="1">
      <alignment horizontal="center"/>
      <protection locked="0"/>
    </xf>
    <xf numFmtId="2" fontId="5" fillId="0" borderId="33" xfId="0" applyNumberFormat="1" applyFont="1" applyBorder="1" applyAlignment="1" applyProtection="1">
      <alignment horizontal="center"/>
      <protection/>
    </xf>
    <xf numFmtId="2" fontId="5" fillId="0" borderId="69" xfId="0" applyNumberFormat="1" applyFont="1" applyBorder="1" applyAlignment="1" applyProtection="1">
      <alignment horizontal="center"/>
      <protection/>
    </xf>
    <xf numFmtId="0" fontId="5" fillId="40" borderId="41" xfId="0" applyFont="1" applyFill="1" applyBorder="1" applyAlignment="1" applyProtection="1">
      <alignment horizontal="center"/>
      <protection/>
    </xf>
    <xf numFmtId="0" fontId="5" fillId="40" borderId="34" xfId="0" applyFont="1" applyFill="1" applyBorder="1" applyAlignment="1" applyProtection="1">
      <alignment horizontal="center"/>
      <protection/>
    </xf>
    <xf numFmtId="0" fontId="5" fillId="0" borderId="31" xfId="0" applyFont="1" applyFill="1" applyBorder="1" applyAlignment="1" applyProtection="1">
      <alignment/>
      <protection/>
    </xf>
    <xf numFmtId="0" fontId="5" fillId="0" borderId="64" xfId="0" applyFont="1" applyFill="1" applyBorder="1" applyAlignment="1" applyProtection="1">
      <alignment/>
      <protection/>
    </xf>
    <xf numFmtId="0" fontId="12" fillId="0" borderId="68" xfId="0" applyFont="1" applyBorder="1" applyAlignment="1" applyProtection="1">
      <alignment/>
      <protection/>
    </xf>
    <xf numFmtId="0" fontId="0" fillId="0" borderId="68" xfId="0" applyFont="1" applyBorder="1" applyAlignment="1" applyProtection="1">
      <alignment/>
      <protection/>
    </xf>
    <xf numFmtId="0" fontId="28" fillId="0" borderId="0" xfId="0" applyFont="1" applyAlignment="1" applyProtection="1">
      <alignment/>
      <protection/>
    </xf>
    <xf numFmtId="0" fontId="0" fillId="0" borderId="0" xfId="0" applyFont="1" applyFill="1" applyAlignment="1" applyProtection="1">
      <alignment horizontal="center"/>
      <protection/>
    </xf>
    <xf numFmtId="0" fontId="5" fillId="39" borderId="48" xfId="0" applyFont="1" applyFill="1" applyBorder="1" applyAlignment="1" applyProtection="1">
      <alignment horizontal="center"/>
      <protection/>
    </xf>
    <xf numFmtId="0" fontId="5" fillId="0" borderId="31" xfId="0" applyFont="1" applyBorder="1" applyAlignment="1" applyProtection="1">
      <alignment/>
      <protection/>
    </xf>
    <xf numFmtId="0" fontId="5" fillId="39" borderId="23" xfId="0" applyFont="1" applyFill="1" applyBorder="1" applyAlignment="1" applyProtection="1">
      <alignment horizontal="center"/>
      <protection/>
    </xf>
    <xf numFmtId="0" fontId="5" fillId="39" borderId="20" xfId="0" applyFont="1" applyFill="1" applyBorder="1" applyAlignment="1" applyProtection="1">
      <alignment horizontal="center"/>
      <protection/>
    </xf>
    <xf numFmtId="0" fontId="0" fillId="35" borderId="46" xfId="0" applyFont="1" applyFill="1" applyBorder="1" applyAlignment="1" applyProtection="1">
      <alignment horizontal="center"/>
      <protection/>
    </xf>
    <xf numFmtId="2" fontId="5" fillId="35" borderId="13" xfId="0" applyNumberFormat="1" applyFont="1" applyFill="1" applyBorder="1" applyAlignment="1" applyProtection="1">
      <alignment horizontal="center"/>
      <protection/>
    </xf>
    <xf numFmtId="0" fontId="5" fillId="35" borderId="48" xfId="0" applyFont="1" applyFill="1" applyBorder="1" applyAlignment="1" applyProtection="1">
      <alignment horizontal="center" vertical="center"/>
      <protection/>
    </xf>
    <xf numFmtId="174" fontId="5" fillId="35" borderId="48" xfId="0" applyNumberFormat="1" applyFont="1" applyFill="1" applyBorder="1" applyAlignment="1" applyProtection="1">
      <alignment horizontal="center"/>
      <protection/>
    </xf>
    <xf numFmtId="172" fontId="0" fillId="40" borderId="12" xfId="0" applyNumberFormat="1" applyFill="1" applyBorder="1" applyAlignment="1" applyProtection="1">
      <alignment horizontal="center"/>
      <protection/>
    </xf>
    <xf numFmtId="0" fontId="0" fillId="0" borderId="12" xfId="0" applyBorder="1" applyAlignment="1" applyProtection="1">
      <alignment horizontal="center"/>
      <protection/>
    </xf>
    <xf numFmtId="0" fontId="10" fillId="40" borderId="11" xfId="0" applyFont="1" applyFill="1" applyBorder="1" applyAlignment="1" applyProtection="1">
      <alignment horizontal="center"/>
      <protection/>
    </xf>
    <xf numFmtId="0" fontId="0" fillId="0" borderId="11" xfId="0" applyBorder="1" applyAlignment="1" applyProtection="1">
      <alignment horizontal="center"/>
      <protection/>
    </xf>
    <xf numFmtId="14" fontId="5" fillId="0" borderId="0" xfId="0" applyNumberFormat="1" applyFont="1" applyAlignment="1" applyProtection="1">
      <alignment wrapText="1"/>
      <protection/>
    </xf>
    <xf numFmtId="0" fontId="5" fillId="0" borderId="0" xfId="0" applyFont="1" applyAlignment="1" applyProtection="1">
      <alignment/>
      <protection/>
    </xf>
    <xf numFmtId="14" fontId="0" fillId="0" borderId="0" xfId="0" applyNumberFormat="1" applyFont="1" applyAlignment="1" applyProtection="1">
      <alignment wrapText="1"/>
      <protection/>
    </xf>
    <xf numFmtId="0" fontId="0" fillId="0" borderId="0" xfId="0" applyAlignment="1" applyProtection="1">
      <alignment wrapText="1"/>
      <protection/>
    </xf>
    <xf numFmtId="0" fontId="0" fillId="0" borderId="13" xfId="0" applyBorder="1" applyAlignment="1" applyProtection="1">
      <alignment wrapText="1"/>
      <protection/>
    </xf>
    <xf numFmtId="0" fontId="0" fillId="0" borderId="13" xfId="0" applyBorder="1" applyAlignment="1" applyProtection="1">
      <alignment/>
      <protection/>
    </xf>
    <xf numFmtId="0" fontId="2" fillId="38" borderId="70" xfId="0" applyFont="1" applyFill="1" applyBorder="1" applyAlignment="1" applyProtection="1">
      <alignment horizontal="center"/>
      <protection/>
    </xf>
    <xf numFmtId="0" fontId="0" fillId="0" borderId="71" xfId="0" applyBorder="1" applyAlignment="1" applyProtection="1">
      <alignment/>
      <protection/>
    </xf>
    <xf numFmtId="0" fontId="2" fillId="38" borderId="13" xfId="0" applyFont="1" applyFill="1" applyBorder="1" applyAlignment="1" applyProtection="1">
      <alignment horizontal="center" wrapText="1"/>
      <protection/>
    </xf>
    <xf numFmtId="0" fontId="0" fillId="0" borderId="13" xfId="0" applyFill="1" applyBorder="1" applyAlignment="1" applyProtection="1">
      <alignment wrapText="1"/>
      <protection/>
    </xf>
    <xf numFmtId="0" fontId="5" fillId="37" borderId="39" xfId="0" applyFont="1" applyFill="1" applyBorder="1" applyAlignment="1" applyProtection="1">
      <alignment horizontal="center" vertical="center"/>
      <protection locked="0"/>
    </xf>
    <xf numFmtId="0" fontId="0" fillId="37" borderId="39" xfId="0" applyFont="1" applyFill="1" applyBorder="1" applyAlignment="1" applyProtection="1">
      <alignment horizontal="center" vertical="center"/>
      <protection locked="0"/>
    </xf>
    <xf numFmtId="0" fontId="5" fillId="37" borderId="13" xfId="0" applyFont="1" applyFill="1" applyBorder="1" applyAlignment="1" applyProtection="1">
      <alignment horizontal="center"/>
      <protection locked="0"/>
    </xf>
    <xf numFmtId="0" fontId="43" fillId="33" borderId="11" xfId="0" applyFont="1" applyFill="1" applyBorder="1" applyAlignment="1" applyProtection="1">
      <alignment horizontal="left" vertical="center" wrapText="1"/>
      <protection/>
    </xf>
    <xf numFmtId="0" fontId="27" fillId="33" borderId="11" xfId="0" applyFont="1" applyFill="1" applyBorder="1" applyAlignment="1" applyProtection="1">
      <alignment horizontal="left" vertical="center" wrapText="1"/>
      <protection/>
    </xf>
    <xf numFmtId="0" fontId="5" fillId="35" borderId="0"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10" fontId="5" fillId="37" borderId="13" xfId="0" applyNumberFormat="1" applyFont="1" applyFill="1" applyBorder="1" applyAlignment="1" applyProtection="1">
      <alignment horizontal="center"/>
      <protection locked="0"/>
    </xf>
    <xf numFmtId="0" fontId="2" fillId="35" borderId="0" xfId="0" applyFont="1" applyFill="1" applyBorder="1" applyAlignment="1" applyProtection="1">
      <alignment horizontal="center" vertical="center"/>
      <protection locked="0"/>
    </xf>
    <xf numFmtId="0" fontId="6" fillId="35" borderId="0" xfId="0" applyFont="1" applyFill="1" applyBorder="1" applyAlignment="1" applyProtection="1">
      <alignment horizontal="center" vertical="center"/>
      <protection locked="0"/>
    </xf>
    <xf numFmtId="0" fontId="5" fillId="33" borderId="52" xfId="0" applyFont="1" applyFill="1" applyBorder="1" applyAlignment="1" applyProtection="1">
      <alignment vertical="center" wrapText="1"/>
      <protection/>
    </xf>
    <xf numFmtId="0" fontId="0" fillId="0" borderId="13" xfId="0" applyBorder="1" applyAlignment="1">
      <alignment vertical="center"/>
    </xf>
    <xf numFmtId="0" fontId="0" fillId="0" borderId="31" xfId="0" applyBorder="1" applyAlignment="1">
      <alignment vertical="center"/>
    </xf>
    <xf numFmtId="0" fontId="0" fillId="33" borderId="31" xfId="0" applyFont="1" applyFill="1" applyBorder="1" applyAlignment="1" applyProtection="1">
      <alignment horizontal="left" vertical="center" wrapText="1"/>
      <protection/>
    </xf>
    <xf numFmtId="0" fontId="0" fillId="0" borderId="13" xfId="0" applyFont="1" applyBorder="1" applyAlignment="1">
      <alignment horizontal="left"/>
    </xf>
    <xf numFmtId="0" fontId="0" fillId="33" borderId="32" xfId="0" applyFont="1" applyFill="1" applyBorder="1" applyAlignment="1" applyProtection="1">
      <alignment horizontal="left" vertical="center" wrapText="1"/>
      <protection/>
    </xf>
    <xf numFmtId="0" fontId="0" fillId="0" borderId="48" xfId="0" applyFont="1" applyBorder="1" applyAlignment="1">
      <alignment horizontal="left"/>
    </xf>
    <xf numFmtId="0" fontId="5" fillId="33" borderId="32" xfId="0" applyFont="1" applyFill="1" applyBorder="1" applyAlignment="1">
      <alignment horizontal="right"/>
    </xf>
    <xf numFmtId="0" fontId="0" fillId="33" borderId="48" xfId="0" applyFill="1" applyBorder="1" applyAlignment="1">
      <alignment horizontal="right"/>
    </xf>
    <xf numFmtId="0" fontId="43" fillId="33" borderId="0" xfId="0" applyFont="1" applyFill="1" applyBorder="1" applyAlignment="1" applyProtection="1">
      <alignment horizontal="left" vertical="center" wrapText="1"/>
      <protection/>
    </xf>
    <xf numFmtId="0" fontId="27" fillId="33" borderId="0" xfId="0" applyFont="1" applyFill="1" applyBorder="1" applyAlignment="1" applyProtection="1">
      <alignment wrapText="1"/>
      <protection/>
    </xf>
    <xf numFmtId="0" fontId="5" fillId="33" borderId="10" xfId="0" applyFont="1" applyFill="1" applyBorder="1" applyAlignment="1" applyProtection="1">
      <alignment horizontal="left" vertical="center" wrapText="1"/>
      <protection/>
    </xf>
    <xf numFmtId="0" fontId="0" fillId="0" borderId="0" xfId="0" applyFont="1" applyBorder="1" applyAlignment="1">
      <alignment/>
    </xf>
    <xf numFmtId="0" fontId="0" fillId="0" borderId="9" xfId="0" applyFont="1" applyBorder="1" applyAlignment="1">
      <alignment/>
    </xf>
    <xf numFmtId="0" fontId="0" fillId="0" borderId="40" xfId="0" applyFill="1" applyBorder="1" applyAlignment="1">
      <alignment wrapText="1"/>
    </xf>
    <xf numFmtId="0" fontId="0" fillId="0" borderId="39" xfId="0" applyFill="1" applyBorder="1" applyAlignment="1">
      <alignment wrapText="1"/>
    </xf>
    <xf numFmtId="0" fontId="0" fillId="0" borderId="32" xfId="0" applyFill="1" applyBorder="1" applyAlignment="1">
      <alignment wrapText="1"/>
    </xf>
    <xf numFmtId="0" fontId="0" fillId="0" borderId="48" xfId="0" applyFill="1" applyBorder="1" applyAlignment="1">
      <alignment wrapText="1"/>
    </xf>
    <xf numFmtId="0" fontId="0" fillId="33" borderId="13" xfId="0" applyFill="1" applyBorder="1" applyAlignment="1">
      <alignment vertical="center" wrapText="1"/>
    </xf>
    <xf numFmtId="0" fontId="0" fillId="0" borderId="13" xfId="0" applyBorder="1" applyAlignment="1">
      <alignment vertical="center" wrapText="1"/>
    </xf>
    <xf numFmtId="0" fontId="0" fillId="0" borderId="33" xfId="0" applyBorder="1" applyAlignment="1">
      <alignment vertical="center" wrapText="1"/>
    </xf>
    <xf numFmtId="0" fontId="0" fillId="0" borderId="33" xfId="0" applyBorder="1" applyAlignment="1">
      <alignment vertical="center"/>
    </xf>
    <xf numFmtId="0" fontId="0" fillId="0" borderId="48" xfId="0" applyBorder="1" applyAlignment="1">
      <alignment vertical="center"/>
    </xf>
    <xf numFmtId="0" fontId="0" fillId="0" borderId="34" xfId="0" applyBorder="1" applyAlignment="1">
      <alignment vertical="center"/>
    </xf>
    <xf numFmtId="0" fontId="27" fillId="33" borderId="11" xfId="0" applyFont="1" applyFill="1" applyBorder="1" applyAlignment="1" applyProtection="1">
      <alignment/>
      <protection/>
    </xf>
    <xf numFmtId="0" fontId="0" fillId="33" borderId="0" xfId="0" applyFill="1" applyBorder="1" applyAlignment="1" applyProtection="1">
      <alignment/>
      <protection locked="0"/>
    </xf>
    <xf numFmtId="0" fontId="0" fillId="0" borderId="0" xfId="0" applyBorder="1" applyAlignment="1">
      <alignment/>
    </xf>
    <xf numFmtId="0" fontId="0" fillId="0" borderId="9" xfId="0" applyBorder="1" applyAlignment="1">
      <alignment/>
    </xf>
    <xf numFmtId="0" fontId="27" fillId="33" borderId="0" xfId="0" applyFont="1" applyFill="1" applyBorder="1" applyAlignment="1" applyProtection="1">
      <alignment horizontal="left" vertical="center" wrapText="1"/>
      <protection/>
    </xf>
    <xf numFmtId="0" fontId="27" fillId="33" borderId="0" xfId="0" applyFont="1" applyFill="1" applyBorder="1" applyAlignment="1" applyProtection="1">
      <alignment/>
      <protection/>
    </xf>
    <xf numFmtId="0" fontId="5" fillId="35" borderId="18" xfId="0" applyFont="1" applyFill="1" applyBorder="1" applyAlignment="1" applyProtection="1">
      <alignment horizontal="center"/>
      <protection/>
    </xf>
    <xf numFmtId="0" fontId="5" fillId="33" borderId="9" xfId="0" applyFont="1" applyFill="1" applyBorder="1" applyAlignment="1" applyProtection="1">
      <alignment horizontal="center"/>
      <protection/>
    </xf>
    <xf numFmtId="0" fontId="5" fillId="0" borderId="12" xfId="0" applyFont="1" applyFill="1" applyBorder="1" applyAlignment="1" applyProtection="1">
      <alignment horizontal="center"/>
      <protection/>
    </xf>
    <xf numFmtId="0" fontId="5" fillId="33" borderId="0" xfId="0" applyFont="1" applyFill="1" applyBorder="1" applyAlignment="1" applyProtection="1">
      <alignment horizontal="center"/>
      <protection/>
    </xf>
    <xf numFmtId="0" fontId="0" fillId="33" borderId="0" xfId="0" applyFill="1" applyBorder="1" applyAlignment="1" applyProtection="1">
      <alignment horizontal="center"/>
      <protection/>
    </xf>
    <xf numFmtId="0" fontId="5" fillId="39" borderId="39" xfId="0" applyFont="1" applyFill="1" applyBorder="1" applyAlignment="1" applyProtection="1">
      <alignment horizontal="center"/>
      <protection/>
    </xf>
    <xf numFmtId="0" fontId="0" fillId="39" borderId="39" xfId="0" applyFill="1" applyBorder="1" applyAlignment="1" applyProtection="1">
      <alignment horizontal="center"/>
      <protection/>
    </xf>
    <xf numFmtId="0" fontId="0" fillId="39" borderId="41" xfId="0" applyFill="1" applyBorder="1" applyAlignment="1" applyProtection="1">
      <alignment horizontal="center"/>
      <protection/>
    </xf>
    <xf numFmtId="2" fontId="5" fillId="34" borderId="10" xfId="0" applyNumberFormat="1" applyFont="1" applyFill="1" applyBorder="1" applyAlignment="1" applyProtection="1">
      <alignment horizontal="left" wrapText="1"/>
      <protection/>
    </xf>
    <xf numFmtId="0" fontId="0" fillId="0" borderId="0" xfId="0" applyAlignment="1" applyProtection="1">
      <alignment horizontal="left" wrapText="1"/>
      <protection/>
    </xf>
    <xf numFmtId="0" fontId="0" fillId="0" borderId="10" xfId="0" applyBorder="1" applyAlignment="1" applyProtection="1">
      <alignment horizontal="left" wrapText="1"/>
      <protection/>
    </xf>
    <xf numFmtId="0" fontId="10" fillId="40" borderId="0" xfId="0" applyFont="1" applyFill="1" applyBorder="1" applyAlignment="1" applyProtection="1">
      <alignment vertical="center"/>
      <protection/>
    </xf>
    <xf numFmtId="0" fontId="10" fillId="40" borderId="12" xfId="0" applyFont="1" applyFill="1" applyBorder="1" applyAlignment="1" applyProtection="1">
      <alignment vertical="center"/>
      <protection/>
    </xf>
    <xf numFmtId="0" fontId="12" fillId="40" borderId="40" xfId="0" applyFont="1" applyFill="1" applyBorder="1" applyAlignment="1" applyProtection="1">
      <alignment vertical="center"/>
      <protection/>
    </xf>
    <xf numFmtId="0" fontId="13" fillId="40" borderId="32" xfId="0" applyFont="1" applyFill="1" applyBorder="1" applyAlignment="1" applyProtection="1">
      <alignment vertical="center"/>
      <protection/>
    </xf>
    <xf numFmtId="0" fontId="5" fillId="33" borderId="0" xfId="0" applyFont="1" applyFill="1" applyBorder="1" applyAlignment="1" applyProtection="1">
      <alignment horizontal="right"/>
      <protection/>
    </xf>
    <xf numFmtId="0" fontId="0" fillId="33" borderId="0" xfId="0" applyFill="1" applyBorder="1" applyAlignment="1" applyProtection="1">
      <alignment/>
      <protection/>
    </xf>
    <xf numFmtId="0" fontId="12" fillId="33" borderId="0" xfId="0" applyFont="1" applyFill="1" applyBorder="1" applyAlignment="1" applyProtection="1">
      <alignment vertical="center"/>
      <protection/>
    </xf>
    <xf numFmtId="0" fontId="0" fillId="33" borderId="0" xfId="0" applyFill="1" applyBorder="1" applyAlignment="1" applyProtection="1">
      <alignment vertical="center"/>
      <protection/>
    </xf>
    <xf numFmtId="0" fontId="5" fillId="33" borderId="72" xfId="0" applyFont="1" applyFill="1" applyBorder="1" applyAlignment="1" applyProtection="1">
      <alignment horizontal="center" vertical="center"/>
      <protection/>
    </xf>
    <xf numFmtId="0" fontId="0" fillId="33" borderId="23" xfId="0" applyFont="1" applyFill="1" applyBorder="1" applyAlignment="1" applyProtection="1">
      <alignment horizontal="center" vertical="center"/>
      <protection/>
    </xf>
    <xf numFmtId="0" fontId="10" fillId="40" borderId="30" xfId="0" applyFont="1" applyFill="1" applyBorder="1" applyAlignment="1" applyProtection="1">
      <alignment horizontal="left" vertical="center"/>
      <protection/>
    </xf>
    <xf numFmtId="0" fontId="0" fillId="40" borderId="11" xfId="0" applyFill="1" applyBorder="1" applyAlignment="1" applyProtection="1">
      <alignment horizontal="left" vertical="center"/>
      <protection/>
    </xf>
    <xf numFmtId="0" fontId="0" fillId="40" borderId="23" xfId="0" applyFill="1" applyBorder="1" applyAlignment="1" applyProtection="1">
      <alignment horizontal="left" vertical="center"/>
      <protection/>
    </xf>
    <xf numFmtId="0" fontId="0" fillId="40" borderId="15" xfId="0" applyFill="1" applyBorder="1" applyAlignment="1" applyProtection="1">
      <alignment horizontal="left" vertical="center"/>
      <protection/>
    </xf>
    <xf numFmtId="0" fontId="0" fillId="40" borderId="12" xfId="0" applyFill="1" applyBorder="1" applyAlignment="1" applyProtection="1">
      <alignment horizontal="left" vertical="center"/>
      <protection/>
    </xf>
    <xf numFmtId="0" fontId="0" fillId="40" borderId="16" xfId="0" applyFill="1" applyBorder="1" applyAlignment="1" applyProtection="1">
      <alignment horizontal="left" vertical="center"/>
      <protection/>
    </xf>
    <xf numFmtId="0" fontId="0" fillId="33" borderId="0" xfId="0" applyFill="1" applyBorder="1" applyAlignment="1" applyProtection="1">
      <alignment horizontal="right"/>
      <protection/>
    </xf>
    <xf numFmtId="0" fontId="12" fillId="0" borderId="30" xfId="0" applyFont="1" applyFill="1" applyBorder="1" applyAlignment="1" applyProtection="1">
      <alignment horizontal="left" vertical="center"/>
      <protection/>
    </xf>
    <xf numFmtId="0" fontId="0" fillId="0" borderId="10" xfId="0" applyFill="1" applyBorder="1" applyAlignment="1" applyProtection="1">
      <alignment/>
      <protection/>
    </xf>
    <xf numFmtId="0" fontId="0" fillId="0" borderId="15" xfId="0" applyFill="1" applyBorder="1" applyAlignment="1" applyProtection="1">
      <alignment/>
      <protection/>
    </xf>
    <xf numFmtId="0" fontId="2" fillId="39" borderId="72" xfId="0" applyFont="1" applyFill="1" applyBorder="1" applyAlignment="1" applyProtection="1">
      <alignment horizontal="center" vertical="center"/>
      <protection/>
    </xf>
    <xf numFmtId="0" fontId="0" fillId="39" borderId="23" xfId="0" applyFill="1" applyBorder="1" applyAlignment="1" applyProtection="1">
      <alignment vertical="center"/>
      <protection/>
    </xf>
    <xf numFmtId="0" fontId="0" fillId="39" borderId="19" xfId="0" applyFill="1" applyBorder="1" applyAlignment="1" applyProtection="1">
      <alignment vertical="center"/>
      <protection/>
    </xf>
    <xf numFmtId="0" fontId="0" fillId="39" borderId="20" xfId="0" applyFill="1" applyBorder="1" applyAlignment="1" applyProtection="1">
      <alignment vertical="center"/>
      <protection/>
    </xf>
    <xf numFmtId="0" fontId="1" fillId="39" borderId="50" xfId="0" applyFont="1" applyFill="1" applyBorder="1" applyAlignment="1" applyProtection="1">
      <alignment horizontal="left" vertical="center" wrapText="1"/>
      <protection/>
    </xf>
    <xf numFmtId="0" fontId="0" fillId="39" borderId="28" xfId="0" applyFill="1" applyBorder="1" applyAlignment="1" applyProtection="1">
      <alignment horizontal="left"/>
      <protection/>
    </xf>
    <xf numFmtId="0" fontId="0" fillId="39" borderId="29" xfId="0" applyFill="1" applyBorder="1" applyAlignment="1" applyProtection="1">
      <alignment horizontal="left"/>
      <protection/>
    </xf>
    <xf numFmtId="0" fontId="2" fillId="39" borderId="73" xfId="0" applyFont="1" applyFill="1" applyBorder="1" applyAlignment="1" applyProtection="1">
      <alignment horizontal="center" vertical="center" wrapText="1"/>
      <protection/>
    </xf>
    <xf numFmtId="0" fontId="0" fillId="39" borderId="14" xfId="0" applyFill="1" applyBorder="1" applyAlignment="1" applyProtection="1">
      <alignment horizontal="center" vertical="center" wrapText="1"/>
      <protection/>
    </xf>
    <xf numFmtId="0" fontId="0" fillId="39" borderId="43" xfId="0" applyFill="1" applyBorder="1" applyAlignment="1" applyProtection="1">
      <alignment horizontal="center" vertical="center" wrapText="1"/>
      <protection/>
    </xf>
    <xf numFmtId="0" fontId="1" fillId="40" borderId="50" xfId="0" applyFont="1" applyFill="1" applyBorder="1" applyAlignment="1" applyProtection="1">
      <alignment horizontal="left" vertical="center" wrapText="1"/>
      <protection/>
    </xf>
    <xf numFmtId="0" fontId="0" fillId="40" borderId="29" xfId="0" applyFill="1" applyBorder="1" applyAlignment="1" applyProtection="1">
      <alignment horizontal="left"/>
      <protection/>
    </xf>
    <xf numFmtId="0" fontId="12" fillId="40" borderId="40" xfId="0" applyFont="1" applyFill="1" applyBorder="1" applyAlignment="1" applyProtection="1">
      <alignment horizontal="left" vertical="center" wrapText="1"/>
      <protection/>
    </xf>
    <xf numFmtId="0" fontId="0" fillId="40" borderId="31" xfId="0" applyFill="1" applyBorder="1" applyAlignment="1" applyProtection="1">
      <alignment horizontal="left" vertical="center" wrapText="1"/>
      <protection/>
    </xf>
    <xf numFmtId="0" fontId="0" fillId="40" borderId="32" xfId="0" applyFill="1" applyBorder="1" applyAlignment="1" applyProtection="1">
      <alignment horizontal="left" vertical="center" wrapText="1"/>
      <protection/>
    </xf>
    <xf numFmtId="0" fontId="5" fillId="33" borderId="0" xfId="0" applyFont="1" applyFill="1" applyBorder="1" applyAlignment="1" applyProtection="1">
      <alignment horizontal="center"/>
      <protection locked="0"/>
    </xf>
    <xf numFmtId="0" fontId="1" fillId="33"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protection locked="0"/>
    </xf>
    <xf numFmtId="0" fontId="12" fillId="33" borderId="0" xfId="0" applyFont="1" applyFill="1" applyBorder="1" applyAlignment="1" applyProtection="1">
      <alignment horizontal="left" wrapText="1"/>
      <protection/>
    </xf>
    <xf numFmtId="0" fontId="5" fillId="35" borderId="0" xfId="0" applyFont="1" applyFill="1" applyBorder="1" applyAlignment="1" applyProtection="1">
      <alignment horizontal="center"/>
      <protection locked="0"/>
    </xf>
    <xf numFmtId="0" fontId="12" fillId="0" borderId="0" xfId="0" applyFont="1" applyFill="1" applyBorder="1" applyAlignment="1" applyProtection="1">
      <alignment horizontal="left" vertical="center" wrapText="1"/>
      <protection/>
    </xf>
    <xf numFmtId="0" fontId="1" fillId="33" borderId="0" xfId="0" applyFont="1" applyFill="1" applyBorder="1" applyAlignment="1" applyProtection="1">
      <alignment horizontal="center" wrapText="1"/>
      <protection/>
    </xf>
    <xf numFmtId="0" fontId="0" fillId="33" borderId="0" xfId="0" applyFill="1" applyBorder="1" applyAlignment="1" applyProtection="1">
      <alignment horizontal="center" wrapText="1"/>
      <protection/>
    </xf>
    <xf numFmtId="0" fontId="1" fillId="33" borderId="0" xfId="0" applyFont="1" applyFill="1" applyBorder="1" applyAlignment="1" applyProtection="1">
      <alignment horizontal="center" vertical="center" wrapText="1"/>
      <protection/>
    </xf>
    <xf numFmtId="0" fontId="0" fillId="33" borderId="0" xfId="0" applyFill="1" applyBorder="1" applyAlignment="1" applyProtection="1">
      <alignment horizontal="center" vertical="center" wrapText="1"/>
      <protection/>
    </xf>
    <xf numFmtId="0" fontId="1" fillId="37" borderId="30" xfId="0" applyFont="1" applyFill="1" applyBorder="1" applyAlignment="1" applyProtection="1">
      <alignment horizontal="center" vertical="center" wrapText="1"/>
      <protection/>
    </xf>
    <xf numFmtId="0" fontId="0" fillId="37" borderId="28" xfId="0" applyFill="1" applyBorder="1" applyAlignment="1" applyProtection="1">
      <alignment/>
      <protection/>
    </xf>
    <xf numFmtId="0" fontId="0" fillId="37" borderId="74" xfId="0" applyFill="1" applyBorder="1" applyAlignment="1" applyProtection="1">
      <alignment/>
      <protection/>
    </xf>
    <xf numFmtId="0" fontId="1" fillId="38" borderId="30" xfId="0" applyFont="1" applyFill="1" applyBorder="1" applyAlignment="1" applyProtection="1">
      <alignment horizontal="center" vertical="center" wrapText="1"/>
      <protection/>
    </xf>
    <xf numFmtId="0" fontId="0" fillId="38" borderId="74" xfId="0" applyFill="1" applyBorder="1" applyAlignment="1" applyProtection="1">
      <alignment/>
      <protection/>
    </xf>
    <xf numFmtId="0" fontId="5" fillId="35" borderId="0" xfId="0" applyFont="1" applyFill="1" applyBorder="1" applyAlignment="1" applyProtection="1">
      <alignment horizontal="center"/>
      <protection/>
    </xf>
    <xf numFmtId="0" fontId="5" fillId="0" borderId="0" xfId="0" applyFont="1" applyFill="1" applyBorder="1" applyAlignment="1" applyProtection="1">
      <alignment horizontal="right"/>
      <protection/>
    </xf>
    <xf numFmtId="0" fontId="0" fillId="0" borderId="0" xfId="0" applyFill="1" applyBorder="1" applyAlignment="1" applyProtection="1">
      <alignment/>
      <protection/>
    </xf>
    <xf numFmtId="0" fontId="2" fillId="38" borderId="73" xfId="0" applyFont="1"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0" fillId="38" borderId="43" xfId="0" applyFill="1" applyBorder="1" applyAlignment="1" applyProtection="1">
      <alignment horizontal="center" vertical="center" wrapText="1"/>
      <protection/>
    </xf>
    <xf numFmtId="0" fontId="2" fillId="37" borderId="72" xfId="0" applyFont="1" applyFill="1" applyBorder="1" applyAlignment="1" applyProtection="1">
      <alignment horizontal="center" vertical="center"/>
      <protection/>
    </xf>
    <xf numFmtId="0" fontId="0" fillId="37" borderId="23" xfId="0" applyFill="1" applyBorder="1" applyAlignment="1" applyProtection="1">
      <alignment vertical="center"/>
      <protection/>
    </xf>
    <xf numFmtId="0" fontId="0" fillId="37" borderId="19" xfId="0" applyFill="1" applyBorder="1" applyAlignment="1" applyProtection="1">
      <alignment vertical="center"/>
      <protection/>
    </xf>
    <xf numFmtId="0" fontId="0" fillId="37" borderId="20" xfId="0" applyFill="1" applyBorder="1" applyAlignment="1" applyProtection="1">
      <alignment vertical="center"/>
      <protection/>
    </xf>
    <xf numFmtId="0" fontId="10" fillId="38" borderId="30" xfId="0" applyFont="1" applyFill="1" applyBorder="1" applyAlignment="1" applyProtection="1">
      <alignment horizontal="left" vertical="center"/>
      <protection/>
    </xf>
    <xf numFmtId="0" fontId="0" fillId="38" borderId="11" xfId="0" applyFill="1" applyBorder="1" applyAlignment="1" applyProtection="1">
      <alignment horizontal="left" vertical="center"/>
      <protection/>
    </xf>
    <xf numFmtId="0" fontId="0" fillId="38" borderId="23" xfId="0" applyFill="1" applyBorder="1" applyAlignment="1" applyProtection="1">
      <alignment horizontal="left" vertical="center"/>
      <protection/>
    </xf>
    <xf numFmtId="0" fontId="0" fillId="38" borderId="15" xfId="0" applyFill="1" applyBorder="1" applyAlignment="1" applyProtection="1">
      <alignment horizontal="left" vertical="center"/>
      <protection/>
    </xf>
    <xf numFmtId="0" fontId="0" fillId="38" borderId="12" xfId="0" applyFill="1" applyBorder="1" applyAlignment="1" applyProtection="1">
      <alignment horizontal="left" vertical="center"/>
      <protection/>
    </xf>
    <xf numFmtId="0" fontId="0" fillId="38" borderId="16" xfId="0" applyFill="1" applyBorder="1" applyAlignment="1" applyProtection="1">
      <alignment horizontal="left" vertical="center"/>
      <protection/>
    </xf>
    <xf numFmtId="0" fontId="10" fillId="38" borderId="30" xfId="0" applyFont="1" applyFill="1" applyBorder="1" applyAlignment="1" applyProtection="1">
      <alignment vertical="center"/>
      <protection/>
    </xf>
    <xf numFmtId="0" fontId="10" fillId="38" borderId="11" xfId="0" applyFont="1" applyFill="1" applyBorder="1" applyAlignment="1" applyProtection="1">
      <alignment vertical="center"/>
      <protection/>
    </xf>
    <xf numFmtId="0" fontId="10" fillId="38" borderId="23" xfId="0" applyFont="1" applyFill="1" applyBorder="1" applyAlignment="1" applyProtection="1">
      <alignment vertical="center"/>
      <protection/>
    </xf>
    <xf numFmtId="0" fontId="10" fillId="38" borderId="15" xfId="0" applyFont="1" applyFill="1" applyBorder="1" applyAlignment="1" applyProtection="1">
      <alignment vertical="center"/>
      <protection/>
    </xf>
    <xf numFmtId="0" fontId="10" fillId="38" borderId="12" xfId="0" applyFont="1" applyFill="1" applyBorder="1" applyAlignment="1" applyProtection="1">
      <alignment vertical="center"/>
      <protection/>
    </xf>
    <xf numFmtId="0" fontId="10" fillId="38" borderId="16" xfId="0" applyFont="1" applyFill="1" applyBorder="1" applyAlignment="1" applyProtection="1">
      <alignment vertical="center"/>
      <protection/>
    </xf>
    <xf numFmtId="0" fontId="5" fillId="37" borderId="39" xfId="0" applyFont="1" applyFill="1" applyBorder="1" applyAlignment="1" applyProtection="1">
      <alignment horizontal="center"/>
      <protection/>
    </xf>
    <xf numFmtId="0" fontId="0" fillId="37" borderId="39" xfId="0" applyFill="1" applyBorder="1" applyAlignment="1" applyProtection="1">
      <alignment horizontal="center"/>
      <protection/>
    </xf>
    <xf numFmtId="0" fontId="0" fillId="37" borderId="41" xfId="0" applyFill="1" applyBorder="1" applyAlignment="1" applyProtection="1">
      <alignment horizontal="center"/>
      <protection/>
    </xf>
    <xf numFmtId="0" fontId="1" fillId="38" borderId="50" xfId="0" applyFont="1" applyFill="1" applyBorder="1" applyAlignment="1" applyProtection="1">
      <alignment horizontal="center" wrapText="1"/>
      <protection/>
    </xf>
    <xf numFmtId="0" fontId="0" fillId="38" borderId="28" xfId="0" applyFill="1" applyBorder="1" applyAlignment="1" applyProtection="1">
      <alignment horizontal="center" wrapText="1"/>
      <protection/>
    </xf>
    <xf numFmtId="0" fontId="0" fillId="38" borderId="74" xfId="0" applyFill="1" applyBorder="1" applyAlignment="1" applyProtection="1">
      <alignment horizontal="center" wrapText="1"/>
      <protection/>
    </xf>
    <xf numFmtId="0" fontId="12" fillId="38" borderId="50" xfId="0" applyFont="1" applyFill="1" applyBorder="1" applyAlignment="1" applyProtection="1">
      <alignment vertical="center" wrapText="1"/>
      <protection/>
    </xf>
    <xf numFmtId="0" fontId="13" fillId="38" borderId="52"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right"/>
      <protection/>
    </xf>
    <xf numFmtId="0" fontId="12" fillId="33" borderId="50" xfId="0" applyFont="1" applyFill="1" applyBorder="1" applyAlignment="1" applyProtection="1">
      <alignment horizontal="left" vertical="center"/>
      <protection/>
    </xf>
    <xf numFmtId="0" fontId="0" fillId="33" borderId="28" xfId="0" applyFill="1" applyBorder="1" applyAlignment="1" applyProtection="1">
      <alignment/>
      <protection/>
    </xf>
    <xf numFmtId="0" fontId="0" fillId="33" borderId="29" xfId="0" applyFill="1" applyBorder="1" applyAlignment="1" applyProtection="1">
      <alignment/>
      <protection/>
    </xf>
    <xf numFmtId="0" fontId="5" fillId="35" borderId="0" xfId="0" applyFont="1" applyFill="1" applyBorder="1" applyAlignment="1" applyProtection="1">
      <alignment horizontal="left"/>
      <protection/>
    </xf>
    <xf numFmtId="0" fontId="0" fillId="33" borderId="0" xfId="0" applyFill="1" applyAlignment="1" applyProtection="1">
      <alignment/>
      <protection/>
    </xf>
    <xf numFmtId="0" fontId="5" fillId="39" borderId="73" xfId="0" applyFont="1" applyFill="1" applyBorder="1" applyAlignment="1" applyProtection="1">
      <alignment horizontal="center"/>
      <protection/>
    </xf>
    <xf numFmtId="0" fontId="0" fillId="39" borderId="14" xfId="0" applyFill="1" applyBorder="1" applyAlignment="1" applyProtection="1">
      <alignment horizontal="center"/>
      <protection/>
    </xf>
    <xf numFmtId="0" fontId="0" fillId="39" borderId="43" xfId="0" applyFill="1" applyBorder="1" applyAlignment="1" applyProtection="1">
      <alignment horizontal="center"/>
      <protection/>
    </xf>
    <xf numFmtId="0" fontId="5" fillId="39" borderId="21" xfId="0" applyFont="1" applyFill="1" applyBorder="1" applyAlignment="1" applyProtection="1">
      <alignment horizontal="center"/>
      <protection/>
    </xf>
    <xf numFmtId="0" fontId="0" fillId="39" borderId="17" xfId="0" applyFill="1" applyBorder="1" applyAlignment="1" applyProtection="1">
      <alignment horizontal="center"/>
      <protection/>
    </xf>
    <xf numFmtId="0" fontId="0" fillId="39" borderId="56" xfId="0" applyFill="1" applyBorder="1" applyAlignment="1" applyProtection="1">
      <alignment horizontal="center"/>
      <protection/>
    </xf>
    <xf numFmtId="0" fontId="47" fillId="39" borderId="21" xfId="0" applyFont="1" applyFill="1" applyBorder="1" applyAlignment="1" applyProtection="1">
      <alignment horizontal="center"/>
      <protection/>
    </xf>
    <xf numFmtId="0" fontId="48" fillId="39" borderId="17" xfId="0" applyFont="1" applyFill="1" applyBorder="1" applyAlignment="1" applyProtection="1">
      <alignment horizontal="center"/>
      <protection/>
    </xf>
    <xf numFmtId="0" fontId="48" fillId="39" borderId="22" xfId="0" applyFont="1" applyFill="1" applyBorder="1" applyAlignment="1" applyProtection="1">
      <alignment horizontal="center"/>
      <protection/>
    </xf>
    <xf numFmtId="0" fontId="51" fillId="37" borderId="45" xfId="0" applyFont="1" applyFill="1" applyBorder="1" applyAlignment="1" applyProtection="1">
      <alignment horizontal="left"/>
      <protection/>
    </xf>
    <xf numFmtId="0" fontId="0" fillId="0" borderId="59" xfId="0" applyBorder="1" applyAlignment="1">
      <alignment/>
    </xf>
    <xf numFmtId="0" fontId="12" fillId="38" borderId="40" xfId="0" applyFont="1" applyFill="1" applyBorder="1" applyAlignment="1" applyProtection="1">
      <alignment horizontal="left" vertical="center" wrapText="1"/>
      <protection/>
    </xf>
    <xf numFmtId="0" fontId="0" fillId="38" borderId="31" xfId="0" applyFill="1" applyBorder="1" applyAlignment="1" applyProtection="1">
      <alignment horizontal="left" vertical="center" wrapText="1"/>
      <protection/>
    </xf>
    <xf numFmtId="0" fontId="12" fillId="39" borderId="50" xfId="0" applyFont="1" applyFill="1" applyBorder="1" applyAlignment="1" applyProtection="1">
      <alignment vertical="center"/>
      <protection/>
    </xf>
    <xf numFmtId="0" fontId="13" fillId="39" borderId="52" xfId="0" applyFont="1" applyFill="1" applyBorder="1" applyAlignment="1" applyProtection="1">
      <alignment vertical="center"/>
      <protection/>
    </xf>
    <xf numFmtId="0" fontId="12" fillId="37" borderId="50" xfId="0" applyFont="1" applyFill="1" applyBorder="1" applyAlignment="1" applyProtection="1">
      <alignment horizontal="left" wrapText="1"/>
      <protection/>
    </xf>
    <xf numFmtId="0" fontId="0" fillId="37" borderId="28" xfId="0" applyFill="1" applyBorder="1" applyAlignment="1" applyProtection="1">
      <alignment horizontal="left" wrapText="1"/>
      <protection/>
    </xf>
    <xf numFmtId="0" fontId="0" fillId="37" borderId="74" xfId="0" applyFill="1" applyBorder="1" applyAlignment="1" applyProtection="1">
      <alignment horizontal="left" wrapText="1"/>
      <protection/>
    </xf>
    <xf numFmtId="0" fontId="5" fillId="37" borderId="73" xfId="0" applyFont="1" applyFill="1" applyBorder="1" applyAlignment="1" applyProtection="1">
      <alignment horizontal="center"/>
      <protection/>
    </xf>
    <xf numFmtId="0" fontId="0" fillId="37" borderId="14" xfId="0" applyFill="1" applyBorder="1" applyAlignment="1" applyProtection="1">
      <alignment horizontal="center"/>
      <protection/>
    </xf>
    <xf numFmtId="0" fontId="0" fillId="37" borderId="43" xfId="0" applyFill="1" applyBorder="1" applyAlignment="1" applyProtection="1">
      <alignment horizontal="center"/>
      <protection/>
    </xf>
    <xf numFmtId="0" fontId="5" fillId="37" borderId="21" xfId="0" applyFont="1" applyFill="1" applyBorder="1" applyAlignment="1" applyProtection="1">
      <alignment horizontal="center"/>
      <protection/>
    </xf>
    <xf numFmtId="0" fontId="0" fillId="37" borderId="17" xfId="0" applyFill="1" applyBorder="1" applyAlignment="1" applyProtection="1">
      <alignment horizontal="center"/>
      <protection/>
    </xf>
    <xf numFmtId="0" fontId="0" fillId="37" borderId="56" xfId="0" applyFill="1" applyBorder="1" applyAlignment="1" applyProtection="1">
      <alignment horizontal="center"/>
      <protection/>
    </xf>
    <xf numFmtId="0" fontId="49" fillId="37" borderId="21" xfId="0" applyFont="1" applyFill="1" applyBorder="1" applyAlignment="1" applyProtection="1">
      <alignment horizontal="center"/>
      <protection/>
    </xf>
    <xf numFmtId="0" fontId="50" fillId="37" borderId="17" xfId="0" applyFont="1" applyFill="1" applyBorder="1" applyAlignment="1" applyProtection="1">
      <alignment horizontal="center"/>
      <protection/>
    </xf>
    <xf numFmtId="0" fontId="50" fillId="37" borderId="22" xfId="0" applyFont="1" applyFill="1" applyBorder="1" applyAlignment="1" applyProtection="1">
      <alignment horizontal="center"/>
      <protection/>
    </xf>
    <xf numFmtId="0" fontId="12" fillId="39" borderId="50" xfId="0" applyFont="1" applyFill="1" applyBorder="1" applyAlignment="1" applyProtection="1">
      <alignment horizontal="left" wrapText="1"/>
      <protection/>
    </xf>
    <xf numFmtId="0" fontId="0" fillId="39" borderId="28" xfId="0" applyFill="1" applyBorder="1" applyAlignment="1" applyProtection="1">
      <alignment horizontal="left" wrapText="1"/>
      <protection/>
    </xf>
    <xf numFmtId="0" fontId="0" fillId="39" borderId="74" xfId="0" applyFill="1" applyBorder="1" applyAlignment="1" applyProtection="1">
      <alignment horizontal="left" wrapText="1"/>
      <protection/>
    </xf>
    <xf numFmtId="0" fontId="37" fillId="0" borderId="13" xfId="0" applyFont="1" applyBorder="1" applyAlignment="1">
      <alignment horizontal="center" vertical="center" wrapText="1"/>
    </xf>
    <xf numFmtId="0" fontId="37" fillId="0" borderId="13" xfId="0" applyFont="1" applyBorder="1" applyAlignment="1">
      <alignment horizontal="center" vertical="center"/>
    </xf>
    <xf numFmtId="0" fontId="0" fillId="0" borderId="13" xfId="0" applyBorder="1" applyAlignment="1">
      <alignment/>
    </xf>
    <xf numFmtId="0" fontId="36" fillId="0" borderId="13" xfId="0" applyFont="1" applyBorder="1" applyAlignment="1">
      <alignment horizontal="center" vertical="center"/>
    </xf>
    <xf numFmtId="0" fontId="37" fillId="0" borderId="13" xfId="0" applyFont="1" applyBorder="1" applyAlignment="1">
      <alignment horizontal="center" wrapText="1"/>
    </xf>
    <xf numFmtId="0" fontId="36" fillId="0" borderId="13" xfId="0" applyFont="1" applyBorder="1" applyAlignment="1">
      <alignment horizontal="center" wrapText="1"/>
    </xf>
    <xf numFmtId="0" fontId="36" fillId="0" borderId="13" xfId="0" applyFont="1" applyBorder="1" applyAlignment="1">
      <alignment wrapText="1"/>
    </xf>
    <xf numFmtId="0" fontId="0" fillId="0" borderId="13" xfId="0" applyBorder="1" applyAlignment="1">
      <alignment wrapText="1"/>
    </xf>
    <xf numFmtId="0" fontId="0" fillId="0" borderId="13" xfId="0" applyBorder="1" applyAlignment="1">
      <alignment horizontal="center" vertical="center"/>
    </xf>
    <xf numFmtId="0" fontId="36" fillId="0" borderId="0" xfId="0" applyFont="1" applyBorder="1" applyAlignment="1">
      <alignment/>
    </xf>
    <xf numFmtId="0" fontId="37" fillId="0" borderId="13" xfId="0" applyFont="1" applyBorder="1" applyAlignment="1">
      <alignment vertical="center" wrapText="1"/>
    </xf>
    <xf numFmtId="0" fontId="36" fillId="0" borderId="13" xfId="0" applyFont="1" applyBorder="1" applyAlignment="1">
      <alignment vertical="center" wrapText="1"/>
    </xf>
    <xf numFmtId="0" fontId="36" fillId="0" borderId="17" xfId="0" applyFont="1" applyBorder="1" applyAlignment="1">
      <alignment/>
    </xf>
    <xf numFmtId="0" fontId="36" fillId="0" borderId="13" xfId="0" applyFont="1" applyBorder="1" applyAlignment="1">
      <alignment vertical="center"/>
    </xf>
    <xf numFmtId="0" fontId="37" fillId="0" borderId="13" xfId="0" applyFont="1" applyBorder="1" applyAlignment="1">
      <alignment wrapText="1"/>
    </xf>
    <xf numFmtId="0" fontId="5" fillId="0" borderId="13" xfId="0" applyFont="1" applyBorder="1" applyAlignment="1">
      <alignment wrapText="1"/>
    </xf>
    <xf numFmtId="0" fontId="38" fillId="41" borderId="0" xfId="0" applyFont="1" applyFill="1" applyAlignment="1">
      <alignment/>
    </xf>
    <xf numFmtId="0" fontId="0" fillId="0" borderId="0" xfId="0" applyAlignment="1">
      <alignment/>
    </xf>
    <xf numFmtId="0" fontId="38" fillId="42" borderId="0" xfId="0" applyFont="1" applyFill="1" applyAlignment="1">
      <alignment/>
    </xf>
    <xf numFmtId="0" fontId="36" fillId="0" borderId="13" xfId="0" applyFont="1" applyBorder="1" applyAlignment="1">
      <alignment horizontal="center" vertical="center" wrapText="1"/>
    </xf>
    <xf numFmtId="0" fontId="37" fillId="0" borderId="13" xfId="0" applyFont="1" applyBorder="1" applyAlignment="1">
      <alignment horizontal="center"/>
    </xf>
    <xf numFmtId="0" fontId="36" fillId="0" borderId="13" xfId="0" applyFont="1" applyBorder="1" applyAlignment="1">
      <alignment horizontal="center"/>
    </xf>
    <xf numFmtId="0" fontId="36" fillId="0" borderId="13" xfId="0" applyFont="1" applyBorder="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s>
  <dxfs count="15">
    <dxf>
      <font>
        <color indexed="29"/>
      </font>
    </dxf>
    <dxf>
      <font>
        <b/>
        <i val="0"/>
      </font>
      <fill>
        <patternFill>
          <bgColor indexed="41"/>
        </patternFill>
      </fill>
    </dxf>
    <dxf>
      <border>
        <left style="thin"/>
        <right style="thin"/>
        <bottom style="thin"/>
      </border>
    </dxf>
    <dxf>
      <border>
        <left style="thin"/>
        <right style="thin"/>
        <bottom style="thin"/>
      </border>
    </dxf>
    <dxf>
      <border>
        <left style="thin"/>
        <right style="thin"/>
        <bottom style="thin"/>
      </border>
    </dxf>
    <dxf>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ont>
        <color auto="1"/>
      </font>
      <fill>
        <patternFill>
          <bgColor indexed="35"/>
        </patternFill>
      </fill>
      <border>
        <left style="thin"/>
        <right style="thin"/>
        <top style="thin"/>
        <bottom style="thin"/>
      </border>
    </dxf>
    <dxf>
      <font>
        <color auto="1"/>
      </font>
      <fill>
        <patternFill>
          <bgColor rgb="FF00FFFF"/>
        </patternFill>
      </fill>
      <border>
        <left style="thin">
          <color rgb="FF000000"/>
        </left>
        <right style="thin">
          <color rgb="FF000000"/>
        </right>
        <top style="thin"/>
        <bottom style="thin">
          <color rgb="FF000000"/>
        </bottom>
      </border>
    </dxf>
    <dxf>
      <fill>
        <patternFill>
          <bgColor rgb="FF69FFFF"/>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border>
        <left style="thin">
          <color rgb="FF000000"/>
        </left>
        <right style="thin">
          <color rgb="FF000000"/>
        </right>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Terrestrial Application Residues</a:t>
            </a:r>
          </a:p>
        </c:rich>
      </c:tx>
      <c:layout>
        <c:manualLayout>
          <c:xMode val="factor"/>
          <c:yMode val="factor"/>
          <c:x val="0.0015"/>
          <c:y val="0"/>
        </c:manualLayout>
      </c:layout>
      <c:spPr>
        <a:noFill/>
        <a:ln>
          <a:noFill/>
        </a:ln>
      </c:spPr>
    </c:title>
    <c:plotArea>
      <c:layout>
        <c:manualLayout>
          <c:xMode val="edge"/>
          <c:yMode val="edge"/>
          <c:x val="0.0365"/>
          <c:y val="0.1355"/>
          <c:w val="0.836"/>
          <c:h val="0.769"/>
        </c:manualLayout>
      </c:layout>
      <c:lineChart>
        <c:grouping val="standard"/>
        <c:varyColors val="0"/>
        <c:ser>
          <c:idx val="0"/>
          <c:order val="0"/>
          <c:tx>
            <c:strRef>
              <c:f>'upper bound Kenaga'!$A$27:$A$27</c:f>
              <c:strCache>
                <c:ptCount val="1"/>
                <c:pt idx="0">
                  <c:v>Short Grass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'upper bound Kenaga'!$M$21:$M$121</c:f>
              <c:numCache/>
            </c:numRef>
          </c:cat>
          <c:val>
            <c:numRef>
              <c:f>'upper bound Kenaga'!$P$21:$P$121</c:f>
              <c:numCache/>
            </c:numRef>
          </c:val>
          <c:smooth val="0"/>
        </c:ser>
        <c:ser>
          <c:idx val="1"/>
          <c:order val="1"/>
          <c:tx>
            <c:strRef>
              <c:f>'upper bound Kenaga'!$A$28:$A$28</c:f>
              <c:strCache>
                <c:ptCount val="1"/>
                <c:pt idx="0">
                  <c:v>Tall Grass </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'upper bound Kenaga'!$M$21:$M$121</c:f>
              <c:numCache/>
            </c:numRef>
          </c:cat>
          <c:val>
            <c:numRef>
              <c:f>'upper bound Kenaga'!$Q$21:$Q$121</c:f>
              <c:numCache/>
            </c:numRef>
          </c:val>
          <c:smooth val="0"/>
        </c:ser>
        <c:ser>
          <c:idx val="2"/>
          <c:order val="2"/>
          <c:tx>
            <c:strRef>
              <c:f>'upper bound Kenaga'!$A$29:$A$29</c:f>
              <c:strCache>
                <c:ptCount val="1"/>
                <c:pt idx="0">
                  <c:v>Broadleaf plants/sm Insects</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'upper bound Kenaga'!$M$21:$M$121</c:f>
              <c:numCache/>
            </c:numRef>
          </c:cat>
          <c:val>
            <c:numRef>
              <c:f>'upper bound Kenaga'!$R$21:$R$121</c:f>
              <c:numCache/>
            </c:numRef>
          </c:val>
          <c:smooth val="0"/>
        </c:ser>
        <c:ser>
          <c:idx val="3"/>
          <c:order val="3"/>
          <c:tx>
            <c:strRef>
              <c:f>'upper bound Kenaga'!$A$30:$A$30</c:f>
              <c:strCache>
                <c:ptCount val="1"/>
                <c:pt idx="0">
                  <c:v>Fruits/pods/seeds/lg insects</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'upper bound Kenaga'!$M$21:$M$121</c:f>
              <c:numCache/>
            </c:numRef>
          </c:cat>
          <c:val>
            <c:numRef>
              <c:f>'upper bound Kenaga'!$S$21:$S$121</c:f>
              <c:numCache/>
            </c:numRef>
          </c:val>
          <c:smooth val="0"/>
        </c:ser>
        <c:ser>
          <c:idx val="4"/>
          <c:order val="4"/>
          <c:tx>
            <c:strRef>
              <c:f>'upper bound Kenaga'!$B$12:$C$12</c:f>
              <c:strCache>
                <c:ptCount val="1"/>
                <c:pt idx="0">
                  <c:v>1 year</c:v>
                </c:pt>
              </c:strCache>
            </c:strRef>
          </c:tx>
          <c:spPr>
            <a:ln w="254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'upper bound Kenaga'!$M$21:$M$121</c:f>
              <c:numCache/>
            </c:numRef>
          </c:cat>
          <c:val>
            <c:numRef>
              <c:f>'upper bound Kenaga'!$T$21:$T$121</c:f>
              <c:numCache/>
            </c:numRef>
          </c:val>
          <c:smooth val="0"/>
        </c:ser>
        <c:marker val="1"/>
        <c:axId val="15293319"/>
        <c:axId val="3422144"/>
      </c:lineChart>
      <c:catAx>
        <c:axId val="15293319"/>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Days</a:t>
                </a:r>
              </a:p>
            </c:rich>
          </c:tx>
          <c:layout>
            <c:manualLayout>
              <c:xMode val="factor"/>
              <c:yMode val="factor"/>
              <c:x val="-0.0125"/>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1150" b="0" i="0" u="none" baseline="0">
                <a:solidFill>
                  <a:srgbClr val="000000"/>
                </a:solidFill>
                <a:latin typeface="Arial"/>
                <a:ea typeface="Arial"/>
                <a:cs typeface="Arial"/>
              </a:defRPr>
            </a:pPr>
          </a:p>
        </c:txPr>
        <c:crossAx val="3422144"/>
        <c:crosses val="autoZero"/>
        <c:auto val="1"/>
        <c:lblOffset val="100"/>
        <c:tickLblSkip val="4"/>
        <c:tickMarkSkip val="5"/>
        <c:noMultiLvlLbl val="0"/>
      </c:catAx>
      <c:valAx>
        <c:axId val="3422144"/>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Concentration (mg ai/kg dietary item)</a:t>
                </a:r>
              </a:p>
            </c:rich>
          </c:tx>
          <c:layout>
            <c:manualLayout>
              <c:xMode val="factor"/>
              <c:yMode val="factor"/>
              <c:x val="-0.003"/>
              <c:y val="0.000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293319"/>
        <c:crossesAt val="1"/>
        <c:crossBetween val="midCat"/>
        <c:dispUnits/>
      </c:valAx>
      <c:spPr>
        <a:noFill/>
        <a:ln>
          <a:noFill/>
        </a:ln>
      </c:spPr>
    </c:plotArea>
    <c:legend>
      <c:legendPos val="b"/>
      <c:layout>
        <c:manualLayout>
          <c:xMode val="edge"/>
          <c:yMode val="edge"/>
          <c:x val="0.095"/>
          <c:y val="0.96"/>
          <c:w val="0.73025"/>
          <c:h val="0.034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sng"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Terrestrial Application Residues 
using mean Kenaga values</a:t>
            </a:r>
          </a:p>
        </c:rich>
      </c:tx>
      <c:layout>
        <c:manualLayout>
          <c:xMode val="factor"/>
          <c:yMode val="factor"/>
          <c:x val="0.00325"/>
          <c:y val="-0.02"/>
        </c:manualLayout>
      </c:layout>
      <c:spPr>
        <a:noFill/>
        <a:ln>
          <a:noFill/>
        </a:ln>
      </c:spPr>
    </c:title>
    <c:plotArea>
      <c:layout>
        <c:manualLayout>
          <c:xMode val="edge"/>
          <c:yMode val="edge"/>
          <c:x val="0.0415"/>
          <c:y val="0.1585"/>
          <c:w val="0.82975"/>
          <c:h val="0.72125"/>
        </c:manualLayout>
      </c:layout>
      <c:lineChart>
        <c:grouping val="standard"/>
        <c:varyColors val="0"/>
        <c:ser>
          <c:idx val="0"/>
          <c:order val="0"/>
          <c:tx>
            <c:strRef>
              <c:f>'mean Kenaga'!$A$27:$A$27</c:f>
              <c:strCache>
                <c:ptCount val="1"/>
                <c:pt idx="0">
                  <c:v>Short Grass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'mean Kenaga'!$M$21:$M$121</c:f>
              <c:numCache/>
            </c:numRef>
          </c:cat>
          <c:val>
            <c:numRef>
              <c:f>'mean Kenaga'!$P$21:$P$121</c:f>
              <c:numCache/>
            </c:numRef>
          </c:val>
          <c:smooth val="0"/>
        </c:ser>
        <c:ser>
          <c:idx val="1"/>
          <c:order val="1"/>
          <c:tx>
            <c:strRef>
              <c:f>'mean Kenaga'!$A$28:$A$28</c:f>
              <c:strCache>
                <c:ptCount val="1"/>
                <c:pt idx="0">
                  <c:v>Tall Grass </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'mean Kenaga'!$M$21:$M$121</c:f>
              <c:numCache/>
            </c:numRef>
          </c:cat>
          <c:val>
            <c:numRef>
              <c:f>'mean Kenaga'!$Q$21:$Q$121</c:f>
              <c:numCache/>
            </c:numRef>
          </c:val>
          <c:smooth val="0"/>
        </c:ser>
        <c:ser>
          <c:idx val="2"/>
          <c:order val="2"/>
          <c:tx>
            <c:strRef>
              <c:f>'mean Kenaga'!$A$29:$A$29</c:f>
              <c:strCache>
                <c:ptCount val="1"/>
                <c:pt idx="0">
                  <c:v>Broadleaf plants/sm Insects</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'mean Kenaga'!$M$21:$M$121</c:f>
              <c:numCache/>
            </c:numRef>
          </c:cat>
          <c:val>
            <c:numRef>
              <c:f>'mean Kenaga'!$R$21:$R$121</c:f>
              <c:numCache/>
            </c:numRef>
          </c:val>
          <c:smooth val="0"/>
        </c:ser>
        <c:ser>
          <c:idx val="3"/>
          <c:order val="3"/>
          <c:tx>
            <c:strRef>
              <c:f>'mean Kenaga'!$A$30:$A$30</c:f>
              <c:strCache>
                <c:ptCount val="1"/>
                <c:pt idx="0">
                  <c:v>Fruits/pods/seeds/lg insects</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'mean Kenaga'!$M$21:$M$121</c:f>
              <c:numCache/>
            </c:numRef>
          </c:cat>
          <c:val>
            <c:numRef>
              <c:f>'mean Kenaga'!$S$21:$S$121</c:f>
              <c:numCache/>
            </c:numRef>
          </c:val>
          <c:smooth val="0"/>
        </c:ser>
        <c:ser>
          <c:idx val="4"/>
          <c:order val="4"/>
          <c:tx>
            <c:strRef>
              <c:f>'mean Kenaga'!$B$12:$C$12</c:f>
              <c:strCache>
                <c:ptCount val="1"/>
                <c:pt idx="0">
                  <c:v>1 year</c:v>
                </c:pt>
              </c:strCache>
            </c:strRef>
          </c:tx>
          <c:spPr>
            <a:ln w="254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'mean Kenaga'!$M$21:$M$121</c:f>
              <c:numCache/>
            </c:numRef>
          </c:cat>
          <c:val>
            <c:numRef>
              <c:f>'mean Kenaga'!$T$21:$T$121</c:f>
              <c:numCache/>
            </c:numRef>
          </c:val>
          <c:smooth val="0"/>
        </c:ser>
        <c:marker val="1"/>
        <c:axId val="30799297"/>
        <c:axId val="8758218"/>
      </c:lineChart>
      <c:catAx>
        <c:axId val="30799297"/>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Days</a:t>
                </a:r>
              </a:p>
            </c:rich>
          </c:tx>
          <c:layout>
            <c:manualLayout>
              <c:xMode val="factor"/>
              <c:yMode val="factor"/>
              <c:x val="-0.0135"/>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1150" b="0" i="0" u="none" baseline="0">
                <a:solidFill>
                  <a:srgbClr val="000000"/>
                </a:solidFill>
                <a:latin typeface="Arial"/>
                <a:ea typeface="Arial"/>
                <a:cs typeface="Arial"/>
              </a:defRPr>
            </a:pPr>
          </a:p>
        </c:txPr>
        <c:crossAx val="8758218"/>
        <c:crosses val="autoZero"/>
        <c:auto val="1"/>
        <c:lblOffset val="100"/>
        <c:tickLblSkip val="4"/>
        <c:tickMarkSkip val="5"/>
        <c:noMultiLvlLbl val="0"/>
      </c:catAx>
      <c:valAx>
        <c:axId val="8758218"/>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Concentration (mg ai/kg dietary item)</a:t>
                </a:r>
              </a:p>
            </c:rich>
          </c:tx>
          <c:layout>
            <c:manualLayout>
              <c:xMode val="factor"/>
              <c:yMode val="factor"/>
              <c:x val="-0.005"/>
              <c:y val="0.000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799297"/>
        <c:crossesAt val="1"/>
        <c:crossBetween val="midCat"/>
        <c:dispUnits/>
      </c:valAx>
      <c:spPr>
        <a:noFill/>
        <a:ln>
          <a:noFill/>
        </a:ln>
      </c:spPr>
    </c:plotArea>
    <c:legend>
      <c:legendPos val="b"/>
      <c:layout>
        <c:manualLayout>
          <c:xMode val="edge"/>
          <c:yMode val="edge"/>
          <c:x val="0"/>
          <c:y val="0.9525"/>
          <c:w val="0.7565"/>
          <c:h val="0.033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sng"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4</xdr:row>
      <xdr:rowOff>114300</xdr:rowOff>
    </xdr:from>
    <xdr:to>
      <xdr:col>7</xdr:col>
      <xdr:colOff>285750</xdr:colOff>
      <xdr:row>12</xdr:row>
      <xdr:rowOff>95250</xdr:rowOff>
    </xdr:to>
    <xdr:sp>
      <xdr:nvSpPr>
        <xdr:cNvPr id="1" name="Text Box 118"/>
        <xdr:cNvSpPr txBox="1">
          <a:spLocks noChangeArrowheads="1"/>
        </xdr:cNvSpPr>
      </xdr:nvSpPr>
      <xdr:spPr>
        <a:xfrm>
          <a:off x="8029575" y="876300"/>
          <a:ext cx="2400300" cy="1990725"/>
        </a:xfrm>
        <a:prstGeom prst="rect">
          <a:avLst/>
        </a:prstGeom>
        <a:solidFill>
          <a:srgbClr val="FFFFE1"/>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T-HERPS (version 1.0) is currently approved for use only for assessing the California Red Legged Frog (CRLF) or other terrestrial phase herptiles with dietary behaviors that are similar to the CRLF.  For example, T-HERPS does not currently assess  herbivores.  Future versions of T-HERPS will allow for an evaluation of an expanded set of herptiles.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0.782</cdr:x>
      <cdr:y>0.0005</cdr:y>
    </cdr:from>
    <cdr:to>
      <cdr:x>0.9555</cdr:x>
      <cdr:y>0.041</cdr:y>
    </cdr:to>
    <cdr:sp>
      <cdr:nvSpPr>
        <cdr:cNvPr id="1" name="Text Box 1"/>
        <cdr:cNvSpPr txBox="1">
          <a:spLocks noChangeArrowheads="1"/>
        </cdr:cNvSpPr>
      </cdr:nvSpPr>
      <cdr:spPr>
        <a:xfrm>
          <a:off x="7505700" y="0"/>
          <a:ext cx="1666875" cy="238125"/>
        </a:xfrm>
        <a:prstGeom prst="rect">
          <a:avLst/>
        </a:prstGeom>
        <a:noFill/>
        <a:ln w="9525" cmpd="sng">
          <a:noFill/>
        </a:ln>
      </cdr:spPr>
      <cdr:txBody>
        <a:bodyPr vertOverflow="clip" wrap="square" lIns="36576" tIns="22860" rIns="0" bIns="0"/>
        <a:p>
          <a:pPr algn="l">
            <a:defRPr/>
          </a:pPr>
          <a:r>
            <a:rPr lang="en-US" cap="none" sz="975" b="0" i="0" u="sng" baseline="0">
              <a:solidFill>
                <a:srgbClr val="000000"/>
              </a:solidFill>
              <a:latin typeface="Arial"/>
              <a:ea typeface="Arial"/>
              <a:cs typeface="Arial"/>
            </a:rPr>
            <a:t>For Risk Discussion Purposes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191</xdr:row>
      <xdr:rowOff>0</xdr:rowOff>
    </xdr:from>
    <xdr:to>
      <xdr:col>7</xdr:col>
      <xdr:colOff>314325</xdr:colOff>
      <xdr:row>226</xdr:row>
      <xdr:rowOff>142875</xdr:rowOff>
    </xdr:to>
    <xdr:graphicFrame>
      <xdr:nvGraphicFramePr>
        <xdr:cNvPr id="1" name="Chart 1"/>
        <xdr:cNvGraphicFramePr/>
      </xdr:nvGraphicFramePr>
      <xdr:xfrm>
        <a:off x="485775" y="33394650"/>
        <a:ext cx="9601200" cy="5810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144</xdr:row>
      <xdr:rowOff>0</xdr:rowOff>
    </xdr:from>
    <xdr:to>
      <xdr:col>6</xdr:col>
      <xdr:colOff>847725</xdr:colOff>
      <xdr:row>179</xdr:row>
      <xdr:rowOff>142875</xdr:rowOff>
    </xdr:to>
    <xdr:graphicFrame>
      <xdr:nvGraphicFramePr>
        <xdr:cNvPr id="1" name="Chart 1"/>
        <xdr:cNvGraphicFramePr/>
      </xdr:nvGraphicFramePr>
      <xdr:xfrm>
        <a:off x="47625" y="26269950"/>
        <a:ext cx="9286875" cy="5810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0</xdr:row>
      <xdr:rowOff>38100</xdr:rowOff>
    </xdr:from>
    <xdr:to>
      <xdr:col>9</xdr:col>
      <xdr:colOff>209550</xdr:colOff>
      <xdr:row>11</xdr:row>
      <xdr:rowOff>104775</xdr:rowOff>
    </xdr:to>
    <xdr:sp>
      <xdr:nvSpPr>
        <xdr:cNvPr id="1" name="Text Box 10"/>
        <xdr:cNvSpPr txBox="1">
          <a:spLocks noChangeArrowheads="1"/>
        </xdr:cNvSpPr>
      </xdr:nvSpPr>
      <xdr:spPr>
        <a:xfrm>
          <a:off x="5610225" y="38100"/>
          <a:ext cx="6134100" cy="2324100"/>
        </a:xfrm>
        <a:prstGeom prst="rect">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950" b="0" i="0" u="none" baseline="0">
              <a:solidFill>
                <a:srgbClr val="000000"/>
              </a:solidFill>
              <a:latin typeface="Arial"/>
              <a:ea typeface="Arial"/>
              <a:cs typeface="Arial"/>
            </a:rPr>
            <a:t>The purpose of this spreadsheet is to derive daily doses of small food mammals and amphibians, which may serve as prey items of the assessed species.  No additional inputs are needed to run this page.  All inputs should be entered in the "inputs" sheet.  For the California Red Legged Frog assessment, body weights of a common prey species (pacific tree frog) were used. Results of this page (cells in blue circles) are entered into the "upper bound Kenaga" and "mean Kenaga" worksheets automatically.  Note that some cells appear blank.  This is to allow for an evaluation of additional size prey items in future versions if that need arises.  
</a:t>
          </a:r>
          <a:r>
            <a:rPr lang="en-US" cap="none" sz="950" b="0" i="0" u="none" baseline="0">
              <a:solidFill>
                <a:srgbClr val="000000"/>
              </a:solidFill>
              <a:latin typeface="Arial"/>
              <a:ea typeface="Arial"/>
              <a:cs typeface="Arial"/>
            </a:rPr>
            <a:t>
</a:t>
          </a:r>
          <a:r>
            <a:rPr lang="en-US" cap="none" sz="950" b="0" i="0" u="none" baseline="0">
              <a:solidFill>
                <a:srgbClr val="000000"/>
              </a:solidFill>
              <a:latin typeface="Arial"/>
              <a:ea typeface="Arial"/>
              <a:cs typeface="Arial"/>
            </a:rPr>
            <a:t>Daily doses are derived using methodology currently used byT-REX version 1.3.1.  Daily doses are in units of mg/kg-bw.  T-HERPS calculates the mass of pesticide potentially consumed (mg/kg-bw x kg bw = mg pesticide) and uses the mass as the basis for the dose based EEC for the assessed herptile.  See the User's Guide for a discussion of uncertainties related to this calculation.  It is assumed that amphibian prey items are eating small insects.  Mammalian prey item EEC calculations assume that prey mammals are consuming short grass and large insects (two EECs) to give a range of EECs. 
</a:t>
          </a:r>
          <a:r>
            <a:rPr lang="en-US" cap="none" sz="950" b="0" i="0" u="none" baseline="0">
              <a:solidFill>
                <a:srgbClr val="000000"/>
              </a:solidFill>
              <a:latin typeface="Arial"/>
              <a:ea typeface="Arial"/>
              <a:cs typeface="Arial"/>
            </a:rPr>
            <a:t>
</a:t>
          </a:r>
        </a:p>
      </xdr:txBody>
    </xdr:sp>
    <xdr:clientData/>
  </xdr:twoCellAnchor>
  <xdr:twoCellAnchor>
    <xdr:from>
      <xdr:col>0</xdr:col>
      <xdr:colOff>2505075</xdr:colOff>
      <xdr:row>58</xdr:row>
      <xdr:rowOff>114300</xdr:rowOff>
    </xdr:from>
    <xdr:to>
      <xdr:col>2</xdr:col>
      <xdr:colOff>76200</xdr:colOff>
      <xdr:row>60</xdr:row>
      <xdr:rowOff>66675</xdr:rowOff>
    </xdr:to>
    <xdr:sp>
      <xdr:nvSpPr>
        <xdr:cNvPr id="2" name="Oval 11"/>
        <xdr:cNvSpPr>
          <a:spLocks/>
        </xdr:cNvSpPr>
      </xdr:nvSpPr>
      <xdr:spPr>
        <a:xfrm>
          <a:off x="2505075" y="11496675"/>
          <a:ext cx="1447800" cy="314325"/>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2486025</xdr:colOff>
      <xdr:row>66</xdr:row>
      <xdr:rowOff>57150</xdr:rowOff>
    </xdr:from>
    <xdr:to>
      <xdr:col>2</xdr:col>
      <xdr:colOff>57150</xdr:colOff>
      <xdr:row>68</xdr:row>
      <xdr:rowOff>47625</xdr:rowOff>
    </xdr:to>
    <xdr:sp>
      <xdr:nvSpPr>
        <xdr:cNvPr id="3" name="Oval 12"/>
        <xdr:cNvSpPr>
          <a:spLocks/>
        </xdr:cNvSpPr>
      </xdr:nvSpPr>
      <xdr:spPr>
        <a:xfrm>
          <a:off x="2486025" y="12973050"/>
          <a:ext cx="1447800" cy="314325"/>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2495550</xdr:colOff>
      <xdr:row>33</xdr:row>
      <xdr:rowOff>47625</xdr:rowOff>
    </xdr:from>
    <xdr:to>
      <xdr:col>2</xdr:col>
      <xdr:colOff>66675</xdr:colOff>
      <xdr:row>35</xdr:row>
      <xdr:rowOff>57150</xdr:rowOff>
    </xdr:to>
    <xdr:sp>
      <xdr:nvSpPr>
        <xdr:cNvPr id="4" name="Oval 13"/>
        <xdr:cNvSpPr>
          <a:spLocks/>
        </xdr:cNvSpPr>
      </xdr:nvSpPr>
      <xdr:spPr>
        <a:xfrm>
          <a:off x="2495550" y="6305550"/>
          <a:ext cx="1447800" cy="314325"/>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2457450</xdr:colOff>
      <xdr:row>37</xdr:row>
      <xdr:rowOff>66675</xdr:rowOff>
    </xdr:from>
    <xdr:to>
      <xdr:col>2</xdr:col>
      <xdr:colOff>28575</xdr:colOff>
      <xdr:row>38</xdr:row>
      <xdr:rowOff>57150</xdr:rowOff>
    </xdr:to>
    <xdr:sp>
      <xdr:nvSpPr>
        <xdr:cNvPr id="5" name="Oval 14"/>
        <xdr:cNvSpPr>
          <a:spLocks/>
        </xdr:cNvSpPr>
      </xdr:nvSpPr>
      <xdr:spPr>
        <a:xfrm>
          <a:off x="2457450" y="7143750"/>
          <a:ext cx="1447800" cy="314325"/>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2486025</xdr:colOff>
      <xdr:row>29</xdr:row>
      <xdr:rowOff>95250</xdr:rowOff>
    </xdr:from>
    <xdr:to>
      <xdr:col>2</xdr:col>
      <xdr:colOff>57150</xdr:colOff>
      <xdr:row>31</xdr:row>
      <xdr:rowOff>76200</xdr:rowOff>
    </xdr:to>
    <xdr:sp>
      <xdr:nvSpPr>
        <xdr:cNvPr id="6" name="Oval 15"/>
        <xdr:cNvSpPr>
          <a:spLocks/>
        </xdr:cNvSpPr>
      </xdr:nvSpPr>
      <xdr:spPr>
        <a:xfrm>
          <a:off x="2486025" y="5715000"/>
          <a:ext cx="1447800" cy="314325"/>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2476500</xdr:colOff>
      <xdr:row>26</xdr:row>
      <xdr:rowOff>238125</xdr:rowOff>
    </xdr:from>
    <xdr:to>
      <xdr:col>2</xdr:col>
      <xdr:colOff>47625</xdr:colOff>
      <xdr:row>28</xdr:row>
      <xdr:rowOff>95250</xdr:rowOff>
    </xdr:to>
    <xdr:sp>
      <xdr:nvSpPr>
        <xdr:cNvPr id="7" name="Oval 16"/>
        <xdr:cNvSpPr>
          <a:spLocks/>
        </xdr:cNvSpPr>
      </xdr:nvSpPr>
      <xdr:spPr>
        <a:xfrm>
          <a:off x="2476500" y="5238750"/>
          <a:ext cx="1447800" cy="314325"/>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85725</xdr:rowOff>
    </xdr:from>
    <xdr:to>
      <xdr:col>27</xdr:col>
      <xdr:colOff>542925</xdr:colOff>
      <xdr:row>10</xdr:row>
      <xdr:rowOff>66675</xdr:rowOff>
    </xdr:to>
    <xdr:sp>
      <xdr:nvSpPr>
        <xdr:cNvPr id="1" name="Text Box 2"/>
        <xdr:cNvSpPr txBox="1">
          <a:spLocks noChangeArrowheads="1"/>
        </xdr:cNvSpPr>
      </xdr:nvSpPr>
      <xdr:spPr>
        <a:xfrm>
          <a:off x="238125" y="85725"/>
          <a:ext cx="14258925" cy="1600200"/>
        </a:xfrm>
        <a:prstGeom prst="rect">
          <a:avLst/>
        </a:prstGeom>
        <a:solidFill>
          <a:srgbClr val="FFFFE1"/>
        </a:solidFill>
        <a:ln w="9525" cmpd="sng">
          <a:solidFill>
            <a:srgbClr val="000000"/>
          </a:solidFill>
          <a:headEnd type="none"/>
          <a:tailEnd type="none"/>
        </a:ln>
      </xdr:spPr>
      <xdr:txBody>
        <a:bodyPr vertOverflow="clip" wrap="square" lIns="36576" tIns="32004" rIns="0" bIns="0"/>
        <a:p>
          <a:pPr algn="l">
            <a:defRPr/>
          </a:pPr>
          <a:r>
            <a:rPr lang="en-US" cap="none" sz="1200" b="1" i="0" u="none" baseline="0">
              <a:solidFill>
                <a:srgbClr val="000000"/>
              </a:solidFill>
              <a:latin typeface="Arial"/>
              <a:ea typeface="Arial"/>
              <a:cs typeface="Arial"/>
            </a:rPr>
            <a:t>This worksheet is designed so that the individual tables may be easily cut and pasted directly into Microsoft Word documents with minimal formatting changes.  This sheet is password protected; however, formatting changes (e.g. changing significant digits) are allowed.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Note that Short grass and tall grass food items were removed from this table because terrestrial phase frogs (CRLF) do not consume such food items. Future versions of this model will incorporate herbivore allometric equations and will allow for assessment of herbivore herpatofauna.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Also note that the dose based RQs for the mammal food items may not be applicable for some sizes of assessed species (i.e., a 37 gram frog consuming a 35-gram mammal is unlikely).  The assessor needs to consider the body weight of the assessed species relative to the size of the prey item to determine if the RQs are applicable.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tabColor indexed="41"/>
  </sheetPr>
  <dimension ref="A1:W165"/>
  <sheetViews>
    <sheetView showGridLines="0" zoomScale="86" zoomScaleNormal="86" zoomScalePageLayoutView="0" workbookViewId="0" topLeftCell="A7">
      <selection activeCell="C49" sqref="C49"/>
    </sheetView>
  </sheetViews>
  <sheetFormatPr defaultColWidth="9.140625" defaultRowHeight="12.75"/>
  <cols>
    <col min="1" max="1" width="20.140625" style="19" customWidth="1"/>
    <col min="2" max="2" width="7.7109375" style="19" customWidth="1"/>
    <col min="3" max="3" width="7.8515625" style="19" customWidth="1"/>
    <col min="4" max="9" width="8.421875" style="19" customWidth="1"/>
    <col min="10" max="10" width="13.28125" style="19" customWidth="1"/>
    <col min="11" max="11" width="20.421875" style="19" customWidth="1"/>
    <col min="12" max="12" width="10.140625" style="19" customWidth="1"/>
    <col min="13" max="255" width="8.421875" style="19" customWidth="1"/>
    <col min="256" max="16384" width="9.140625" style="19" customWidth="1"/>
  </cols>
  <sheetData>
    <row r="1" spans="2:11" ht="17.25">
      <c r="B1" s="364"/>
      <c r="C1" s="365"/>
      <c r="D1" s="546" t="s">
        <v>262</v>
      </c>
      <c r="E1" s="547"/>
      <c r="F1" s="547"/>
      <c r="G1" s="547"/>
      <c r="H1" s="547"/>
      <c r="I1" s="547"/>
      <c r="J1" s="365"/>
      <c r="K1" s="366"/>
    </row>
    <row r="2" spans="2:11" ht="13.5" thickBot="1">
      <c r="B2" s="367"/>
      <c r="C2" s="368"/>
      <c r="D2" s="544" t="s">
        <v>275</v>
      </c>
      <c r="E2" s="545"/>
      <c r="F2" s="545"/>
      <c r="G2" s="545"/>
      <c r="H2" s="545"/>
      <c r="I2" s="545"/>
      <c r="J2" s="368"/>
      <c r="K2" s="369"/>
    </row>
    <row r="4" ht="12.75">
      <c r="B4" s="19" t="s">
        <v>276</v>
      </c>
    </row>
    <row r="5" ht="12.75">
      <c r="B5" s="19" t="s">
        <v>155</v>
      </c>
    </row>
    <row r="6" ht="12.75">
      <c r="B6" s="19" t="s">
        <v>200</v>
      </c>
    </row>
    <row r="8" spans="2:8" ht="12.75">
      <c r="B8" s="370" t="s">
        <v>171</v>
      </c>
      <c r="C8" s="371"/>
      <c r="D8" s="371"/>
      <c r="E8" s="371"/>
      <c r="F8" s="371"/>
      <c r="G8" s="371"/>
      <c r="H8" s="372"/>
    </row>
    <row r="9" spans="2:8" ht="12.75">
      <c r="B9" s="373" t="s">
        <v>125</v>
      </c>
      <c r="C9" s="46"/>
      <c r="D9" s="46"/>
      <c r="E9" s="46"/>
      <c r="F9" s="46"/>
      <c r="G9" s="46"/>
      <c r="H9" s="374"/>
    </row>
    <row r="10" spans="2:8" ht="12.75">
      <c r="B10" s="373" t="s">
        <v>126</v>
      </c>
      <c r="C10" s="46"/>
      <c r="D10" s="46"/>
      <c r="E10" s="46"/>
      <c r="F10" s="46"/>
      <c r="G10" s="46"/>
      <c r="H10" s="374"/>
    </row>
    <row r="11" spans="2:8" ht="12.75">
      <c r="B11" s="375" t="s">
        <v>127</v>
      </c>
      <c r="C11" s="376"/>
      <c r="D11" s="376"/>
      <c r="E11" s="376"/>
      <c r="F11" s="376"/>
      <c r="G11" s="376"/>
      <c r="H11" s="377"/>
    </row>
    <row r="12" ht="12.75">
      <c r="B12" s="378"/>
    </row>
    <row r="14" ht="12.75">
      <c r="A14" s="38" t="s">
        <v>63</v>
      </c>
    </row>
    <row r="15" spans="1:19" ht="28.5" customHeight="1">
      <c r="A15" s="548" t="s">
        <v>287</v>
      </c>
      <c r="B15" s="549"/>
      <c r="C15" s="549"/>
      <c r="D15" s="549"/>
      <c r="E15" s="549"/>
      <c r="F15" s="549"/>
      <c r="G15" s="549"/>
      <c r="H15" s="549"/>
      <c r="I15" s="549"/>
      <c r="J15" s="549"/>
      <c r="K15" s="549"/>
      <c r="L15" s="549"/>
      <c r="M15" s="549"/>
      <c r="N15" s="549"/>
      <c r="O15" s="549"/>
      <c r="P15" s="549"/>
      <c r="Q15" s="549"/>
      <c r="R15" s="549"/>
      <c r="S15" s="549"/>
    </row>
    <row r="16" spans="1:19" ht="31.5" customHeight="1">
      <c r="A16" s="550" t="s">
        <v>263</v>
      </c>
      <c r="B16" s="551"/>
      <c r="C16" s="551"/>
      <c r="D16" s="551"/>
      <c r="E16" s="551"/>
      <c r="F16" s="551"/>
      <c r="G16" s="551"/>
      <c r="H16" s="551"/>
      <c r="I16" s="551"/>
      <c r="J16" s="551"/>
      <c r="K16" s="551"/>
      <c r="L16" s="551"/>
      <c r="M16" s="379"/>
      <c r="N16" s="379"/>
      <c r="O16" s="379"/>
      <c r="P16" s="379"/>
      <c r="Q16" s="379"/>
      <c r="R16" s="379"/>
      <c r="S16" s="379"/>
    </row>
    <row r="17" spans="1:2" ht="12.75">
      <c r="A17" s="19" t="s">
        <v>249</v>
      </c>
      <c r="B17" s="379"/>
    </row>
    <row r="18" spans="1:2" ht="12.75">
      <c r="A18" s="19" t="s">
        <v>288</v>
      </c>
      <c r="B18" s="379"/>
    </row>
    <row r="19" ht="12.75">
      <c r="B19" s="379"/>
    </row>
    <row r="20" spans="1:2" ht="12.75">
      <c r="A20" s="38" t="s">
        <v>258</v>
      </c>
      <c r="B20" s="379"/>
    </row>
    <row r="21" spans="1:2" ht="12.75">
      <c r="A21" s="380" t="s">
        <v>259</v>
      </c>
      <c r="B21" s="379"/>
    </row>
    <row r="22" spans="1:2" ht="12.75">
      <c r="A22" s="19" t="s">
        <v>260</v>
      </c>
      <c r="B22" s="379"/>
    </row>
    <row r="23" spans="1:2" ht="12.75">
      <c r="A23" s="19" t="s">
        <v>261</v>
      </c>
      <c r="B23" s="379"/>
    </row>
    <row r="24" ht="12.75">
      <c r="B24" s="379"/>
    </row>
    <row r="25" spans="1:2" ht="12.75">
      <c r="A25" s="19" t="s">
        <v>272</v>
      </c>
      <c r="B25" s="379"/>
    </row>
    <row r="26" ht="12.75">
      <c r="B26" s="379"/>
    </row>
    <row r="27" spans="1:2" ht="12.75">
      <c r="A27" s="19" t="s">
        <v>298</v>
      </c>
      <c r="B27" s="379"/>
    </row>
    <row r="28" spans="1:11" ht="15">
      <c r="A28" s="381" t="s">
        <v>279</v>
      </c>
      <c r="B28" s="556" t="s">
        <v>224</v>
      </c>
      <c r="C28" s="552"/>
      <c r="D28" s="552"/>
      <c r="E28" s="552"/>
      <c r="F28" s="552"/>
      <c r="G28" s="552"/>
      <c r="H28" s="552"/>
      <c r="I28" s="552"/>
      <c r="J28" s="554" t="s">
        <v>225</v>
      </c>
      <c r="K28" s="555"/>
    </row>
    <row r="29" spans="1:11" ht="53.25" customHeight="1">
      <c r="A29" s="382" t="s">
        <v>226</v>
      </c>
      <c r="B29" s="557" t="s">
        <v>277</v>
      </c>
      <c r="C29" s="552"/>
      <c r="D29" s="552"/>
      <c r="E29" s="552"/>
      <c r="F29" s="552"/>
      <c r="G29" s="552"/>
      <c r="H29" s="552"/>
      <c r="I29" s="552"/>
      <c r="J29" s="557" t="s">
        <v>295</v>
      </c>
      <c r="K29" s="553"/>
    </row>
    <row r="30" spans="1:23" ht="40.5" customHeight="1">
      <c r="A30" s="383" t="s">
        <v>227</v>
      </c>
      <c r="B30" s="552" t="s">
        <v>264</v>
      </c>
      <c r="C30" s="552"/>
      <c r="D30" s="552"/>
      <c r="E30" s="552"/>
      <c r="F30" s="552"/>
      <c r="G30" s="552"/>
      <c r="H30" s="552"/>
      <c r="I30" s="552"/>
      <c r="J30" s="552" t="s">
        <v>232</v>
      </c>
      <c r="K30" s="553"/>
      <c r="L30" s="384"/>
      <c r="M30" s="384"/>
      <c r="N30" s="384"/>
      <c r="O30" s="384"/>
      <c r="P30" s="384"/>
      <c r="Q30" s="384"/>
      <c r="R30" s="384"/>
      <c r="S30" s="384"/>
      <c r="T30" s="384"/>
      <c r="U30" s="384"/>
      <c r="V30" s="384"/>
      <c r="W30" s="384"/>
    </row>
    <row r="31" spans="1:23" ht="56.25" customHeight="1">
      <c r="A31" s="383" t="s">
        <v>228</v>
      </c>
      <c r="B31" s="552" t="s">
        <v>297</v>
      </c>
      <c r="C31" s="552"/>
      <c r="D31" s="552"/>
      <c r="E31" s="552"/>
      <c r="F31" s="552"/>
      <c r="G31" s="552"/>
      <c r="H31" s="552"/>
      <c r="I31" s="552"/>
      <c r="J31" s="552" t="s">
        <v>278</v>
      </c>
      <c r="K31" s="553"/>
      <c r="L31" s="384"/>
      <c r="M31" s="384"/>
      <c r="N31" s="384"/>
      <c r="O31" s="384"/>
      <c r="P31" s="384"/>
      <c r="Q31" s="384"/>
      <c r="R31" s="384"/>
      <c r="S31" s="384"/>
      <c r="T31" s="384"/>
      <c r="U31" s="384"/>
      <c r="V31" s="384"/>
      <c r="W31" s="384"/>
    </row>
    <row r="32" spans="1:23" ht="54" customHeight="1">
      <c r="A32" s="383" t="s">
        <v>229</v>
      </c>
      <c r="B32" s="552" t="s">
        <v>296</v>
      </c>
      <c r="C32" s="552"/>
      <c r="D32" s="552"/>
      <c r="E32" s="552"/>
      <c r="F32" s="552"/>
      <c r="G32" s="552"/>
      <c r="H32" s="552"/>
      <c r="I32" s="552"/>
      <c r="J32" s="552" t="s">
        <v>265</v>
      </c>
      <c r="K32" s="553"/>
      <c r="L32" s="384"/>
      <c r="M32" s="384"/>
      <c r="N32" s="384"/>
      <c r="O32" s="384"/>
      <c r="P32" s="384"/>
      <c r="Q32" s="384"/>
      <c r="R32" s="384"/>
      <c r="S32" s="384"/>
      <c r="T32" s="384"/>
      <c r="U32" s="384"/>
      <c r="V32" s="384"/>
      <c r="W32" s="384"/>
    </row>
    <row r="33" spans="1:23" ht="12.75">
      <c r="A33" s="384"/>
      <c r="B33" s="384"/>
      <c r="C33" s="384"/>
      <c r="D33" s="384"/>
      <c r="E33" s="384"/>
      <c r="F33" s="384"/>
      <c r="G33" s="384"/>
      <c r="H33" s="384"/>
      <c r="I33" s="384"/>
      <c r="J33" s="384"/>
      <c r="K33" s="384"/>
      <c r="L33" s="384"/>
      <c r="M33" s="384"/>
      <c r="N33" s="384"/>
      <c r="O33" s="384"/>
      <c r="P33" s="384"/>
      <c r="Q33" s="384"/>
      <c r="R33" s="384"/>
      <c r="S33" s="384"/>
      <c r="T33" s="384"/>
      <c r="U33" s="384"/>
      <c r="V33" s="384"/>
      <c r="W33" s="384"/>
    </row>
    <row r="36" ht="12.75">
      <c r="B36" s="38" t="s">
        <v>82</v>
      </c>
    </row>
    <row r="37" ht="12.75">
      <c r="B37" s="38"/>
    </row>
    <row r="38" ht="12.75">
      <c r="B38" s="379" t="s">
        <v>286</v>
      </c>
    </row>
    <row r="39" ht="12.75">
      <c r="B39" s="379"/>
    </row>
    <row r="40" ht="12.75">
      <c r="B40" s="379" t="s">
        <v>139</v>
      </c>
    </row>
    <row r="41" ht="12.75">
      <c r="C41" s="19" t="s">
        <v>138</v>
      </c>
    </row>
    <row r="42" ht="12.75">
      <c r="B42" s="19" t="s">
        <v>299</v>
      </c>
    </row>
    <row r="43" ht="12.75">
      <c r="B43" s="19" t="s">
        <v>84</v>
      </c>
    </row>
    <row r="44" ht="12.75">
      <c r="C44" s="19" t="s">
        <v>85</v>
      </c>
    </row>
    <row r="45" ht="12.75">
      <c r="C45" s="19" t="s">
        <v>86</v>
      </c>
    </row>
    <row r="46" ht="12.75">
      <c r="B46" s="19" t="s">
        <v>156</v>
      </c>
    </row>
    <row r="47" ht="12.75">
      <c r="C47" s="19" t="s">
        <v>87</v>
      </c>
    </row>
    <row r="48" ht="12.75">
      <c r="C48" s="19" t="s">
        <v>300</v>
      </c>
    </row>
    <row r="49" ht="12.75">
      <c r="C49" s="19" t="s">
        <v>88</v>
      </c>
    </row>
    <row r="50" ht="12.75">
      <c r="B50" s="19" t="s">
        <v>134</v>
      </c>
    </row>
    <row r="51" ht="12.75">
      <c r="C51" s="19" t="s">
        <v>132</v>
      </c>
    </row>
    <row r="52" ht="12.75">
      <c r="B52" s="19" t="s">
        <v>150</v>
      </c>
    </row>
    <row r="53" ht="12.75">
      <c r="C53" s="19" t="s">
        <v>151</v>
      </c>
    </row>
    <row r="54" ht="12.75">
      <c r="B54" s="19" t="s">
        <v>142</v>
      </c>
    </row>
    <row r="55" ht="12.75">
      <c r="C55" s="19" t="s">
        <v>83</v>
      </c>
    </row>
    <row r="56" ht="12.75">
      <c r="B56" s="19" t="s">
        <v>141</v>
      </c>
    </row>
    <row r="57" ht="12.75">
      <c r="C57" s="19" t="s">
        <v>140</v>
      </c>
    </row>
    <row r="58" ht="12.75">
      <c r="B58" s="19" t="s">
        <v>89</v>
      </c>
    </row>
    <row r="88" spans="2:5" ht="12.75">
      <c r="B88" s="81"/>
      <c r="C88" s="81"/>
      <c r="D88" s="81"/>
      <c r="E88" s="81"/>
    </row>
    <row r="89" spans="2:5" ht="12.75">
      <c r="B89" s="81"/>
      <c r="C89" s="81"/>
      <c r="D89" s="81"/>
      <c r="E89" s="81"/>
    </row>
    <row r="90" spans="2:5" ht="12.75">
      <c r="B90" s="81"/>
      <c r="C90" s="81"/>
      <c r="D90" s="81"/>
      <c r="E90" s="81"/>
    </row>
    <row r="91" spans="2:5" ht="12.75">
      <c r="B91" s="81"/>
      <c r="C91" s="81"/>
      <c r="D91" s="81"/>
      <c r="E91" s="81"/>
    </row>
    <row r="98" ht="12.75">
      <c r="B98" s="38"/>
    </row>
    <row r="102" spans="2:10" ht="12.75">
      <c r="B102" s="46"/>
      <c r="C102" s="46"/>
      <c r="D102" s="46"/>
      <c r="E102" s="46"/>
      <c r="F102" s="46"/>
      <c r="G102" s="46"/>
      <c r="H102" s="46"/>
      <c r="I102" s="46"/>
      <c r="J102" s="46"/>
    </row>
    <row r="103" spans="2:10" ht="12.75">
      <c r="B103" s="46"/>
      <c r="C103" s="46"/>
      <c r="D103" s="385"/>
      <c r="E103" s="46"/>
      <c r="F103" s="46"/>
      <c r="G103" s="46"/>
      <c r="H103" s="46"/>
      <c r="I103" s="46"/>
      <c r="J103" s="46"/>
    </row>
    <row r="104" spans="2:10" ht="12.75">
      <c r="B104" s="46"/>
      <c r="C104" s="46"/>
      <c r="D104" s="46"/>
      <c r="E104" s="46"/>
      <c r="F104" s="46"/>
      <c r="G104" s="46"/>
      <c r="H104" s="46"/>
      <c r="I104" s="46"/>
      <c r="J104" s="46"/>
    </row>
    <row r="105" spans="2:10" ht="12.75">
      <c r="B105" s="46"/>
      <c r="C105" s="46"/>
      <c r="D105" s="46"/>
      <c r="E105" s="46"/>
      <c r="F105" s="46"/>
      <c r="G105" s="46"/>
      <c r="H105" s="46"/>
      <c r="I105" s="46"/>
      <c r="J105" s="46"/>
    </row>
    <row r="106" spans="2:10" ht="12.75">
      <c r="B106" s="46"/>
      <c r="C106" s="46"/>
      <c r="D106" s="46"/>
      <c r="E106" s="46"/>
      <c r="F106" s="46"/>
      <c r="G106" s="46"/>
      <c r="H106" s="46"/>
      <c r="I106" s="46"/>
      <c r="J106" s="46"/>
    </row>
    <row r="107" spans="2:10" ht="12.75">
      <c r="B107" s="46"/>
      <c r="C107" s="44"/>
      <c r="D107" s="44"/>
      <c r="E107" s="44"/>
      <c r="F107" s="386"/>
      <c r="G107" s="46"/>
      <c r="H107" s="46"/>
      <c r="I107" s="46"/>
      <c r="J107" s="46"/>
    </row>
    <row r="108" spans="2:10" ht="12.75">
      <c r="B108" s="46"/>
      <c r="C108" s="44"/>
      <c r="D108" s="44"/>
      <c r="E108" s="44"/>
      <c r="F108" s="45"/>
      <c r="G108" s="46"/>
      <c r="H108" s="46"/>
      <c r="I108" s="46"/>
      <c r="J108" s="46"/>
    </row>
    <row r="109" spans="2:10" ht="12.75">
      <c r="B109" s="46"/>
      <c r="C109" s="44"/>
      <c r="D109" s="44"/>
      <c r="E109" s="44"/>
      <c r="F109" s="45"/>
      <c r="G109" s="46"/>
      <c r="H109" s="46"/>
      <c r="I109" s="46"/>
      <c r="J109" s="46"/>
    </row>
    <row r="110" spans="2:10" ht="12.75">
      <c r="B110" s="46"/>
      <c r="C110" s="44"/>
      <c r="D110" s="44"/>
      <c r="E110" s="44"/>
      <c r="F110" s="45"/>
      <c r="G110" s="46"/>
      <c r="H110" s="46"/>
      <c r="I110" s="46"/>
      <c r="J110" s="46"/>
    </row>
    <row r="111" spans="2:10" ht="12.75">
      <c r="B111" s="46"/>
      <c r="C111" s="46"/>
      <c r="D111" s="46"/>
      <c r="E111" s="46"/>
      <c r="F111" s="46"/>
      <c r="G111" s="46"/>
      <c r="H111" s="46"/>
      <c r="I111" s="46"/>
      <c r="J111" s="46"/>
    </row>
    <row r="112" spans="2:10" ht="12.75">
      <c r="B112" s="46"/>
      <c r="C112" s="46"/>
      <c r="D112" s="46"/>
      <c r="E112" s="46"/>
      <c r="F112" s="46"/>
      <c r="G112" s="46"/>
      <c r="H112" s="46"/>
      <c r="I112" s="46"/>
      <c r="J112" s="46"/>
    </row>
    <row r="113" spans="2:10" ht="12.75">
      <c r="B113" s="46"/>
      <c r="C113" s="46"/>
      <c r="D113" s="46"/>
      <c r="E113" s="46"/>
      <c r="F113" s="46"/>
      <c r="G113" s="46"/>
      <c r="H113" s="46"/>
      <c r="I113" s="46"/>
      <c r="J113" s="46"/>
    </row>
    <row r="114" spans="2:10" ht="12.75">
      <c r="B114" s="46"/>
      <c r="C114" s="46"/>
      <c r="D114" s="46"/>
      <c r="E114" s="46"/>
      <c r="F114" s="46"/>
      <c r="G114" s="46"/>
      <c r="H114" s="46"/>
      <c r="I114" s="46"/>
      <c r="J114" s="46"/>
    </row>
    <row r="115" spans="2:10" ht="12.75">
      <c r="B115" s="46"/>
      <c r="C115" s="46"/>
      <c r="D115" s="46"/>
      <c r="E115" s="46"/>
      <c r="F115" s="46"/>
      <c r="G115" s="46"/>
      <c r="H115" s="46"/>
      <c r="I115" s="46"/>
      <c r="J115" s="46"/>
    </row>
    <row r="116" spans="2:10" ht="12.75">
      <c r="B116" s="46"/>
      <c r="C116" s="46"/>
      <c r="D116" s="46"/>
      <c r="E116" s="46"/>
      <c r="F116" s="46"/>
      <c r="G116" s="46"/>
      <c r="H116" s="46"/>
      <c r="I116" s="46"/>
      <c r="J116" s="46"/>
    </row>
    <row r="117" spans="2:10" ht="12.75">
      <c r="B117" s="46"/>
      <c r="C117" s="46"/>
      <c r="D117" s="46"/>
      <c r="E117" s="46"/>
      <c r="F117" s="46"/>
      <c r="G117" s="46"/>
      <c r="H117" s="46"/>
      <c r="I117" s="46"/>
      <c r="J117" s="46"/>
    </row>
    <row r="118" spans="2:10" ht="12.75">
      <c r="B118" s="46"/>
      <c r="C118" s="46"/>
      <c r="D118" s="46"/>
      <c r="E118" s="46"/>
      <c r="F118" s="46"/>
      <c r="G118" s="46"/>
      <c r="H118" s="46"/>
      <c r="I118" s="46"/>
      <c r="J118" s="46"/>
    </row>
    <row r="119" spans="2:10" ht="12.75">
      <c r="B119" s="46"/>
      <c r="C119" s="46"/>
      <c r="D119" s="46"/>
      <c r="E119" s="46"/>
      <c r="F119" s="46"/>
      <c r="G119" s="46"/>
      <c r="H119" s="46"/>
      <c r="I119" s="46"/>
      <c r="J119" s="46"/>
    </row>
    <row r="120" spans="2:10" ht="12.75">
      <c r="B120" s="46"/>
      <c r="C120" s="46"/>
      <c r="D120" s="46"/>
      <c r="E120" s="46"/>
      <c r="F120" s="46"/>
      <c r="G120" s="46"/>
      <c r="H120" s="46"/>
      <c r="I120" s="46"/>
      <c r="J120" s="46"/>
    </row>
    <row r="121" spans="2:10" ht="12.75">
      <c r="B121" s="46"/>
      <c r="C121" s="46"/>
      <c r="D121" s="46"/>
      <c r="E121" s="46"/>
      <c r="F121" s="46"/>
      <c r="G121" s="46"/>
      <c r="H121" s="46"/>
      <c r="I121" s="46"/>
      <c r="J121" s="46"/>
    </row>
    <row r="122" spans="2:10" ht="12.75">
      <c r="B122" s="46"/>
      <c r="C122" s="46"/>
      <c r="D122" s="46"/>
      <c r="E122" s="46"/>
      <c r="F122" s="46"/>
      <c r="G122" s="46"/>
      <c r="H122" s="46"/>
      <c r="I122" s="46"/>
      <c r="J122" s="46"/>
    </row>
    <row r="123" spans="2:10" ht="12.75">
      <c r="B123" s="46"/>
      <c r="C123" s="46"/>
      <c r="D123" s="46"/>
      <c r="E123" s="46"/>
      <c r="F123" s="46"/>
      <c r="G123" s="46"/>
      <c r="H123" s="46"/>
      <c r="I123" s="46"/>
      <c r="J123" s="46"/>
    </row>
    <row r="124" spans="2:10" ht="12.75">
      <c r="B124" s="46"/>
      <c r="C124" s="46"/>
      <c r="D124" s="46"/>
      <c r="E124" s="46"/>
      <c r="F124" s="46"/>
      <c r="G124" s="46"/>
      <c r="H124" s="46"/>
      <c r="I124" s="46"/>
      <c r="J124" s="46"/>
    </row>
    <row r="125" spans="2:10" ht="12.75">
      <c r="B125" s="46"/>
      <c r="C125" s="46"/>
      <c r="D125" s="46"/>
      <c r="E125" s="46"/>
      <c r="F125" s="46"/>
      <c r="G125" s="46"/>
      <c r="H125" s="46"/>
      <c r="I125" s="46"/>
      <c r="J125" s="46"/>
    </row>
    <row r="126" spans="2:10" ht="12.75">
      <c r="B126" s="46"/>
      <c r="C126" s="46"/>
      <c r="D126" s="46"/>
      <c r="E126" s="46"/>
      <c r="F126" s="46"/>
      <c r="G126" s="46"/>
      <c r="H126" s="46"/>
      <c r="I126" s="46"/>
      <c r="J126" s="46"/>
    </row>
    <row r="127" spans="2:10" ht="12.75">
      <c r="B127" s="46"/>
      <c r="C127" s="46"/>
      <c r="D127" s="46"/>
      <c r="E127" s="46"/>
      <c r="F127" s="46"/>
      <c r="G127" s="46"/>
      <c r="H127" s="46"/>
      <c r="I127" s="46"/>
      <c r="J127" s="46"/>
    </row>
    <row r="128" spans="2:10" ht="12.75">
      <c r="B128" s="46"/>
      <c r="C128" s="46"/>
      <c r="D128" s="46"/>
      <c r="E128" s="46"/>
      <c r="F128" s="46"/>
      <c r="G128" s="46"/>
      <c r="H128" s="46"/>
      <c r="I128" s="46"/>
      <c r="J128" s="46"/>
    </row>
    <row r="129" spans="2:10" ht="12.75">
      <c r="B129" s="46"/>
      <c r="C129" s="46"/>
      <c r="D129" s="46"/>
      <c r="E129" s="46"/>
      <c r="F129" s="46"/>
      <c r="G129" s="46"/>
      <c r="H129" s="46"/>
      <c r="I129" s="46"/>
      <c r="J129" s="46"/>
    </row>
    <row r="130" spans="2:10" ht="12.75">
      <c r="B130" s="147"/>
      <c r="C130" s="46"/>
      <c r="D130" s="46"/>
      <c r="E130" s="46"/>
      <c r="F130" s="46"/>
      <c r="G130" s="46"/>
      <c r="H130" s="46"/>
      <c r="I130" s="46"/>
      <c r="J130" s="46"/>
    </row>
    <row r="131" spans="2:10" ht="12.75">
      <c r="B131" s="46"/>
      <c r="C131" s="46"/>
      <c r="D131" s="46"/>
      <c r="E131" s="46"/>
      <c r="F131" s="46"/>
      <c r="G131" s="46"/>
      <c r="H131" s="46"/>
      <c r="I131" s="46"/>
      <c r="J131" s="46"/>
    </row>
    <row r="132" spans="2:10" ht="12.75">
      <c r="B132" s="46"/>
      <c r="C132" s="46"/>
      <c r="D132" s="46"/>
      <c r="E132" s="46"/>
      <c r="F132" s="46"/>
      <c r="G132" s="46"/>
      <c r="H132" s="46"/>
      <c r="I132" s="46"/>
      <c r="J132" s="46"/>
    </row>
    <row r="133" spans="2:10" ht="12.75">
      <c r="B133" s="46"/>
      <c r="C133" s="46"/>
      <c r="D133" s="46"/>
      <c r="E133" s="46"/>
      <c r="F133" s="46"/>
      <c r="G133" s="46"/>
      <c r="H133" s="46"/>
      <c r="I133" s="46"/>
      <c r="J133" s="46"/>
    </row>
    <row r="134" spans="2:10" ht="12.75">
      <c r="B134" s="46"/>
      <c r="C134" s="46"/>
      <c r="D134" s="46"/>
      <c r="E134" s="46"/>
      <c r="F134" s="46"/>
      <c r="G134" s="46"/>
      <c r="H134" s="46"/>
      <c r="I134" s="46"/>
      <c r="J134" s="46"/>
    </row>
    <row r="135" spans="2:10" ht="12.75">
      <c r="B135" s="46"/>
      <c r="C135" s="46"/>
      <c r="D135" s="46"/>
      <c r="E135" s="46"/>
      <c r="F135" s="46"/>
      <c r="G135" s="46"/>
      <c r="H135" s="46"/>
      <c r="I135" s="46"/>
      <c r="J135" s="46"/>
    </row>
    <row r="136" spans="2:10" ht="12.75">
      <c r="B136" s="46"/>
      <c r="C136" s="46"/>
      <c r="D136" s="46"/>
      <c r="E136" s="46"/>
      <c r="F136" s="46"/>
      <c r="G136" s="46"/>
      <c r="H136" s="46"/>
      <c r="I136" s="46"/>
      <c r="J136" s="46"/>
    </row>
    <row r="137" spans="2:10" ht="12.75">
      <c r="B137" s="46"/>
      <c r="C137" s="46"/>
      <c r="D137" s="46"/>
      <c r="E137" s="46"/>
      <c r="F137" s="46"/>
      <c r="G137" s="46"/>
      <c r="H137" s="46"/>
      <c r="I137" s="46"/>
      <c r="J137" s="46"/>
    </row>
    <row r="138" spans="2:10" ht="12.75">
      <c r="B138" s="147"/>
      <c r="C138" s="46"/>
      <c r="D138" s="46"/>
      <c r="E138" s="46"/>
      <c r="F138" s="46"/>
      <c r="G138" s="46"/>
      <c r="H138" s="46"/>
      <c r="I138" s="46"/>
      <c r="J138" s="46"/>
    </row>
    <row r="139" spans="2:10" ht="12.75">
      <c r="B139" s="46"/>
      <c r="C139" s="46"/>
      <c r="D139" s="46"/>
      <c r="E139" s="46"/>
      <c r="F139" s="46"/>
      <c r="G139" s="46"/>
      <c r="H139" s="46"/>
      <c r="I139" s="46"/>
      <c r="J139" s="46"/>
    </row>
    <row r="140" spans="2:10" ht="12.75">
      <c r="B140" s="46"/>
      <c r="C140" s="46"/>
      <c r="D140" s="46"/>
      <c r="E140" s="46"/>
      <c r="F140" s="46"/>
      <c r="G140" s="46"/>
      <c r="H140" s="46"/>
      <c r="I140" s="46"/>
      <c r="J140" s="46"/>
    </row>
    <row r="141" spans="2:10" ht="12.75">
      <c r="B141" s="46"/>
      <c r="C141" s="46"/>
      <c r="D141" s="46"/>
      <c r="E141" s="46"/>
      <c r="F141" s="46"/>
      <c r="G141" s="46"/>
      <c r="H141" s="46"/>
      <c r="I141" s="46"/>
      <c r="J141" s="46"/>
    </row>
    <row r="142" spans="2:10" ht="12.75">
      <c r="B142" s="147"/>
      <c r="C142" s="46"/>
      <c r="D142" s="46"/>
      <c r="E142" s="46"/>
      <c r="F142" s="46"/>
      <c r="G142" s="46"/>
      <c r="H142" s="46"/>
      <c r="I142" s="46"/>
      <c r="J142" s="46"/>
    </row>
    <row r="143" spans="2:10" ht="12.75">
      <c r="B143" s="147"/>
      <c r="C143" s="46"/>
      <c r="D143" s="46"/>
      <c r="E143" s="46"/>
      <c r="F143" s="46"/>
      <c r="G143" s="46"/>
      <c r="H143" s="46"/>
      <c r="I143" s="46"/>
      <c r="J143" s="46"/>
    </row>
    <row r="144" spans="2:10" ht="12.75">
      <c r="B144" s="46"/>
      <c r="C144" s="46"/>
      <c r="D144" s="46"/>
      <c r="E144" s="46"/>
      <c r="F144" s="46"/>
      <c r="G144" s="46"/>
      <c r="H144" s="46"/>
      <c r="I144" s="46"/>
      <c r="J144" s="46"/>
    </row>
    <row r="145" spans="2:10" ht="12.75">
      <c r="B145" s="46"/>
      <c r="C145" s="46"/>
      <c r="D145" s="46"/>
      <c r="E145" s="46"/>
      <c r="F145" s="46"/>
      <c r="G145" s="46"/>
      <c r="H145" s="46"/>
      <c r="I145" s="46"/>
      <c r="J145" s="46"/>
    </row>
    <row r="146" spans="2:10" ht="12.75">
      <c r="B146" s="46"/>
      <c r="C146" s="46"/>
      <c r="D146" s="46"/>
      <c r="E146" s="46"/>
      <c r="F146" s="46"/>
      <c r="G146" s="46"/>
      <c r="H146" s="46"/>
      <c r="I146" s="46"/>
      <c r="J146" s="46"/>
    </row>
    <row r="147" spans="2:10" ht="12.75">
      <c r="B147" s="46"/>
      <c r="C147" s="46"/>
      <c r="D147" s="46"/>
      <c r="E147" s="46"/>
      <c r="F147" s="46"/>
      <c r="G147" s="46"/>
      <c r="H147" s="46"/>
      <c r="I147" s="46"/>
      <c r="J147" s="46"/>
    </row>
    <row r="148" spans="2:10" ht="12.75">
      <c r="B148" s="46"/>
      <c r="C148" s="46"/>
      <c r="D148" s="46"/>
      <c r="E148" s="46"/>
      <c r="F148" s="46"/>
      <c r="G148" s="46"/>
      <c r="H148" s="46"/>
      <c r="I148" s="46"/>
      <c r="J148" s="46"/>
    </row>
    <row r="149" spans="2:10" ht="12.75">
      <c r="B149" s="46"/>
      <c r="C149" s="46"/>
      <c r="D149" s="46"/>
      <c r="E149" s="46"/>
      <c r="F149" s="46"/>
      <c r="G149" s="46"/>
      <c r="H149" s="46"/>
      <c r="I149" s="46"/>
      <c r="J149" s="46"/>
    </row>
    <row r="150" spans="2:10" ht="12.75">
      <c r="B150" s="46"/>
      <c r="C150" s="46"/>
      <c r="D150" s="46"/>
      <c r="E150" s="46"/>
      <c r="F150" s="46"/>
      <c r="G150" s="46"/>
      <c r="H150" s="46"/>
      <c r="I150" s="46"/>
      <c r="J150" s="46"/>
    </row>
    <row r="151" spans="2:10" ht="12.75">
      <c r="B151" s="46"/>
      <c r="C151" s="46"/>
      <c r="D151" s="46"/>
      <c r="E151" s="46"/>
      <c r="F151" s="46"/>
      <c r="G151" s="46"/>
      <c r="H151" s="46"/>
      <c r="I151" s="46"/>
      <c r="J151" s="46"/>
    </row>
    <row r="152" spans="2:10" ht="12.75">
      <c r="B152" s="46"/>
      <c r="C152" s="46"/>
      <c r="D152" s="46"/>
      <c r="E152" s="46"/>
      <c r="F152" s="46"/>
      <c r="G152" s="46"/>
      <c r="H152" s="46"/>
      <c r="I152" s="46"/>
      <c r="J152" s="46"/>
    </row>
    <row r="153" spans="2:10" ht="12.75">
      <c r="B153" s="147"/>
      <c r="C153" s="46"/>
      <c r="D153" s="46"/>
      <c r="E153" s="46"/>
      <c r="F153" s="46"/>
      <c r="G153" s="46"/>
      <c r="H153" s="46"/>
      <c r="I153" s="46"/>
      <c r="J153" s="46"/>
    </row>
    <row r="154" spans="2:10" ht="12.75">
      <c r="B154" s="46"/>
      <c r="C154" s="46"/>
      <c r="D154" s="46"/>
      <c r="E154" s="46"/>
      <c r="F154" s="46"/>
      <c r="G154" s="46"/>
      <c r="H154" s="46"/>
      <c r="I154" s="46"/>
      <c r="J154" s="46"/>
    </row>
    <row r="155" spans="2:10" ht="12.75">
      <c r="B155" s="46"/>
      <c r="C155" s="46"/>
      <c r="D155" s="46"/>
      <c r="E155" s="46"/>
      <c r="F155" s="46"/>
      <c r="G155" s="46"/>
      <c r="H155" s="46"/>
      <c r="I155" s="46"/>
      <c r="J155" s="46"/>
    </row>
    <row r="156" spans="2:10" ht="12.75">
      <c r="B156" s="46"/>
      <c r="C156" s="46"/>
      <c r="D156" s="46"/>
      <c r="E156" s="46"/>
      <c r="F156" s="46"/>
      <c r="G156" s="46"/>
      <c r="H156" s="46"/>
      <c r="I156" s="46"/>
      <c r="J156" s="46"/>
    </row>
    <row r="157" spans="2:10" ht="12.75">
      <c r="B157" s="46"/>
      <c r="C157" s="46"/>
      <c r="D157" s="46"/>
      <c r="E157" s="46"/>
      <c r="F157" s="46"/>
      <c r="G157" s="46"/>
      <c r="H157" s="46"/>
      <c r="I157" s="46"/>
      <c r="J157" s="46"/>
    </row>
    <row r="158" spans="2:10" ht="12.75">
      <c r="B158" s="46"/>
      <c r="C158" s="46"/>
      <c r="D158" s="46"/>
      <c r="E158" s="46"/>
      <c r="F158" s="46"/>
      <c r="G158" s="46"/>
      <c r="H158" s="46"/>
      <c r="I158" s="46"/>
      <c r="J158" s="46"/>
    </row>
    <row r="159" spans="2:10" ht="12.75">
      <c r="B159" s="46"/>
      <c r="C159" s="46"/>
      <c r="D159" s="46"/>
      <c r="E159" s="46"/>
      <c r="F159" s="46"/>
      <c r="G159" s="46"/>
      <c r="H159" s="46"/>
      <c r="I159" s="46"/>
      <c r="J159" s="46"/>
    </row>
    <row r="160" spans="2:10" ht="12.75">
      <c r="B160" s="46"/>
      <c r="C160" s="46"/>
      <c r="D160" s="46"/>
      <c r="E160" s="46"/>
      <c r="F160" s="46"/>
      <c r="G160" s="46"/>
      <c r="H160" s="46"/>
      <c r="I160" s="46"/>
      <c r="J160" s="46"/>
    </row>
    <row r="161" spans="2:13" ht="12.75">
      <c r="B161" s="387"/>
      <c r="C161" s="387"/>
      <c r="D161" s="387"/>
      <c r="E161" s="387"/>
      <c r="F161" s="387"/>
      <c r="G161" s="387"/>
      <c r="H161" s="387"/>
      <c r="I161" s="387"/>
      <c r="J161" s="387"/>
      <c r="K161" s="387"/>
      <c r="L161" s="387"/>
      <c r="M161" s="387"/>
    </row>
    <row r="162" spans="2:13" ht="12.75">
      <c r="B162" s="387"/>
      <c r="C162" s="387"/>
      <c r="D162" s="387"/>
      <c r="E162" s="387"/>
      <c r="F162" s="388"/>
      <c r="G162" s="387"/>
      <c r="H162" s="387"/>
      <c r="I162" s="387"/>
      <c r="J162" s="387"/>
      <c r="K162" s="387"/>
      <c r="L162" s="387"/>
      <c r="M162" s="387"/>
    </row>
    <row r="163" spans="2:13" ht="12.75">
      <c r="B163" s="387"/>
      <c r="C163" s="387"/>
      <c r="D163" s="387"/>
      <c r="E163" s="387"/>
      <c r="F163" s="387"/>
      <c r="G163" s="387"/>
      <c r="H163" s="387"/>
      <c r="I163" s="387"/>
      <c r="J163" s="387"/>
      <c r="K163" s="387"/>
      <c r="L163" s="387"/>
      <c r="M163" s="387"/>
    </row>
    <row r="164" spans="2:13" ht="12.75">
      <c r="B164" s="387"/>
      <c r="C164" s="387"/>
      <c r="D164" s="387"/>
      <c r="E164" s="387"/>
      <c r="F164" s="387"/>
      <c r="G164" s="387"/>
      <c r="H164" s="387"/>
      <c r="I164" s="387"/>
      <c r="J164" s="387"/>
      <c r="K164" s="387"/>
      <c r="L164" s="387"/>
      <c r="M164" s="387"/>
    </row>
    <row r="165" spans="2:13" ht="12.75">
      <c r="B165" s="387"/>
      <c r="C165" s="387"/>
      <c r="D165" s="387"/>
      <c r="E165" s="387"/>
      <c r="F165" s="387"/>
      <c r="G165" s="387"/>
      <c r="H165" s="387"/>
      <c r="I165" s="387"/>
      <c r="J165" s="387"/>
      <c r="K165" s="387"/>
      <c r="L165" s="387"/>
      <c r="M165" s="387"/>
    </row>
  </sheetData>
  <sheetProtection formatCells="0" formatColumns="0"/>
  <mergeCells count="14">
    <mergeCell ref="B29:I29"/>
    <mergeCell ref="B30:I30"/>
    <mergeCell ref="B31:I31"/>
    <mergeCell ref="B32:I32"/>
    <mergeCell ref="D2:I2"/>
    <mergeCell ref="D1:I1"/>
    <mergeCell ref="A15:S15"/>
    <mergeCell ref="A16:L16"/>
    <mergeCell ref="J32:K32"/>
    <mergeCell ref="J28:K28"/>
    <mergeCell ref="B28:I28"/>
    <mergeCell ref="J29:K29"/>
    <mergeCell ref="J30:K30"/>
    <mergeCell ref="J31:K31"/>
  </mergeCells>
  <printOptions/>
  <pageMargins left="0.18" right="0.18" top="0.39" bottom="0.47" header="0.19" footer="0.19"/>
  <pageSetup horizontalDpi="600" verticalDpi="600" orientation="landscape" scale="67" r:id="rId1"/>
  <headerFooter alignWithMargins="0">
    <oddHeader>&amp;C&amp;A</oddHeader>
  </headerFooter>
  <rowBreaks count="1" manualBreakCount="1">
    <brk id="35" max="22" man="1"/>
  </rowBreaks>
</worksheet>
</file>

<file path=xl/worksheets/sheet2.xml><?xml version="1.0" encoding="utf-8"?>
<worksheet xmlns="http://schemas.openxmlformats.org/spreadsheetml/2006/main" xmlns:r="http://schemas.openxmlformats.org/officeDocument/2006/relationships">
  <sheetPr codeName="Sheet1">
    <tabColor indexed="11"/>
    <pageSetUpPr fitToPage="1"/>
  </sheetPr>
  <dimension ref="A1:A34"/>
  <sheetViews>
    <sheetView zoomScale="90" zoomScaleNormal="90" zoomScalePageLayoutView="0" workbookViewId="0" topLeftCell="A1">
      <selection activeCell="B2" sqref="B2"/>
    </sheetView>
  </sheetViews>
  <sheetFormatPr defaultColWidth="9.140625" defaultRowHeight="12.75"/>
  <cols>
    <col min="1" max="16384" width="9.140625" style="19" customWidth="1"/>
  </cols>
  <sheetData>
    <row r="1" s="58" customFormat="1" ht="15">
      <c r="A1" s="57" t="s">
        <v>280</v>
      </c>
    </row>
    <row r="2" s="58" customFormat="1" ht="12.75">
      <c r="A2" s="58" t="s">
        <v>266</v>
      </c>
    </row>
    <row r="3" s="58" customFormat="1" ht="12.75"/>
    <row r="4" s="58" customFormat="1" ht="15">
      <c r="A4" s="57" t="s">
        <v>76</v>
      </c>
    </row>
    <row r="5" s="58" customFormat="1" ht="12.75">
      <c r="A5" s="59" t="s">
        <v>91</v>
      </c>
    </row>
    <row r="6" s="58" customFormat="1" ht="12.75">
      <c r="A6" s="59" t="s">
        <v>92</v>
      </c>
    </row>
    <row r="7" s="58" customFormat="1" ht="12.75">
      <c r="A7" s="59" t="s">
        <v>282</v>
      </c>
    </row>
    <row r="8" s="58" customFormat="1" ht="12.75">
      <c r="A8" s="59" t="s">
        <v>157</v>
      </c>
    </row>
    <row r="9" s="58" customFormat="1" ht="12.75">
      <c r="A9" s="59" t="s">
        <v>281</v>
      </c>
    </row>
    <row r="10" s="58" customFormat="1" ht="12.75">
      <c r="A10" s="59" t="s">
        <v>77</v>
      </c>
    </row>
    <row r="11" s="58" customFormat="1" ht="12.75"/>
    <row r="12" s="58" customFormat="1" ht="15">
      <c r="A12" s="57" t="s">
        <v>78</v>
      </c>
    </row>
    <row r="13" s="58" customFormat="1" ht="12.75">
      <c r="A13" s="62" t="s">
        <v>158</v>
      </c>
    </row>
    <row r="14" s="58" customFormat="1" ht="12.75">
      <c r="A14" s="58" t="s">
        <v>159</v>
      </c>
    </row>
    <row r="15" s="58" customFormat="1" ht="12.75">
      <c r="A15" s="58" t="s">
        <v>160</v>
      </c>
    </row>
    <row r="16" s="58" customFormat="1" ht="12.75">
      <c r="A16" s="58" t="s">
        <v>161</v>
      </c>
    </row>
    <row r="17" s="58" customFormat="1" ht="12.75">
      <c r="A17" s="58" t="s">
        <v>162</v>
      </c>
    </row>
    <row r="18" s="58" customFormat="1" ht="12.75">
      <c r="A18" s="58" t="s">
        <v>283</v>
      </c>
    </row>
    <row r="19" s="58" customFormat="1" ht="12.75">
      <c r="A19" s="58" t="s">
        <v>79</v>
      </c>
    </row>
    <row r="20" s="58" customFormat="1" ht="12.75">
      <c r="A20" s="58" t="s">
        <v>80</v>
      </c>
    </row>
    <row r="21" s="58" customFormat="1" ht="12.75"/>
    <row r="22" s="58" customFormat="1" ht="15">
      <c r="A22" s="57" t="s">
        <v>81</v>
      </c>
    </row>
    <row r="23" s="58" customFormat="1" ht="12.75">
      <c r="A23" s="58" t="s">
        <v>163</v>
      </c>
    </row>
    <row r="24" s="58" customFormat="1" ht="12.75">
      <c r="A24" s="58" t="s">
        <v>164</v>
      </c>
    </row>
    <row r="25" s="58" customFormat="1" ht="12.75">
      <c r="A25" s="60" t="s">
        <v>284</v>
      </c>
    </row>
    <row r="26" s="58" customFormat="1" ht="12.75">
      <c r="A26" s="60" t="s">
        <v>165</v>
      </c>
    </row>
    <row r="27" s="58" customFormat="1" ht="12.75">
      <c r="A27" s="60" t="s">
        <v>285</v>
      </c>
    </row>
    <row r="28" s="58" customFormat="1" ht="12.75">
      <c r="A28" s="60"/>
    </row>
    <row r="29" s="58" customFormat="1" ht="12.75">
      <c r="A29" s="58" t="s">
        <v>93</v>
      </c>
    </row>
    <row r="30" s="58" customFormat="1" ht="12.75"/>
    <row r="31" s="58" customFormat="1" ht="12.75">
      <c r="A31" t="s">
        <v>166</v>
      </c>
    </row>
    <row r="32" s="58" customFormat="1" ht="12.75"/>
    <row r="33" s="58" customFormat="1" ht="12.75"/>
    <row r="34" s="58" customFormat="1" ht="15">
      <c r="A34" s="57"/>
    </row>
    <row r="35" s="58" customFormat="1" ht="12.75"/>
    <row r="36" s="58" customFormat="1" ht="12.75"/>
    <row r="37" s="58" customFormat="1" ht="12.75"/>
    <row r="38" s="58" customFormat="1" ht="12.75"/>
    <row r="39" s="58" customFormat="1" ht="12.75"/>
    <row r="40" s="58" customFormat="1" ht="12.75"/>
    <row r="41" s="58" customFormat="1" ht="12.75"/>
    <row r="42" s="58" customFormat="1" ht="12.75"/>
    <row r="43" s="58" customFormat="1" ht="12.75"/>
    <row r="44" s="58" customFormat="1" ht="12.75"/>
    <row r="45" s="58" customFormat="1" ht="12.75"/>
    <row r="46" s="58" customFormat="1" ht="12.75"/>
    <row r="47" s="58" customFormat="1" ht="12.75"/>
    <row r="48" s="58" customFormat="1" ht="12.75"/>
    <row r="49" s="58" customFormat="1" ht="12.75"/>
    <row r="50" s="58" customFormat="1" ht="12.75"/>
    <row r="51" s="58" customFormat="1" ht="12.75"/>
    <row r="52" s="58" customFormat="1" ht="12.75"/>
    <row r="53" s="58" customFormat="1" ht="12.75"/>
    <row r="54" s="58" customFormat="1" ht="12.75"/>
    <row r="55" s="58" customFormat="1" ht="12.75"/>
    <row r="56" s="58" customFormat="1" ht="12.75"/>
    <row r="57" s="58" customFormat="1" ht="12.75"/>
    <row r="58" s="58" customFormat="1" ht="12.75"/>
    <row r="59" s="58" customFormat="1" ht="12.75"/>
    <row r="60" s="58" customFormat="1" ht="12.75"/>
    <row r="61" s="58" customFormat="1" ht="12.75"/>
    <row r="62" s="58" customFormat="1" ht="12.75"/>
    <row r="63" s="58" customFormat="1" ht="12.75"/>
    <row r="64" s="58" customFormat="1" ht="12.75"/>
    <row r="65" s="58" customFormat="1" ht="12.75"/>
    <row r="66" s="58" customFormat="1" ht="12.75"/>
    <row r="67" s="58" customFormat="1" ht="12.75"/>
    <row r="68" s="58" customFormat="1" ht="12.75"/>
    <row r="69" s="58" customFormat="1" ht="12.75"/>
    <row r="70" s="58" customFormat="1" ht="12.75"/>
    <row r="71" s="58" customFormat="1" ht="12.75"/>
  </sheetData>
  <sheetProtection password="F155" sheet="1" objects="1" scenarios="1"/>
  <printOptions/>
  <pageMargins left="0.75" right="0.75" top="1" bottom="1" header="0.5" footer="0.5"/>
  <pageSetup fitToHeight="1" fitToWidth="1" horizontalDpi="600" verticalDpi="600" orientation="landscape" scale="78" r:id="rId1"/>
</worksheet>
</file>

<file path=xl/worksheets/sheet3.xml><?xml version="1.0" encoding="utf-8"?>
<worksheet xmlns="http://schemas.openxmlformats.org/spreadsheetml/2006/main" xmlns:r="http://schemas.openxmlformats.org/officeDocument/2006/relationships">
  <sheetPr codeName="Sheet3">
    <tabColor indexed="10"/>
  </sheetPr>
  <dimension ref="A1:O684"/>
  <sheetViews>
    <sheetView tabSelected="1" zoomScale="90" zoomScaleNormal="90" zoomScaleSheetLayoutView="75" zoomScalePageLayoutView="0" workbookViewId="0" topLeftCell="A1">
      <selection activeCell="C1" sqref="C1"/>
    </sheetView>
  </sheetViews>
  <sheetFormatPr defaultColWidth="9.140625" defaultRowHeight="12.75"/>
  <cols>
    <col min="1" max="1" width="33.28125" style="0" customWidth="1"/>
    <col min="2" max="2" width="27.00390625" style="0" customWidth="1"/>
    <col min="3" max="3" width="17.28125" style="0" customWidth="1"/>
    <col min="4" max="4" width="29.57421875" style="0" customWidth="1"/>
    <col min="5" max="5" width="11.28125" style="0" customWidth="1"/>
    <col min="6" max="6" width="10.7109375" style="0" customWidth="1"/>
    <col min="7" max="7" width="23.00390625" style="0" customWidth="1"/>
    <col min="9" max="9" width="10.421875" style="79" customWidth="1"/>
    <col min="10" max="10" width="14.140625" style="79" customWidth="1"/>
    <col min="11" max="12" width="9.140625" style="79" customWidth="1"/>
    <col min="13" max="13" width="9.140625" style="43" customWidth="1"/>
    <col min="14" max="14" width="9.140625" style="43" hidden="1" customWidth="1"/>
    <col min="15" max="15" width="8.8515625" style="47" hidden="1" customWidth="1"/>
    <col min="16" max="18" width="8.8515625" style="0" hidden="1" customWidth="1"/>
  </cols>
  <sheetData>
    <row r="1" spans="1:14" ht="21" thickBot="1">
      <c r="A1" s="267" t="s">
        <v>255</v>
      </c>
      <c r="B1" s="268"/>
      <c r="C1" s="107"/>
      <c r="D1" s="107"/>
      <c r="E1" s="107"/>
      <c r="F1" s="107"/>
      <c r="G1" s="107"/>
      <c r="H1" s="259"/>
      <c r="I1" s="65"/>
      <c r="J1" s="65"/>
      <c r="K1" s="65"/>
      <c r="L1" s="65"/>
      <c r="M1" s="63"/>
      <c r="N1" s="63"/>
    </row>
    <row r="2" spans="1:14" ht="12.75">
      <c r="A2" s="108" t="s">
        <v>256</v>
      </c>
      <c r="B2" s="22"/>
      <c r="C2" s="22"/>
      <c r="D2" s="22"/>
      <c r="E2" s="22"/>
      <c r="F2" s="22"/>
      <c r="G2" s="22"/>
      <c r="H2" s="25"/>
      <c r="I2" s="65"/>
      <c r="J2" s="65"/>
      <c r="K2" s="65"/>
      <c r="L2" s="65"/>
      <c r="M2" s="63"/>
      <c r="N2" s="63"/>
    </row>
    <row r="3" spans="1:14" ht="12.75">
      <c r="A3" s="108" t="s">
        <v>257</v>
      </c>
      <c r="B3" s="22"/>
      <c r="C3" s="22"/>
      <c r="D3" s="22"/>
      <c r="E3" s="22"/>
      <c r="F3" s="22"/>
      <c r="G3" s="22"/>
      <c r="H3" s="25"/>
      <c r="I3" s="65"/>
      <c r="J3" s="65"/>
      <c r="K3" s="65"/>
      <c r="L3" s="65"/>
      <c r="M3" s="63"/>
      <c r="N3" s="63"/>
    </row>
    <row r="4" spans="1:14" ht="13.5" customHeight="1" thickBot="1">
      <c r="A4" s="119"/>
      <c r="B4" s="22"/>
      <c r="C4" s="22"/>
      <c r="D4" s="22"/>
      <c r="E4" s="22"/>
      <c r="F4" s="22"/>
      <c r="G4" s="22"/>
      <c r="H4" s="25"/>
      <c r="I4" s="65"/>
      <c r="J4" s="65"/>
      <c r="K4" s="65"/>
      <c r="L4" s="65"/>
      <c r="M4" s="63"/>
      <c r="N4" s="63"/>
    </row>
    <row r="5" spans="1:14" ht="12.75">
      <c r="A5" s="269" t="s">
        <v>6</v>
      </c>
      <c r="B5" s="558"/>
      <c r="C5" s="559"/>
      <c r="D5" s="254"/>
      <c r="E5" s="256"/>
      <c r="F5" s="256"/>
      <c r="G5" s="256"/>
      <c r="H5" s="257"/>
      <c r="I5" s="65"/>
      <c r="J5" s="65"/>
      <c r="K5" s="65"/>
      <c r="L5" s="65"/>
      <c r="M5" s="63"/>
      <c r="N5" s="63"/>
    </row>
    <row r="6" spans="1:15" ht="15.75" customHeight="1">
      <c r="A6" s="270" t="s">
        <v>122</v>
      </c>
      <c r="B6" s="560"/>
      <c r="C6" s="560"/>
      <c r="D6" s="113"/>
      <c r="E6" s="22"/>
      <c r="F6" s="22"/>
      <c r="G6" s="22"/>
      <c r="H6" s="25"/>
      <c r="I6" s="65"/>
      <c r="J6" s="65"/>
      <c r="K6" s="65"/>
      <c r="L6" s="65"/>
      <c r="M6" s="63"/>
      <c r="N6" s="63"/>
      <c r="O6" s="37" t="s">
        <v>113</v>
      </c>
    </row>
    <row r="7" spans="1:15" ht="15">
      <c r="A7" s="269" t="s">
        <v>128</v>
      </c>
      <c r="B7" s="560"/>
      <c r="C7" s="560"/>
      <c r="D7" s="113"/>
      <c r="E7" s="22"/>
      <c r="F7" s="22"/>
      <c r="G7" s="22"/>
      <c r="H7" s="25"/>
      <c r="I7" s="65"/>
      <c r="J7" s="65"/>
      <c r="K7" s="65"/>
      <c r="L7" s="65"/>
      <c r="M7" s="63"/>
      <c r="N7" s="63"/>
      <c r="O7" s="37" t="s">
        <v>114</v>
      </c>
    </row>
    <row r="8" spans="1:15" ht="30" customHeight="1">
      <c r="A8" s="271" t="s">
        <v>199</v>
      </c>
      <c r="B8" s="565"/>
      <c r="C8" s="565"/>
      <c r="D8" s="113"/>
      <c r="E8" s="22"/>
      <c r="F8" s="22"/>
      <c r="G8" s="22"/>
      <c r="H8" s="25"/>
      <c r="I8" s="65"/>
      <c r="J8" s="65"/>
      <c r="K8" s="65"/>
      <c r="L8" s="65"/>
      <c r="M8" s="63"/>
      <c r="N8" s="63"/>
      <c r="O8" s="37" t="s">
        <v>115</v>
      </c>
    </row>
    <row r="9" spans="1:15" ht="15.75">
      <c r="A9" s="269" t="s">
        <v>137</v>
      </c>
      <c r="B9" s="255"/>
      <c r="C9" s="28"/>
      <c r="D9" s="112"/>
      <c r="E9" s="22"/>
      <c r="F9" s="22"/>
      <c r="G9" s="22"/>
      <c r="H9" s="25"/>
      <c r="I9" s="65"/>
      <c r="J9" s="65"/>
      <c r="K9" s="65"/>
      <c r="L9" s="65"/>
      <c r="M9" s="63"/>
      <c r="N9" s="63"/>
      <c r="O9" s="37" t="s">
        <v>116</v>
      </c>
    </row>
    <row r="10" spans="1:15" ht="38.25">
      <c r="A10" s="269" t="s">
        <v>135</v>
      </c>
      <c r="B10" s="236"/>
      <c r="C10" s="28"/>
      <c r="D10" s="444" t="s">
        <v>273</v>
      </c>
      <c r="E10" s="22"/>
      <c r="F10" s="22"/>
      <c r="G10" s="22"/>
      <c r="H10" s="25"/>
      <c r="I10" s="65"/>
      <c r="J10" s="65"/>
      <c r="K10" s="65"/>
      <c r="L10" s="65"/>
      <c r="M10" s="63"/>
      <c r="N10" s="63"/>
      <c r="O10" s="37" t="s">
        <v>117</v>
      </c>
    </row>
    <row r="11" spans="1:15" ht="15.75">
      <c r="A11" s="269" t="s">
        <v>136</v>
      </c>
      <c r="B11" s="236"/>
      <c r="C11" s="28"/>
      <c r="D11" s="113"/>
      <c r="E11" s="22"/>
      <c r="F11" s="22"/>
      <c r="G11" s="22"/>
      <c r="H11" s="25"/>
      <c r="I11" s="65"/>
      <c r="J11" s="65"/>
      <c r="K11" s="65"/>
      <c r="L11" s="65"/>
      <c r="M11" s="63"/>
      <c r="N11" s="63"/>
      <c r="O11" s="37" t="s">
        <v>118</v>
      </c>
    </row>
    <row r="12" spans="1:14" ht="15" customHeight="1">
      <c r="A12" s="269" t="s">
        <v>167</v>
      </c>
      <c r="B12" s="236"/>
      <c r="C12" s="28"/>
      <c r="D12" s="113"/>
      <c r="E12" s="22"/>
      <c r="F12" s="22"/>
      <c r="G12" s="22"/>
      <c r="H12" s="25"/>
      <c r="I12" s="65"/>
      <c r="J12" s="65"/>
      <c r="K12" s="65"/>
      <c r="L12" s="65"/>
      <c r="M12" s="63"/>
      <c r="N12" s="63"/>
    </row>
    <row r="13" spans="1:14" ht="17.25" customHeight="1">
      <c r="A13" s="258"/>
      <c r="B13" s="114"/>
      <c r="C13" s="115"/>
      <c r="D13" s="113"/>
      <c r="E13" s="22"/>
      <c r="F13" s="22"/>
      <c r="G13" s="22"/>
      <c r="H13" s="25"/>
      <c r="I13" s="65"/>
      <c r="J13" s="65"/>
      <c r="K13" s="65"/>
      <c r="L13" s="65"/>
      <c r="M13" s="63"/>
      <c r="N13" s="63"/>
    </row>
    <row r="14" spans="1:14" ht="30.75" customHeight="1">
      <c r="A14" s="116" t="s">
        <v>176</v>
      </c>
      <c r="B14" s="117"/>
      <c r="C14" s="22"/>
      <c r="D14" s="113"/>
      <c r="E14" s="22"/>
      <c r="F14" s="22"/>
      <c r="G14" s="22"/>
      <c r="H14" s="25"/>
      <c r="I14" s="65"/>
      <c r="J14" s="65"/>
      <c r="K14" s="65"/>
      <c r="L14" s="65"/>
      <c r="M14" s="63"/>
      <c r="N14" s="63"/>
    </row>
    <row r="15" spans="1:14" ht="15.75">
      <c r="A15" s="118"/>
      <c r="B15" s="566"/>
      <c r="C15" s="567"/>
      <c r="D15" s="113"/>
      <c r="E15" s="22"/>
      <c r="F15" s="22"/>
      <c r="G15" s="22"/>
      <c r="H15" s="25"/>
      <c r="I15" s="65"/>
      <c r="J15" s="65"/>
      <c r="K15" s="65"/>
      <c r="L15" s="65"/>
      <c r="M15" s="63"/>
      <c r="N15" s="63"/>
    </row>
    <row r="16" spans="1:14" ht="13.5" thickBot="1">
      <c r="A16" s="109"/>
      <c r="B16" s="110"/>
      <c r="C16" s="110"/>
      <c r="D16" s="110"/>
      <c r="E16" s="110"/>
      <c r="F16" s="110"/>
      <c r="G16" s="110"/>
      <c r="H16" s="111"/>
      <c r="I16" s="65"/>
      <c r="J16" s="65"/>
      <c r="K16" s="65"/>
      <c r="L16" s="65"/>
      <c r="M16" s="63"/>
      <c r="N16" s="63"/>
    </row>
    <row r="17" spans="1:14" ht="36" customHeight="1" thickBot="1">
      <c r="A17" s="283" t="s">
        <v>267</v>
      </c>
      <c r="B17" s="561">
        <f>IF($G$22="","",IF($F$22&gt;0,"","ERROR: You have specified an Alternative Species for avian LD50 but have not provided a body weight!"))</f>
      </c>
      <c r="C17" s="562"/>
      <c r="D17" s="272"/>
      <c r="E17" s="561">
        <f>IF($G$24="","",IF($F$24&gt;0,"","ERROR:You have specified an Alternative Species for avian NOAEL but have not provided a body weight!"))</f>
      </c>
      <c r="F17" s="562"/>
      <c r="G17" s="592"/>
      <c r="H17" s="242"/>
      <c r="I17" s="65"/>
      <c r="J17" s="65"/>
      <c r="K17" s="65"/>
      <c r="L17" s="65"/>
      <c r="M17" s="63"/>
      <c r="N17" s="63"/>
    </row>
    <row r="18" spans="1:14" ht="32.25" customHeight="1">
      <c r="A18" s="235"/>
      <c r="B18" s="577">
        <f>IF($G$23="","",IF($F$23&gt;0,"","ERROR: You have specified an Alternative Species for avian LC50 but have not provided a body weight!"))</f>
      </c>
      <c r="C18" s="578"/>
      <c r="D18" s="273"/>
      <c r="E18" s="577">
        <f>IF($G$25="","",IF($F$25&gt;0,"","ERROR:You have specified an Alternative Species for avian NOAEC but have not provided a body weight!"))</f>
      </c>
      <c r="F18" s="596"/>
      <c r="G18" s="597"/>
      <c r="H18" s="24"/>
      <c r="I18" s="65"/>
      <c r="J18" s="65"/>
      <c r="K18" s="65"/>
      <c r="L18" s="65"/>
      <c r="M18" s="63"/>
      <c r="N18" s="63"/>
    </row>
    <row r="19" spans="1:14" ht="57.75" customHeight="1">
      <c r="A19" s="579" t="s">
        <v>271</v>
      </c>
      <c r="B19" s="580"/>
      <c r="C19" s="580"/>
      <c r="D19" s="580"/>
      <c r="E19" s="580"/>
      <c r="F19" s="580"/>
      <c r="G19" s="580"/>
      <c r="H19" s="581"/>
      <c r="I19" s="65"/>
      <c r="J19" s="65"/>
      <c r="K19" s="65"/>
      <c r="L19" s="65"/>
      <c r="M19" s="63"/>
      <c r="N19" s="63"/>
    </row>
    <row r="20" spans="1:14" ht="15.75" customHeight="1">
      <c r="A20" s="121"/>
      <c r="B20" s="165"/>
      <c r="C20" s="21"/>
      <c r="D20" s="243"/>
      <c r="E20" s="21"/>
      <c r="F20" s="21"/>
      <c r="G20" s="21"/>
      <c r="H20" s="24"/>
      <c r="I20" s="65"/>
      <c r="J20" s="65"/>
      <c r="K20" s="65"/>
      <c r="L20" s="65"/>
      <c r="M20" s="63"/>
      <c r="N20" s="63"/>
    </row>
    <row r="21" spans="1:14" ht="56.25" customHeight="1" thickBot="1">
      <c r="A21" s="121"/>
      <c r="B21" s="120"/>
      <c r="C21" s="21"/>
      <c r="D21" s="122" t="s">
        <v>112</v>
      </c>
      <c r="E21" s="21"/>
      <c r="F21" s="123" t="s">
        <v>169</v>
      </c>
      <c r="G21" s="123" t="s">
        <v>168</v>
      </c>
      <c r="H21" s="24"/>
      <c r="I21" s="65"/>
      <c r="J21" s="65"/>
      <c r="K21" s="65"/>
      <c r="L21" s="65"/>
      <c r="M21" s="63"/>
      <c r="N21" s="63"/>
    </row>
    <row r="22" spans="1:15" ht="24.75" customHeight="1">
      <c r="A22" s="121"/>
      <c r="B22" s="252" t="s">
        <v>104</v>
      </c>
      <c r="C22" s="244"/>
      <c r="D22" s="441">
        <v>1</v>
      </c>
      <c r="E22" s="124">
        <f>IF(D22=3,"Must Enter &gt;&gt;","")</f>
      </c>
      <c r="F22" s="246"/>
      <c r="G22" s="247"/>
      <c r="H22" s="24"/>
      <c r="I22" s="65"/>
      <c r="J22" s="65"/>
      <c r="K22" s="65"/>
      <c r="L22" s="65"/>
      <c r="M22" s="63"/>
      <c r="N22" s="63"/>
      <c r="O22" s="47" t="s">
        <v>110</v>
      </c>
    </row>
    <row r="23" spans="1:15" ht="24.75" customHeight="1">
      <c r="A23" s="121"/>
      <c r="B23" s="253" t="s">
        <v>103</v>
      </c>
      <c r="C23" s="241"/>
      <c r="D23" s="442">
        <v>1</v>
      </c>
      <c r="E23" s="124">
        <f>IF(D23=3,"Must Enter &gt;&gt;","")</f>
      </c>
      <c r="F23" s="248"/>
      <c r="G23" s="249"/>
      <c r="H23" s="24"/>
      <c r="I23" s="65"/>
      <c r="J23" s="65"/>
      <c r="K23" s="65"/>
      <c r="L23" s="65"/>
      <c r="M23" s="63"/>
      <c r="N23" s="63"/>
      <c r="O23" s="47" t="s">
        <v>111</v>
      </c>
    </row>
    <row r="24" spans="1:15" ht="23.25" customHeight="1">
      <c r="A24" s="121"/>
      <c r="B24" s="253" t="s">
        <v>105</v>
      </c>
      <c r="C24" s="240"/>
      <c r="D24" s="442">
        <v>1</v>
      </c>
      <c r="E24" s="124">
        <f>IF(D24=3,"Must Enter &gt;&gt;","")</f>
      </c>
      <c r="F24" s="248"/>
      <c r="G24" s="249"/>
      <c r="H24" s="24"/>
      <c r="I24" s="65"/>
      <c r="J24" s="65"/>
      <c r="K24" s="65"/>
      <c r="L24" s="65"/>
      <c r="M24" s="63"/>
      <c r="N24" s="63"/>
      <c r="O24" s="47" t="s">
        <v>131</v>
      </c>
    </row>
    <row r="25" spans="1:14" ht="25.5" customHeight="1" thickBot="1">
      <c r="A25" s="121"/>
      <c r="B25" s="253" t="s">
        <v>102</v>
      </c>
      <c r="C25" s="241"/>
      <c r="D25" s="442">
        <v>1</v>
      </c>
      <c r="E25" s="124">
        <f>IF(D25=3,"Must Enter &gt;&gt;","")</f>
      </c>
      <c r="F25" s="250"/>
      <c r="G25" s="251"/>
      <c r="H25" s="24"/>
      <c r="I25" s="65"/>
      <c r="J25" s="65"/>
      <c r="K25" s="65"/>
      <c r="L25" s="65"/>
      <c r="M25" s="63"/>
      <c r="N25" s="63"/>
    </row>
    <row r="26" spans="1:14" ht="19.5" customHeight="1" thickBot="1">
      <c r="A26" s="41"/>
      <c r="B26" s="575" t="s">
        <v>129</v>
      </c>
      <c r="C26" s="576"/>
      <c r="D26" s="245">
        <v>1</v>
      </c>
      <c r="E26" s="260">
        <f>IF(D26="","&lt;&lt;Warning: Need Scaling Factor to continue","")</f>
      </c>
      <c r="F26" s="21"/>
      <c r="G26" s="261"/>
      <c r="H26" s="262"/>
      <c r="I26" s="66"/>
      <c r="J26" s="66"/>
      <c r="K26" s="67"/>
      <c r="L26" s="65"/>
      <c r="M26" s="64"/>
      <c r="N26" s="64"/>
    </row>
    <row r="27" spans="1:15" s="26" customFormat="1" ht="19.5" customHeight="1" thickBot="1">
      <c r="A27" s="109"/>
      <c r="B27" s="278"/>
      <c r="C27" s="279"/>
      <c r="D27" s="280"/>
      <c r="E27" s="281"/>
      <c r="F27" s="110"/>
      <c r="G27" s="125"/>
      <c r="H27" s="126"/>
      <c r="I27" s="274"/>
      <c r="J27" s="274"/>
      <c r="K27" s="275"/>
      <c r="L27" s="274"/>
      <c r="M27" s="276"/>
      <c r="N27" s="276"/>
      <c r="O27" s="277"/>
    </row>
    <row r="28" spans="1:14" ht="53.25" customHeight="1" thickBot="1">
      <c r="A28" s="282" t="s">
        <v>216</v>
      </c>
      <c r="B28" s="263"/>
      <c r="C28" s="42"/>
      <c r="D28" s="42"/>
      <c r="E28" s="42"/>
      <c r="F28" s="42"/>
      <c r="G28" s="42"/>
      <c r="H28" s="42"/>
      <c r="I28" s="264">
        <v>1</v>
      </c>
      <c r="J28" s="65"/>
      <c r="K28" s="65"/>
      <c r="L28" s="65"/>
      <c r="M28" s="64"/>
      <c r="N28" s="64"/>
    </row>
    <row r="29" spans="1:15" ht="27" customHeight="1">
      <c r="A29" s="568" t="s">
        <v>268</v>
      </c>
      <c r="B29" s="569"/>
      <c r="C29" s="179" t="s">
        <v>65</v>
      </c>
      <c r="D29" s="236">
        <v>1.4</v>
      </c>
      <c r="E29" s="180" t="s">
        <v>203</v>
      </c>
      <c r="F29" s="237"/>
      <c r="G29" s="238"/>
      <c r="H29" s="239"/>
      <c r="I29" s="265"/>
      <c r="J29" s="65"/>
      <c r="K29" s="65"/>
      <c r="L29" s="63"/>
      <c r="M29" s="63"/>
      <c r="N29" s="48" t="b">
        <v>0</v>
      </c>
      <c r="O29"/>
    </row>
    <row r="30" spans="1:15" ht="17.25" customHeight="1">
      <c r="A30" s="570"/>
      <c r="B30" s="569"/>
      <c r="C30" s="179" t="s">
        <v>204</v>
      </c>
      <c r="D30" s="236">
        <v>37</v>
      </c>
      <c r="E30" s="181" t="s">
        <v>203</v>
      </c>
      <c r="F30" s="593"/>
      <c r="G30" s="594"/>
      <c r="H30" s="594"/>
      <c r="I30" s="595"/>
      <c r="J30" s="65"/>
      <c r="K30" s="65"/>
      <c r="L30" s="63"/>
      <c r="M30" s="63"/>
      <c r="N30" s="48">
        <v>1</v>
      </c>
      <c r="O30"/>
    </row>
    <row r="31" spans="1:15" ht="17.25" customHeight="1">
      <c r="A31" s="570"/>
      <c r="B31" s="569"/>
      <c r="C31" s="182" t="s">
        <v>67</v>
      </c>
      <c r="D31" s="236">
        <v>238</v>
      </c>
      <c r="E31" s="266" t="s">
        <v>203</v>
      </c>
      <c r="F31" s="594"/>
      <c r="G31" s="594"/>
      <c r="H31" s="594"/>
      <c r="I31" s="595"/>
      <c r="J31" s="65"/>
      <c r="K31" s="65"/>
      <c r="L31" s="63"/>
      <c r="M31" s="63"/>
      <c r="N31" s="48"/>
      <c r="O31"/>
    </row>
    <row r="32" spans="1:15" ht="69.75" customHeight="1">
      <c r="A32" s="571" t="s">
        <v>0</v>
      </c>
      <c r="B32" s="572"/>
      <c r="C32" s="572"/>
      <c r="D32" s="284">
        <v>0.69</v>
      </c>
      <c r="E32" s="586" t="s">
        <v>274</v>
      </c>
      <c r="F32" s="587"/>
      <c r="G32" s="587"/>
      <c r="H32" s="587"/>
      <c r="I32" s="588"/>
      <c r="J32" s="65"/>
      <c r="K32" s="65"/>
      <c r="L32" s="63"/>
      <c r="M32" s="63"/>
      <c r="N32" s="48"/>
      <c r="O32"/>
    </row>
    <row r="33" spans="1:15" ht="45" customHeight="1">
      <c r="A33" s="571" t="s">
        <v>1</v>
      </c>
      <c r="B33" s="572"/>
      <c r="C33" s="572"/>
      <c r="D33" s="284">
        <v>0.85</v>
      </c>
      <c r="E33" s="569"/>
      <c r="F33" s="569"/>
      <c r="G33" s="569"/>
      <c r="H33" s="569"/>
      <c r="I33" s="589"/>
      <c r="J33" s="65"/>
      <c r="K33" s="65"/>
      <c r="L33" s="63"/>
      <c r="M33" s="63"/>
      <c r="N33" s="48"/>
      <c r="O33"/>
    </row>
    <row r="34" spans="1:15" ht="38.25" customHeight="1" thickBot="1">
      <c r="A34" s="573" t="s">
        <v>2</v>
      </c>
      <c r="B34" s="574"/>
      <c r="C34" s="574"/>
      <c r="D34" s="285">
        <v>0.85</v>
      </c>
      <c r="E34" s="590"/>
      <c r="F34" s="590"/>
      <c r="G34" s="590"/>
      <c r="H34" s="590"/>
      <c r="I34" s="591"/>
      <c r="J34" s="65"/>
      <c r="K34" s="65"/>
      <c r="L34" s="63"/>
      <c r="M34" s="63"/>
      <c r="N34" s="48"/>
      <c r="O34"/>
    </row>
    <row r="35" spans="1:15" ht="48" customHeight="1" thickBot="1">
      <c r="A35" s="119"/>
      <c r="B35" s="521"/>
      <c r="C35" s="522"/>
      <c r="D35" s="523"/>
      <c r="E35" s="22"/>
      <c r="F35" s="21"/>
      <c r="G35" s="21"/>
      <c r="H35" s="21"/>
      <c r="I35" s="65"/>
      <c r="J35" s="65"/>
      <c r="K35" s="65"/>
      <c r="L35" s="65"/>
      <c r="M35" s="63"/>
      <c r="N35" s="63"/>
      <c r="O35" s="48" t="s">
        <v>96</v>
      </c>
    </row>
    <row r="36" spans="1:15" ht="36.75" customHeight="1">
      <c r="A36" s="582" t="s">
        <v>292</v>
      </c>
      <c r="B36" s="583"/>
      <c r="C36" s="583"/>
      <c r="D36" s="524">
        <v>35</v>
      </c>
      <c r="E36" s="478" t="s">
        <v>203</v>
      </c>
      <c r="F36" s="510"/>
      <c r="G36" s="21"/>
      <c r="H36" s="21"/>
      <c r="I36" s="65"/>
      <c r="J36" s="65"/>
      <c r="K36" s="65"/>
      <c r="L36" s="65"/>
      <c r="M36" s="63"/>
      <c r="N36" s="63"/>
      <c r="O36" s="48" t="s">
        <v>97</v>
      </c>
    </row>
    <row r="37" spans="1:14" ht="36" customHeight="1" thickBot="1">
      <c r="A37" s="584" t="s">
        <v>293</v>
      </c>
      <c r="B37" s="585"/>
      <c r="C37" s="585"/>
      <c r="D37" s="525">
        <v>2.3</v>
      </c>
      <c r="E37" s="479" t="s">
        <v>203</v>
      </c>
      <c r="F37" s="21"/>
      <c r="G37" s="21"/>
      <c r="H37" s="21"/>
      <c r="I37" s="65"/>
      <c r="J37" s="65"/>
      <c r="K37" s="65"/>
      <c r="L37" s="65"/>
      <c r="M37" s="63"/>
      <c r="N37" s="63"/>
    </row>
    <row r="38" spans="1:14" ht="21" customHeight="1">
      <c r="A38" s="166"/>
      <c r="B38" s="563"/>
      <c r="C38" s="167"/>
      <c r="D38" s="127"/>
      <c r="E38" s="21"/>
      <c r="F38" s="21"/>
      <c r="G38" s="21"/>
      <c r="H38" s="21"/>
      <c r="I38" s="65"/>
      <c r="J38" s="65"/>
      <c r="K38" s="65"/>
      <c r="L38" s="65"/>
      <c r="M38" s="63"/>
      <c r="N38" s="63"/>
    </row>
    <row r="39" spans="1:14" ht="21" customHeight="1">
      <c r="A39" s="168"/>
      <c r="B39" s="564"/>
      <c r="C39" s="167"/>
      <c r="D39" s="127"/>
      <c r="E39" s="21"/>
      <c r="F39" s="21"/>
      <c r="G39" s="21"/>
      <c r="H39" s="21"/>
      <c r="I39" s="65"/>
      <c r="J39" s="65"/>
      <c r="K39" s="65"/>
      <c r="L39" s="65"/>
      <c r="M39" s="63"/>
      <c r="N39" s="63"/>
    </row>
    <row r="40" spans="1:15" ht="17.25" customHeight="1">
      <c r="A40" s="169"/>
      <c r="B40" s="144"/>
      <c r="C40" s="49"/>
      <c r="D40" s="177"/>
      <c r="E40" s="21"/>
      <c r="F40" s="21"/>
      <c r="G40" s="21"/>
      <c r="H40" s="21"/>
      <c r="I40" s="65"/>
      <c r="J40" s="65"/>
      <c r="K40" s="65"/>
      <c r="L40" s="65"/>
      <c r="M40" s="63"/>
      <c r="N40" s="63"/>
      <c r="O40" s="47" t="s">
        <v>120</v>
      </c>
    </row>
    <row r="41" spans="1:15" ht="17.25" customHeight="1">
      <c r="A41" s="170"/>
      <c r="B41" s="144"/>
      <c r="C41" s="49"/>
      <c r="D41" s="177"/>
      <c r="E41" s="21"/>
      <c r="F41" s="171"/>
      <c r="G41" s="128"/>
      <c r="H41" s="128"/>
      <c r="I41" s="68"/>
      <c r="J41" s="65"/>
      <c r="K41" s="65"/>
      <c r="L41" s="65"/>
      <c r="M41" s="63"/>
      <c r="N41" s="63"/>
      <c r="O41" s="47" t="s">
        <v>121</v>
      </c>
    </row>
    <row r="42" spans="1:15" ht="17.25" customHeight="1">
      <c r="A42" s="170"/>
      <c r="B42" s="144"/>
      <c r="C42" s="49"/>
      <c r="D42" s="177"/>
      <c r="E42" s="21"/>
      <c r="F42" s="21"/>
      <c r="G42" s="21"/>
      <c r="H42" s="21"/>
      <c r="I42" s="65"/>
      <c r="J42" s="65"/>
      <c r="K42" s="65"/>
      <c r="L42" s="65"/>
      <c r="M42" s="63"/>
      <c r="N42" s="63"/>
      <c r="O42" s="47" t="s">
        <v>130</v>
      </c>
    </row>
    <row r="43" spans="1:15" ht="17.25" customHeight="1">
      <c r="A43" s="172"/>
      <c r="B43" s="115"/>
      <c r="C43" s="49"/>
      <c r="D43" s="178"/>
      <c r="E43" s="21"/>
      <c r="F43" s="21"/>
      <c r="G43" s="21"/>
      <c r="H43" s="21"/>
      <c r="I43" s="65"/>
      <c r="J43" s="65"/>
      <c r="K43" s="65"/>
      <c r="L43" s="65"/>
      <c r="M43" s="63"/>
      <c r="N43" s="63"/>
      <c r="O43" s="47" t="s">
        <v>133</v>
      </c>
    </row>
    <row r="44" spans="1:14" ht="12.75">
      <c r="A44" s="172"/>
      <c r="B44" s="170"/>
      <c r="C44" s="15"/>
      <c r="D44" s="22"/>
      <c r="E44" s="21"/>
      <c r="F44" s="21"/>
      <c r="G44" s="21"/>
      <c r="H44" s="21"/>
      <c r="I44" s="65"/>
      <c r="J44" s="65"/>
      <c r="K44" s="65"/>
      <c r="L44" s="65"/>
      <c r="M44" s="63"/>
      <c r="N44" s="63"/>
    </row>
    <row r="45" spans="1:15" ht="12.75">
      <c r="A45" s="173"/>
      <c r="B45" s="174"/>
      <c r="C45" s="15"/>
      <c r="D45" s="22"/>
      <c r="E45" s="21"/>
      <c r="F45" s="21"/>
      <c r="G45" s="21"/>
      <c r="H45" s="21"/>
      <c r="I45" s="65"/>
      <c r="J45" s="65"/>
      <c r="K45" s="65"/>
      <c r="L45" s="65"/>
      <c r="M45" s="63"/>
      <c r="N45" s="63"/>
      <c r="O45" s="47" t="s">
        <v>123</v>
      </c>
    </row>
    <row r="46" spans="1:15" ht="21">
      <c r="A46" s="175"/>
      <c r="B46" s="22"/>
      <c r="C46" s="54"/>
      <c r="D46" s="176"/>
      <c r="E46" s="27"/>
      <c r="F46" s="23"/>
      <c r="G46" s="22"/>
      <c r="H46" s="22"/>
      <c r="I46" s="69"/>
      <c r="J46" s="69"/>
      <c r="K46" s="69"/>
      <c r="L46" s="69"/>
      <c r="M46" s="63"/>
      <c r="N46" s="63"/>
      <c r="O46" s="47" t="s">
        <v>124</v>
      </c>
    </row>
    <row r="47" spans="1:14" ht="12.75">
      <c r="A47" s="22"/>
      <c r="B47" s="22"/>
      <c r="C47" s="49"/>
      <c r="D47" s="50"/>
      <c r="E47" s="27"/>
      <c r="F47" s="23"/>
      <c r="G47" s="29"/>
      <c r="H47" s="30"/>
      <c r="I47" s="70"/>
      <c r="J47" s="71"/>
      <c r="K47" s="72"/>
      <c r="L47" s="69"/>
      <c r="M47" s="63"/>
      <c r="N47" s="63"/>
    </row>
    <row r="48" spans="1:14" ht="12.75">
      <c r="A48" s="51"/>
      <c r="B48" s="22"/>
      <c r="C48" s="49"/>
      <c r="D48" s="50"/>
      <c r="E48" s="27"/>
      <c r="F48" s="21"/>
      <c r="G48" s="31"/>
      <c r="H48" s="28"/>
      <c r="I48" s="73"/>
      <c r="J48" s="69"/>
      <c r="K48" s="74"/>
      <c r="L48" s="69"/>
      <c r="M48" s="63"/>
      <c r="N48" s="63"/>
    </row>
    <row r="49" spans="1:14" ht="12.75">
      <c r="A49" s="51"/>
      <c r="B49" s="22"/>
      <c r="C49" s="22"/>
      <c r="D49" s="22"/>
      <c r="E49" s="32"/>
      <c r="F49" s="28"/>
      <c r="G49" s="28"/>
      <c r="H49" s="28"/>
      <c r="I49" s="69"/>
      <c r="J49" s="69"/>
      <c r="K49" s="74"/>
      <c r="L49" s="69"/>
      <c r="M49" s="63"/>
      <c r="N49" s="63"/>
    </row>
    <row r="50" spans="1:14" ht="12.75">
      <c r="A50" s="51"/>
      <c r="B50" s="22"/>
      <c r="C50" s="22"/>
      <c r="D50" s="22"/>
      <c r="E50" s="32"/>
      <c r="F50" s="33"/>
      <c r="G50" s="28"/>
      <c r="H50" s="33"/>
      <c r="I50" s="69"/>
      <c r="J50" s="75"/>
      <c r="K50" s="76"/>
      <c r="L50" s="69"/>
      <c r="M50" s="63"/>
      <c r="N50" s="63"/>
    </row>
    <row r="51" spans="1:14" ht="12.75">
      <c r="A51" s="51"/>
      <c r="B51" s="22"/>
      <c r="C51" s="51"/>
      <c r="D51" s="51"/>
      <c r="E51" s="32"/>
      <c r="F51" s="33"/>
      <c r="G51" s="28"/>
      <c r="H51" s="33"/>
      <c r="I51" s="69"/>
      <c r="J51" s="75"/>
      <c r="K51" s="76"/>
      <c r="L51" s="69"/>
      <c r="M51" s="63"/>
      <c r="N51" s="63"/>
    </row>
    <row r="52" spans="1:14" ht="12.75">
      <c r="A52" s="51"/>
      <c r="B52" s="51"/>
      <c r="C52" s="51"/>
      <c r="D52" s="51"/>
      <c r="E52" s="32"/>
      <c r="F52" s="33"/>
      <c r="G52" s="28"/>
      <c r="H52" s="33"/>
      <c r="I52" s="69"/>
      <c r="J52" s="75"/>
      <c r="K52" s="76"/>
      <c r="L52" s="69"/>
      <c r="M52" s="63"/>
      <c r="N52" s="63"/>
    </row>
    <row r="53" spans="1:14" ht="12.75">
      <c r="A53" s="51"/>
      <c r="B53" s="51"/>
      <c r="C53" s="51"/>
      <c r="D53" s="51"/>
      <c r="E53" s="34"/>
      <c r="F53" s="33"/>
      <c r="G53" s="28"/>
      <c r="H53" s="33"/>
      <c r="I53" s="69"/>
      <c r="J53" s="75"/>
      <c r="K53" s="76"/>
      <c r="L53" s="69"/>
      <c r="M53" s="63"/>
      <c r="N53" s="63"/>
    </row>
    <row r="54" spans="1:14" ht="12.75">
      <c r="A54" s="51"/>
      <c r="B54" s="51"/>
      <c r="C54" s="51"/>
      <c r="D54" s="51"/>
      <c r="E54" s="34"/>
      <c r="F54" s="33"/>
      <c r="G54" s="28"/>
      <c r="H54" s="33"/>
      <c r="I54" s="69"/>
      <c r="J54" s="75"/>
      <c r="K54" s="69"/>
      <c r="L54" s="69"/>
      <c r="M54" s="63"/>
      <c r="N54" s="63"/>
    </row>
    <row r="55" spans="1:14" ht="12.75">
      <c r="A55" s="51"/>
      <c r="B55" s="51"/>
      <c r="C55" s="51"/>
      <c r="D55" s="51"/>
      <c r="E55" s="34"/>
      <c r="F55" s="35"/>
      <c r="G55" s="36"/>
      <c r="H55" s="35"/>
      <c r="I55" s="70"/>
      <c r="J55" s="77"/>
      <c r="K55" s="69"/>
      <c r="L55" s="69"/>
      <c r="M55" s="63"/>
      <c r="N55" s="63"/>
    </row>
    <row r="56" spans="1:14" ht="12.75">
      <c r="A56" s="51"/>
      <c r="B56" s="51"/>
      <c r="C56" s="51"/>
      <c r="D56" s="51"/>
      <c r="E56" s="32"/>
      <c r="F56" s="33"/>
      <c r="G56" s="28"/>
      <c r="H56" s="33"/>
      <c r="I56" s="69"/>
      <c r="J56" s="75"/>
      <c r="K56" s="69"/>
      <c r="L56" s="69"/>
      <c r="M56" s="63"/>
      <c r="N56" s="63"/>
    </row>
    <row r="57" spans="1:14" ht="12.75">
      <c r="A57" s="51"/>
      <c r="B57" s="51"/>
      <c r="C57" s="51"/>
      <c r="D57" s="51"/>
      <c r="E57" s="32"/>
      <c r="F57" s="33"/>
      <c r="G57" s="28"/>
      <c r="H57" s="33"/>
      <c r="I57" s="69"/>
      <c r="J57" s="75"/>
      <c r="K57" s="69"/>
      <c r="L57" s="69"/>
      <c r="M57" s="63"/>
      <c r="N57" s="63"/>
    </row>
    <row r="58" spans="1:14" ht="12.75">
      <c r="A58" s="51"/>
      <c r="B58" s="51"/>
      <c r="C58" s="51"/>
      <c r="D58" s="51"/>
      <c r="E58" s="32"/>
      <c r="F58" s="33"/>
      <c r="G58" s="28"/>
      <c r="H58" s="33"/>
      <c r="I58" s="69"/>
      <c r="J58" s="75"/>
      <c r="K58" s="69"/>
      <c r="L58" s="69"/>
      <c r="M58" s="63"/>
      <c r="N58" s="63"/>
    </row>
    <row r="59" spans="1:14" ht="12.75">
      <c r="A59" s="51"/>
      <c r="B59" s="51"/>
      <c r="C59" s="51"/>
      <c r="D59" s="51"/>
      <c r="E59" s="34"/>
      <c r="F59" s="33"/>
      <c r="G59" s="28"/>
      <c r="H59" s="33"/>
      <c r="I59" s="69"/>
      <c r="J59" s="75"/>
      <c r="K59" s="69"/>
      <c r="L59" s="69"/>
      <c r="M59" s="63"/>
      <c r="N59" s="63"/>
    </row>
    <row r="60" spans="1:14" ht="12.75">
      <c r="A60" s="51"/>
      <c r="B60" s="51"/>
      <c r="C60" s="51"/>
      <c r="D60" s="51"/>
      <c r="E60" s="34"/>
      <c r="F60" s="33"/>
      <c r="G60" s="28"/>
      <c r="H60" s="33"/>
      <c r="I60" s="69"/>
      <c r="J60" s="75"/>
      <c r="K60" s="78"/>
      <c r="L60" s="69"/>
      <c r="M60" s="63"/>
      <c r="N60" s="63"/>
    </row>
    <row r="61" spans="1:14" ht="12.75">
      <c r="A61" s="51"/>
      <c r="B61" s="51"/>
      <c r="C61" s="51"/>
      <c r="D61" s="51"/>
      <c r="E61" s="22"/>
      <c r="F61" s="22"/>
      <c r="G61" s="22"/>
      <c r="H61" s="22"/>
      <c r="I61" s="69"/>
      <c r="J61" s="69"/>
      <c r="K61" s="69"/>
      <c r="L61" s="69"/>
      <c r="M61" s="63"/>
      <c r="N61" s="63"/>
    </row>
    <row r="62" spans="1:14" ht="12.75">
      <c r="A62" s="51"/>
      <c r="B62" s="51"/>
      <c r="C62" s="51"/>
      <c r="D62" s="51"/>
      <c r="E62" s="20"/>
      <c r="F62" s="20"/>
      <c r="G62" s="20"/>
      <c r="H62" s="20"/>
      <c r="I62" s="65"/>
      <c r="J62" s="65"/>
      <c r="K62" s="65"/>
      <c r="L62" s="65"/>
      <c r="M62" s="63"/>
      <c r="N62" s="63"/>
    </row>
    <row r="63" spans="1:14" ht="12.75">
      <c r="A63" s="51"/>
      <c r="B63" s="51"/>
      <c r="C63" s="51"/>
      <c r="D63" s="51"/>
      <c r="E63" s="20"/>
      <c r="F63" s="20"/>
      <c r="G63" s="20"/>
      <c r="H63" s="20"/>
      <c r="I63" s="65"/>
      <c r="J63" s="65"/>
      <c r="K63" s="65"/>
      <c r="L63" s="65"/>
      <c r="M63" s="63"/>
      <c r="N63" s="63"/>
    </row>
    <row r="64" spans="1:14" ht="12.75">
      <c r="A64" s="20"/>
      <c r="B64" s="20"/>
      <c r="C64" s="20"/>
      <c r="D64" s="20"/>
      <c r="E64" s="20"/>
      <c r="F64" s="20"/>
      <c r="G64" s="20"/>
      <c r="H64" s="20"/>
      <c r="I64" s="65"/>
      <c r="J64" s="65"/>
      <c r="K64" s="65"/>
      <c r="L64" s="65"/>
      <c r="M64" s="63"/>
      <c r="N64" s="63"/>
    </row>
    <row r="65" spans="1:14" ht="12.75">
      <c r="A65" s="20"/>
      <c r="B65" s="20"/>
      <c r="C65" s="20"/>
      <c r="D65" s="20"/>
      <c r="E65" s="20"/>
      <c r="F65" s="20"/>
      <c r="G65" s="20"/>
      <c r="H65" s="20"/>
      <c r="I65" s="65"/>
      <c r="J65" s="65"/>
      <c r="K65" s="65"/>
      <c r="L65" s="65"/>
      <c r="M65" s="63"/>
      <c r="N65" s="63"/>
    </row>
    <row r="66" spans="1:14" ht="12.75">
      <c r="A66" s="20"/>
      <c r="B66" s="20"/>
      <c r="C66" s="20"/>
      <c r="D66" s="20"/>
      <c r="E66" s="20"/>
      <c r="F66" s="20"/>
      <c r="G66" s="20"/>
      <c r="H66" s="20"/>
      <c r="I66" s="65"/>
      <c r="J66" s="65"/>
      <c r="K66" s="65"/>
      <c r="L66" s="65"/>
      <c r="M66" s="63"/>
      <c r="N66" s="63"/>
    </row>
    <row r="67" spans="1:14" ht="12.75">
      <c r="A67" s="20"/>
      <c r="B67" s="20"/>
      <c r="C67" s="20"/>
      <c r="D67" s="20"/>
      <c r="E67" s="20"/>
      <c r="F67" s="20"/>
      <c r="G67" s="20"/>
      <c r="H67" s="20"/>
      <c r="I67" s="65"/>
      <c r="J67" s="65"/>
      <c r="K67" s="65"/>
      <c r="L67" s="65"/>
      <c r="M67" s="63"/>
      <c r="N67" s="63"/>
    </row>
    <row r="68" spans="1:14" ht="12.75">
      <c r="A68" s="20"/>
      <c r="B68" s="20"/>
      <c r="C68" s="20"/>
      <c r="D68" s="20"/>
      <c r="E68" s="20"/>
      <c r="F68" s="20"/>
      <c r="G68" s="20"/>
      <c r="H68" s="20"/>
      <c r="I68" s="65"/>
      <c r="J68" s="65"/>
      <c r="K68" s="65"/>
      <c r="L68" s="65"/>
      <c r="M68" s="63"/>
      <c r="N68" s="63"/>
    </row>
    <row r="69" spans="1:14" ht="12.75">
      <c r="A69" s="20"/>
      <c r="B69" s="20"/>
      <c r="C69" s="20"/>
      <c r="D69" s="20"/>
      <c r="E69" s="20"/>
      <c r="F69" s="20"/>
      <c r="G69" s="20"/>
      <c r="H69" s="20"/>
      <c r="I69" s="65"/>
      <c r="J69" s="65"/>
      <c r="K69" s="65"/>
      <c r="L69" s="65"/>
      <c r="M69" s="63"/>
      <c r="N69" s="63"/>
    </row>
    <row r="70" spans="1:14" ht="12.75">
      <c r="A70" s="20"/>
      <c r="B70" s="20"/>
      <c r="C70" s="20"/>
      <c r="D70" s="20"/>
      <c r="E70" s="20"/>
      <c r="F70" s="20"/>
      <c r="G70" s="20"/>
      <c r="H70" s="20"/>
      <c r="I70" s="65"/>
      <c r="J70" s="65"/>
      <c r="K70" s="65"/>
      <c r="L70" s="65"/>
      <c r="M70" s="63"/>
      <c r="N70" s="63"/>
    </row>
    <row r="71" spans="1:14" ht="12.75">
      <c r="A71" s="20"/>
      <c r="B71" s="20"/>
      <c r="C71" s="20"/>
      <c r="D71" s="20"/>
      <c r="E71" s="20"/>
      <c r="F71" s="20"/>
      <c r="G71" s="20"/>
      <c r="H71" s="20"/>
      <c r="I71" s="65"/>
      <c r="J71" s="65"/>
      <c r="K71" s="65"/>
      <c r="L71" s="65"/>
      <c r="M71" s="63"/>
      <c r="N71" s="63"/>
    </row>
    <row r="72" spans="1:14" ht="12.75">
      <c r="A72" s="20"/>
      <c r="B72" s="20"/>
      <c r="C72" s="20"/>
      <c r="D72" s="20"/>
      <c r="E72" s="20"/>
      <c r="F72" s="20"/>
      <c r="G72" s="20"/>
      <c r="H72" s="20"/>
      <c r="I72" s="65"/>
      <c r="J72" s="65"/>
      <c r="K72" s="65"/>
      <c r="L72" s="65"/>
      <c r="M72" s="63"/>
      <c r="N72" s="63"/>
    </row>
    <row r="73" spans="1:14" ht="12.75">
      <c r="A73" s="20"/>
      <c r="B73" s="20"/>
      <c r="C73" s="20"/>
      <c r="D73" s="20"/>
      <c r="E73" s="20"/>
      <c r="F73" s="20"/>
      <c r="G73" s="20"/>
      <c r="H73" s="20"/>
      <c r="I73" s="65"/>
      <c r="J73" s="65"/>
      <c r="K73" s="65"/>
      <c r="L73" s="65"/>
      <c r="M73" s="63"/>
      <c r="N73" s="63"/>
    </row>
    <row r="74" spans="1:14" ht="12.75">
      <c r="A74" s="20"/>
      <c r="B74" s="20"/>
      <c r="C74" s="20"/>
      <c r="D74" s="20"/>
      <c r="E74" s="20"/>
      <c r="F74" s="20"/>
      <c r="G74" s="20"/>
      <c r="H74" s="20"/>
      <c r="I74" s="65"/>
      <c r="J74" s="65"/>
      <c r="K74" s="65"/>
      <c r="L74" s="65"/>
      <c r="M74" s="63"/>
      <c r="N74" s="63"/>
    </row>
    <row r="75" spans="1:14" ht="12.75">
      <c r="A75" s="20"/>
      <c r="B75" s="20"/>
      <c r="C75" s="20"/>
      <c r="D75" s="20"/>
      <c r="E75" s="20"/>
      <c r="F75" s="20"/>
      <c r="G75" s="20"/>
      <c r="H75" s="20"/>
      <c r="I75" s="65"/>
      <c r="J75" s="65"/>
      <c r="K75" s="65"/>
      <c r="L75" s="65"/>
      <c r="M75" s="63"/>
      <c r="N75" s="63"/>
    </row>
    <row r="76" spans="1:14" ht="12.75">
      <c r="A76" s="20"/>
      <c r="B76" s="20"/>
      <c r="C76" s="20"/>
      <c r="D76" s="20"/>
      <c r="E76" s="20"/>
      <c r="F76" s="20"/>
      <c r="G76" s="20"/>
      <c r="H76" s="20"/>
      <c r="I76" s="65"/>
      <c r="J76" s="65"/>
      <c r="K76" s="65"/>
      <c r="L76" s="65"/>
      <c r="M76" s="63"/>
      <c r="N76" s="63"/>
    </row>
    <row r="77" spans="1:14" ht="12.75">
      <c r="A77" s="20"/>
      <c r="B77" s="20"/>
      <c r="C77" s="20"/>
      <c r="D77" s="20"/>
      <c r="E77" s="20"/>
      <c r="F77" s="20"/>
      <c r="G77" s="20"/>
      <c r="H77" s="20"/>
      <c r="I77" s="65"/>
      <c r="J77" s="65"/>
      <c r="K77" s="65"/>
      <c r="L77" s="65"/>
      <c r="M77" s="63"/>
      <c r="N77" s="63"/>
    </row>
    <row r="78" spans="1:14" ht="12.75">
      <c r="A78" s="20"/>
      <c r="B78" s="20"/>
      <c r="C78" s="20"/>
      <c r="D78" s="20"/>
      <c r="E78" s="20"/>
      <c r="F78" s="20"/>
      <c r="G78" s="20"/>
      <c r="H78" s="20"/>
      <c r="I78" s="65"/>
      <c r="J78" s="65"/>
      <c r="K78" s="65"/>
      <c r="L78" s="65"/>
      <c r="M78" s="63"/>
      <c r="N78" s="63"/>
    </row>
    <row r="79" spans="1:14" ht="12.75">
      <c r="A79" s="20"/>
      <c r="B79" s="20"/>
      <c r="C79" s="20"/>
      <c r="D79" s="20"/>
      <c r="E79" s="20"/>
      <c r="F79" s="20"/>
      <c r="G79" s="20"/>
      <c r="H79" s="20"/>
      <c r="I79" s="65"/>
      <c r="J79" s="65"/>
      <c r="K79" s="65"/>
      <c r="L79" s="65"/>
      <c r="M79" s="63"/>
      <c r="N79" s="63"/>
    </row>
    <row r="80" spans="1:14" ht="12.75">
      <c r="A80" s="20"/>
      <c r="B80" s="20"/>
      <c r="C80" s="20"/>
      <c r="D80" s="20"/>
      <c r="E80" s="20"/>
      <c r="F80" s="20"/>
      <c r="G80" s="20"/>
      <c r="H80" s="20"/>
      <c r="I80" s="65"/>
      <c r="J80" s="65"/>
      <c r="K80" s="65"/>
      <c r="L80" s="65"/>
      <c r="M80" s="63"/>
      <c r="N80" s="63"/>
    </row>
    <row r="81" spans="1:14" ht="12.75">
      <c r="A81" s="20"/>
      <c r="B81" s="20"/>
      <c r="C81" s="20"/>
      <c r="D81" s="20"/>
      <c r="E81" s="20"/>
      <c r="F81" s="20"/>
      <c r="G81" s="20"/>
      <c r="H81" s="20"/>
      <c r="I81" s="65"/>
      <c r="J81" s="65"/>
      <c r="K81" s="65"/>
      <c r="L81" s="65"/>
      <c r="M81" s="63"/>
      <c r="N81" s="63"/>
    </row>
    <row r="82" spans="1:14" ht="12.75">
      <c r="A82" s="20"/>
      <c r="B82" s="20"/>
      <c r="C82" s="20"/>
      <c r="D82" s="20"/>
      <c r="E82" s="20"/>
      <c r="F82" s="20"/>
      <c r="G82" s="20"/>
      <c r="H82" s="20"/>
      <c r="I82" s="65"/>
      <c r="J82" s="65"/>
      <c r="K82" s="65"/>
      <c r="L82" s="65"/>
      <c r="M82" s="63"/>
      <c r="N82" s="63"/>
    </row>
    <row r="83" spans="1:14" ht="12.75">
      <c r="A83" s="20"/>
      <c r="B83" s="20"/>
      <c r="C83" s="20"/>
      <c r="D83" s="20"/>
      <c r="E83" s="20"/>
      <c r="F83" s="20"/>
      <c r="G83" s="20"/>
      <c r="H83" s="20"/>
      <c r="I83" s="65"/>
      <c r="J83" s="65"/>
      <c r="K83" s="65"/>
      <c r="L83" s="65"/>
      <c r="M83" s="63"/>
      <c r="N83" s="63"/>
    </row>
    <row r="84" spans="1:14" ht="12.75">
      <c r="A84" s="20"/>
      <c r="B84" s="20"/>
      <c r="C84" s="20"/>
      <c r="D84" s="20"/>
      <c r="E84" s="20"/>
      <c r="F84" s="20"/>
      <c r="G84" s="20"/>
      <c r="H84" s="20"/>
      <c r="I84" s="65"/>
      <c r="J84" s="65"/>
      <c r="K84" s="65"/>
      <c r="L84" s="65"/>
      <c r="M84" s="63"/>
      <c r="N84" s="63"/>
    </row>
    <row r="85" spans="1:14" ht="12.75">
      <c r="A85" s="20"/>
      <c r="B85" s="20"/>
      <c r="C85" s="20"/>
      <c r="D85" s="20"/>
      <c r="E85" s="20"/>
      <c r="F85" s="20"/>
      <c r="G85" s="20"/>
      <c r="H85" s="20"/>
      <c r="I85" s="65"/>
      <c r="J85" s="65"/>
      <c r="K85" s="65"/>
      <c r="L85" s="65"/>
      <c r="M85" s="63"/>
      <c r="N85" s="63"/>
    </row>
    <row r="86" spans="1:14" ht="12.75">
      <c r="A86" s="20"/>
      <c r="B86" s="20"/>
      <c r="C86" s="20"/>
      <c r="D86" s="20"/>
      <c r="E86" s="20"/>
      <c r="F86" s="20"/>
      <c r="G86" s="20"/>
      <c r="H86" s="20"/>
      <c r="I86" s="65"/>
      <c r="J86" s="65"/>
      <c r="K86" s="65"/>
      <c r="L86" s="65"/>
      <c r="M86" s="63"/>
      <c r="N86" s="63"/>
    </row>
    <row r="87" spans="1:14" ht="12.75">
      <c r="A87" s="20"/>
      <c r="B87" s="20"/>
      <c r="C87" s="20"/>
      <c r="D87" s="20"/>
      <c r="E87" s="20"/>
      <c r="F87" s="20"/>
      <c r="G87" s="20"/>
      <c r="H87" s="20"/>
      <c r="I87" s="65"/>
      <c r="J87" s="65"/>
      <c r="K87" s="65"/>
      <c r="L87" s="65"/>
      <c r="M87" s="63"/>
      <c r="N87" s="63"/>
    </row>
    <row r="88" spans="1:14" ht="12.75">
      <c r="A88" s="20"/>
      <c r="B88" s="20"/>
      <c r="C88" s="20"/>
      <c r="D88" s="20"/>
      <c r="E88" s="20"/>
      <c r="F88" s="20"/>
      <c r="G88" s="20"/>
      <c r="H88" s="20"/>
      <c r="I88" s="65"/>
      <c r="J88" s="65"/>
      <c r="K88" s="65"/>
      <c r="L88" s="65"/>
      <c r="M88" s="63"/>
      <c r="N88" s="63"/>
    </row>
    <row r="89" spans="1:14" ht="12.75">
      <c r="A89" s="20"/>
      <c r="B89" s="20"/>
      <c r="C89" s="20"/>
      <c r="D89" s="20"/>
      <c r="E89" s="20"/>
      <c r="F89" s="20"/>
      <c r="G89" s="20"/>
      <c r="H89" s="20"/>
      <c r="I89" s="65"/>
      <c r="J89" s="65"/>
      <c r="K89" s="65"/>
      <c r="L89" s="65"/>
      <c r="M89" s="63"/>
      <c r="N89" s="63"/>
    </row>
    <row r="90" spans="1:14" ht="12.75">
      <c r="A90" s="20"/>
      <c r="B90" s="20"/>
      <c r="C90" s="20"/>
      <c r="D90" s="20"/>
      <c r="E90" s="20"/>
      <c r="F90" s="20"/>
      <c r="G90" s="20"/>
      <c r="H90" s="20"/>
      <c r="I90" s="65"/>
      <c r="J90" s="65"/>
      <c r="K90" s="65"/>
      <c r="L90" s="65"/>
      <c r="M90" s="63"/>
      <c r="N90" s="63"/>
    </row>
    <row r="91" spans="1:14" ht="12.75">
      <c r="A91" s="20"/>
      <c r="B91" s="20"/>
      <c r="C91" s="20"/>
      <c r="D91" s="20"/>
      <c r="E91" s="20"/>
      <c r="F91" s="20"/>
      <c r="G91" s="20"/>
      <c r="H91" s="20"/>
      <c r="I91" s="65"/>
      <c r="J91" s="65"/>
      <c r="K91" s="65"/>
      <c r="L91" s="65"/>
      <c r="M91" s="63"/>
      <c r="N91" s="63"/>
    </row>
    <row r="92" spans="1:14" ht="12.75">
      <c r="A92" s="20"/>
      <c r="B92" s="20"/>
      <c r="C92" s="20"/>
      <c r="D92" s="20"/>
      <c r="E92" s="20"/>
      <c r="F92" s="20"/>
      <c r="G92" s="20"/>
      <c r="H92" s="20"/>
      <c r="I92" s="65"/>
      <c r="J92" s="65"/>
      <c r="K92" s="65"/>
      <c r="L92" s="65"/>
      <c r="M92" s="63"/>
      <c r="N92" s="63"/>
    </row>
    <row r="93" spans="1:14" ht="12.75">
      <c r="A93" s="20"/>
      <c r="B93" s="20"/>
      <c r="C93" s="20"/>
      <c r="D93" s="20"/>
      <c r="E93" s="20"/>
      <c r="F93" s="20"/>
      <c r="G93" s="20"/>
      <c r="H93" s="20"/>
      <c r="I93" s="65"/>
      <c r="J93" s="65"/>
      <c r="K93" s="65"/>
      <c r="L93" s="65"/>
      <c r="M93" s="63"/>
      <c r="N93" s="63"/>
    </row>
    <row r="94" spans="1:14" ht="12.75">
      <c r="A94" s="20"/>
      <c r="B94" s="20"/>
      <c r="C94" s="20"/>
      <c r="D94" s="20"/>
      <c r="E94" s="20"/>
      <c r="F94" s="20"/>
      <c r="G94" s="20"/>
      <c r="H94" s="20"/>
      <c r="I94" s="65"/>
      <c r="J94" s="65"/>
      <c r="K94" s="65"/>
      <c r="L94" s="65"/>
      <c r="M94" s="63"/>
      <c r="N94" s="63"/>
    </row>
    <row r="95" spans="1:14" ht="12.75">
      <c r="A95" s="20"/>
      <c r="B95" s="20"/>
      <c r="C95" s="20"/>
      <c r="D95" s="20"/>
      <c r="E95" s="20"/>
      <c r="F95" s="20"/>
      <c r="G95" s="20"/>
      <c r="H95" s="20"/>
      <c r="I95" s="65"/>
      <c r="J95" s="65"/>
      <c r="K95" s="65"/>
      <c r="L95" s="65"/>
      <c r="M95" s="63"/>
      <c r="N95" s="63"/>
    </row>
    <row r="96" spans="1:14" ht="12.75">
      <c r="A96" s="20"/>
      <c r="B96" s="20"/>
      <c r="C96" s="20"/>
      <c r="D96" s="20"/>
      <c r="E96" s="20"/>
      <c r="F96" s="20"/>
      <c r="G96" s="20"/>
      <c r="H96" s="20"/>
      <c r="I96" s="65"/>
      <c r="J96" s="65"/>
      <c r="K96" s="65"/>
      <c r="L96" s="65"/>
      <c r="M96" s="63"/>
      <c r="N96" s="63"/>
    </row>
    <row r="97" spans="1:14" ht="12.75">
      <c r="A97" s="20"/>
      <c r="B97" s="20"/>
      <c r="C97" s="20"/>
      <c r="D97" s="20"/>
      <c r="E97" s="20"/>
      <c r="F97" s="20"/>
      <c r="G97" s="20"/>
      <c r="H97" s="20"/>
      <c r="I97" s="65"/>
      <c r="J97" s="65"/>
      <c r="K97" s="65"/>
      <c r="L97" s="65"/>
      <c r="M97" s="63"/>
      <c r="N97" s="63"/>
    </row>
    <row r="98" spans="1:14" ht="12.75">
      <c r="A98" s="20"/>
      <c r="B98" s="20"/>
      <c r="C98" s="20"/>
      <c r="D98" s="20"/>
      <c r="E98" s="20"/>
      <c r="F98" s="20"/>
      <c r="G98" s="20"/>
      <c r="H98" s="20"/>
      <c r="I98" s="65"/>
      <c r="J98" s="65"/>
      <c r="K98" s="65"/>
      <c r="L98" s="65"/>
      <c r="M98" s="63"/>
      <c r="N98" s="63"/>
    </row>
    <row r="99" spans="1:14" ht="12.75">
      <c r="A99" s="20"/>
      <c r="B99" s="20"/>
      <c r="C99" s="20"/>
      <c r="D99" s="20"/>
      <c r="E99" s="20"/>
      <c r="F99" s="20"/>
      <c r="G99" s="20"/>
      <c r="H99" s="20"/>
      <c r="I99" s="65"/>
      <c r="J99" s="65"/>
      <c r="K99" s="65"/>
      <c r="L99" s="65"/>
      <c r="M99" s="63"/>
      <c r="N99" s="63"/>
    </row>
    <row r="100" spans="1:14" ht="12.75">
      <c r="A100" s="20"/>
      <c r="B100" s="20"/>
      <c r="C100" s="20"/>
      <c r="D100" s="20"/>
      <c r="E100" s="20"/>
      <c r="F100" s="20"/>
      <c r="G100" s="20"/>
      <c r="H100" s="20"/>
      <c r="I100" s="65"/>
      <c r="J100" s="65"/>
      <c r="K100" s="65"/>
      <c r="L100" s="65"/>
      <c r="M100" s="63"/>
      <c r="N100" s="63"/>
    </row>
    <row r="101" spans="1:14" ht="12.75">
      <c r="A101" s="20"/>
      <c r="B101" s="20"/>
      <c r="C101" s="20"/>
      <c r="D101" s="20"/>
      <c r="E101" s="20"/>
      <c r="F101" s="20"/>
      <c r="G101" s="20"/>
      <c r="H101" s="20"/>
      <c r="I101" s="65"/>
      <c r="J101" s="65"/>
      <c r="K101" s="65"/>
      <c r="L101" s="65"/>
      <c r="M101" s="63"/>
      <c r="N101" s="63"/>
    </row>
    <row r="102" spans="1:14" ht="12.75">
      <c r="A102" s="20"/>
      <c r="B102" s="20"/>
      <c r="C102" s="20"/>
      <c r="D102" s="20"/>
      <c r="E102" s="20"/>
      <c r="F102" s="20"/>
      <c r="G102" s="20"/>
      <c r="H102" s="20"/>
      <c r="I102" s="65"/>
      <c r="J102" s="65"/>
      <c r="K102" s="65"/>
      <c r="L102" s="65"/>
      <c r="M102" s="63"/>
      <c r="N102" s="63"/>
    </row>
    <row r="103" spans="1:14" ht="12.75">
      <c r="A103" s="20"/>
      <c r="B103" s="20"/>
      <c r="C103" s="20"/>
      <c r="D103" s="20"/>
      <c r="E103" s="20"/>
      <c r="F103" s="20"/>
      <c r="G103" s="20"/>
      <c r="H103" s="20"/>
      <c r="I103" s="65"/>
      <c r="J103" s="65"/>
      <c r="K103" s="65"/>
      <c r="L103" s="65"/>
      <c r="M103" s="63"/>
      <c r="N103" s="63"/>
    </row>
    <row r="104" spans="1:14" ht="12.75">
      <c r="A104" s="20"/>
      <c r="B104" s="20"/>
      <c r="C104" s="20"/>
      <c r="D104" s="20"/>
      <c r="E104" s="20"/>
      <c r="F104" s="20"/>
      <c r="G104" s="20"/>
      <c r="H104" s="20"/>
      <c r="I104" s="65"/>
      <c r="J104" s="65"/>
      <c r="K104" s="65"/>
      <c r="L104" s="65"/>
      <c r="M104" s="63"/>
      <c r="N104" s="63"/>
    </row>
    <row r="105" spans="1:14" ht="12.75">
      <c r="A105" s="20"/>
      <c r="B105" s="20"/>
      <c r="C105" s="20"/>
      <c r="D105" s="20"/>
      <c r="E105" s="20"/>
      <c r="F105" s="20"/>
      <c r="G105" s="20"/>
      <c r="H105" s="20"/>
      <c r="I105" s="65"/>
      <c r="J105" s="65"/>
      <c r="K105" s="65"/>
      <c r="L105" s="65"/>
      <c r="M105" s="63"/>
      <c r="N105" s="63"/>
    </row>
    <row r="106" spans="1:14" ht="12.75">
      <c r="A106" s="20"/>
      <c r="B106" s="20"/>
      <c r="C106" s="20"/>
      <c r="D106" s="20"/>
      <c r="E106" s="20"/>
      <c r="F106" s="20"/>
      <c r="G106" s="20"/>
      <c r="H106" s="20"/>
      <c r="I106" s="65"/>
      <c r="J106" s="65"/>
      <c r="K106" s="65"/>
      <c r="L106" s="65"/>
      <c r="M106" s="63"/>
      <c r="N106" s="63"/>
    </row>
    <row r="107" spans="1:14" ht="12.75">
      <c r="A107" s="20"/>
      <c r="B107" s="20"/>
      <c r="C107" s="20"/>
      <c r="D107" s="20"/>
      <c r="E107" s="20"/>
      <c r="F107" s="20"/>
      <c r="G107" s="20"/>
      <c r="H107" s="20"/>
      <c r="I107" s="65"/>
      <c r="J107" s="65"/>
      <c r="K107" s="65"/>
      <c r="L107" s="65"/>
      <c r="M107" s="63"/>
      <c r="N107" s="63"/>
    </row>
    <row r="108" spans="1:14" ht="12.75">
      <c r="A108" s="20"/>
      <c r="B108" s="20"/>
      <c r="C108" s="20"/>
      <c r="D108" s="20"/>
      <c r="E108" s="20"/>
      <c r="F108" s="20"/>
      <c r="G108" s="20"/>
      <c r="H108" s="20"/>
      <c r="I108" s="65"/>
      <c r="J108" s="65"/>
      <c r="K108" s="65"/>
      <c r="L108" s="65"/>
      <c r="M108" s="63"/>
      <c r="N108" s="63"/>
    </row>
    <row r="109" spans="1:14" ht="12.75">
      <c r="A109" s="20"/>
      <c r="B109" s="20"/>
      <c r="C109" s="20"/>
      <c r="D109" s="20"/>
      <c r="E109" s="20"/>
      <c r="F109" s="20"/>
      <c r="G109" s="20"/>
      <c r="H109" s="20"/>
      <c r="I109" s="65"/>
      <c r="J109" s="65"/>
      <c r="K109" s="65"/>
      <c r="L109" s="65"/>
      <c r="M109" s="63"/>
      <c r="N109" s="63"/>
    </row>
    <row r="110" spans="1:14" ht="12.75">
      <c r="A110" s="20"/>
      <c r="B110" s="20"/>
      <c r="C110" s="20"/>
      <c r="D110" s="20"/>
      <c r="E110" s="20"/>
      <c r="F110" s="20"/>
      <c r="G110" s="20"/>
      <c r="H110" s="20"/>
      <c r="I110" s="65"/>
      <c r="J110" s="65"/>
      <c r="K110" s="65"/>
      <c r="L110" s="65"/>
      <c r="M110" s="63"/>
      <c r="N110" s="63"/>
    </row>
    <row r="111" spans="1:14" ht="12.75">
      <c r="A111" s="20"/>
      <c r="B111" s="20"/>
      <c r="C111" s="20"/>
      <c r="D111" s="20"/>
      <c r="E111" s="20"/>
      <c r="F111" s="20"/>
      <c r="G111" s="20"/>
      <c r="H111" s="20"/>
      <c r="I111" s="65"/>
      <c r="J111" s="65"/>
      <c r="K111" s="65"/>
      <c r="L111" s="65"/>
      <c r="M111" s="63"/>
      <c r="N111" s="63"/>
    </row>
    <row r="112" spans="1:14" ht="12.75">
      <c r="A112" s="20"/>
      <c r="B112" s="20"/>
      <c r="C112" s="20"/>
      <c r="D112" s="20"/>
      <c r="E112" s="20"/>
      <c r="F112" s="20"/>
      <c r="G112" s="20"/>
      <c r="H112" s="20"/>
      <c r="I112" s="65"/>
      <c r="J112" s="65"/>
      <c r="K112" s="65"/>
      <c r="L112" s="65"/>
      <c r="M112" s="63"/>
      <c r="N112" s="63"/>
    </row>
    <row r="113" spans="1:14" ht="12.75">
      <c r="A113" s="20"/>
      <c r="B113" s="20"/>
      <c r="C113" s="20"/>
      <c r="D113" s="20"/>
      <c r="E113" s="20"/>
      <c r="F113" s="20"/>
      <c r="G113" s="20"/>
      <c r="H113" s="20"/>
      <c r="I113" s="65"/>
      <c r="J113" s="65"/>
      <c r="K113" s="65"/>
      <c r="L113" s="65"/>
      <c r="M113" s="63"/>
      <c r="N113" s="63"/>
    </row>
    <row r="114" spans="1:14" ht="12.75">
      <c r="A114" s="20"/>
      <c r="B114" s="20"/>
      <c r="C114" s="20"/>
      <c r="D114" s="20"/>
      <c r="E114" s="20"/>
      <c r="F114" s="20"/>
      <c r="G114" s="20"/>
      <c r="H114" s="20"/>
      <c r="I114" s="65"/>
      <c r="J114" s="65"/>
      <c r="K114" s="65"/>
      <c r="L114" s="65"/>
      <c r="M114" s="63"/>
      <c r="N114" s="63"/>
    </row>
    <row r="115" spans="1:14" ht="12.75">
      <c r="A115" s="20"/>
      <c r="B115" s="20"/>
      <c r="C115" s="20"/>
      <c r="D115" s="20"/>
      <c r="E115" s="20"/>
      <c r="F115" s="20"/>
      <c r="G115" s="20"/>
      <c r="H115" s="20"/>
      <c r="I115" s="65"/>
      <c r="J115" s="65"/>
      <c r="K115" s="65"/>
      <c r="L115" s="65"/>
      <c r="M115" s="63"/>
      <c r="N115" s="63"/>
    </row>
    <row r="116" spans="1:14" ht="12.75">
      <c r="A116" s="20"/>
      <c r="B116" s="20"/>
      <c r="C116" s="20"/>
      <c r="D116" s="20"/>
      <c r="E116" s="20"/>
      <c r="F116" s="20"/>
      <c r="G116" s="20"/>
      <c r="H116" s="20"/>
      <c r="I116" s="65"/>
      <c r="J116" s="65"/>
      <c r="K116" s="65"/>
      <c r="L116" s="65"/>
      <c r="M116" s="63"/>
      <c r="N116" s="63"/>
    </row>
    <row r="117" spans="1:14" ht="12.75">
      <c r="A117" s="20"/>
      <c r="B117" s="20"/>
      <c r="C117" s="20"/>
      <c r="D117" s="20"/>
      <c r="E117" s="20"/>
      <c r="F117" s="20"/>
      <c r="G117" s="20"/>
      <c r="H117" s="20"/>
      <c r="I117" s="65"/>
      <c r="J117" s="65"/>
      <c r="K117" s="65"/>
      <c r="L117" s="65"/>
      <c r="M117" s="63"/>
      <c r="N117" s="63"/>
    </row>
    <row r="118" spans="1:14" ht="12.75">
      <c r="A118" s="20"/>
      <c r="B118" s="20"/>
      <c r="C118" s="20"/>
      <c r="D118" s="20"/>
      <c r="E118" s="20"/>
      <c r="F118" s="20"/>
      <c r="G118" s="20"/>
      <c r="H118" s="20"/>
      <c r="I118" s="65"/>
      <c r="J118" s="65"/>
      <c r="K118" s="65"/>
      <c r="L118" s="65"/>
      <c r="M118" s="63"/>
      <c r="N118" s="63"/>
    </row>
    <row r="119" spans="1:14" ht="12.75">
      <c r="A119" s="20"/>
      <c r="B119" s="20"/>
      <c r="C119" s="20"/>
      <c r="D119" s="20"/>
      <c r="E119" s="20"/>
      <c r="F119" s="20"/>
      <c r="G119" s="20"/>
      <c r="H119" s="20"/>
      <c r="I119" s="65"/>
      <c r="J119" s="65"/>
      <c r="K119" s="65"/>
      <c r="L119" s="65"/>
      <c r="M119" s="63"/>
      <c r="N119" s="63"/>
    </row>
    <row r="120" spans="1:14" ht="12.75">
      <c r="A120" s="20"/>
      <c r="B120" s="20"/>
      <c r="C120" s="20"/>
      <c r="D120" s="20"/>
      <c r="E120" s="20"/>
      <c r="F120" s="20"/>
      <c r="G120" s="20"/>
      <c r="H120" s="20"/>
      <c r="I120" s="65"/>
      <c r="J120" s="65"/>
      <c r="K120" s="65"/>
      <c r="L120" s="65"/>
      <c r="M120" s="63"/>
      <c r="N120" s="63"/>
    </row>
    <row r="121" spans="1:14" ht="12.75">
      <c r="A121" s="20"/>
      <c r="B121" s="20"/>
      <c r="C121" s="20"/>
      <c r="D121" s="20"/>
      <c r="E121" s="20"/>
      <c r="F121" s="20"/>
      <c r="G121" s="20"/>
      <c r="H121" s="20"/>
      <c r="I121" s="65"/>
      <c r="J121" s="65"/>
      <c r="K121" s="65"/>
      <c r="L121" s="65"/>
      <c r="M121" s="63"/>
      <c r="N121" s="63"/>
    </row>
    <row r="122" spans="1:14" ht="12.75">
      <c r="A122" s="20"/>
      <c r="B122" s="20"/>
      <c r="C122" s="20"/>
      <c r="D122" s="20"/>
      <c r="E122" s="20"/>
      <c r="F122" s="20"/>
      <c r="G122" s="20"/>
      <c r="H122" s="20"/>
      <c r="I122" s="65"/>
      <c r="J122" s="65"/>
      <c r="K122" s="65"/>
      <c r="L122" s="65"/>
      <c r="M122" s="63"/>
      <c r="N122" s="63"/>
    </row>
    <row r="123" spans="1:14" ht="12.75">
      <c r="A123" s="20"/>
      <c r="B123" s="20"/>
      <c r="C123" s="20"/>
      <c r="D123" s="20"/>
      <c r="E123" s="20"/>
      <c r="F123" s="20"/>
      <c r="G123" s="20"/>
      <c r="H123" s="20"/>
      <c r="I123" s="65"/>
      <c r="J123" s="65"/>
      <c r="K123" s="65"/>
      <c r="L123" s="65"/>
      <c r="M123" s="63"/>
      <c r="N123" s="63"/>
    </row>
    <row r="124" spans="1:14" ht="12.75">
      <c r="A124" s="20"/>
      <c r="B124" s="20"/>
      <c r="C124" s="20"/>
      <c r="D124" s="20"/>
      <c r="E124" s="20"/>
      <c r="F124" s="20"/>
      <c r="G124" s="20"/>
      <c r="H124" s="20"/>
      <c r="I124" s="65"/>
      <c r="J124" s="65"/>
      <c r="K124" s="65"/>
      <c r="L124" s="65"/>
      <c r="M124" s="63"/>
      <c r="N124" s="63"/>
    </row>
    <row r="125" spans="1:14" ht="12.75">
      <c r="A125" s="20"/>
      <c r="B125" s="20"/>
      <c r="C125" s="20"/>
      <c r="D125" s="20"/>
      <c r="E125" s="20"/>
      <c r="F125" s="20"/>
      <c r="G125" s="20"/>
      <c r="H125" s="20"/>
      <c r="I125" s="65"/>
      <c r="J125" s="65"/>
      <c r="K125" s="65"/>
      <c r="L125" s="65"/>
      <c r="M125" s="63"/>
      <c r="N125" s="63"/>
    </row>
    <row r="126" spans="1:14" ht="12.75">
      <c r="A126" s="20"/>
      <c r="B126" s="20"/>
      <c r="C126" s="20"/>
      <c r="D126" s="20"/>
      <c r="E126" s="20"/>
      <c r="F126" s="20"/>
      <c r="G126" s="20"/>
      <c r="H126" s="20"/>
      <c r="I126" s="65"/>
      <c r="J126" s="65"/>
      <c r="K126" s="65"/>
      <c r="L126" s="65"/>
      <c r="M126" s="63"/>
      <c r="N126" s="63"/>
    </row>
    <row r="127" spans="1:14" ht="12.75">
      <c r="A127" s="20"/>
      <c r="B127" s="20"/>
      <c r="C127" s="20"/>
      <c r="D127" s="20"/>
      <c r="E127" s="20"/>
      <c r="F127" s="20"/>
      <c r="G127" s="20"/>
      <c r="H127" s="20"/>
      <c r="I127" s="65"/>
      <c r="J127" s="65"/>
      <c r="K127" s="65"/>
      <c r="L127" s="65"/>
      <c r="M127" s="63"/>
      <c r="N127" s="63"/>
    </row>
    <row r="128" spans="1:14" ht="12.75">
      <c r="A128" s="20"/>
      <c r="B128" s="20"/>
      <c r="C128" s="20"/>
      <c r="D128" s="20"/>
      <c r="E128" s="20"/>
      <c r="F128" s="20"/>
      <c r="G128" s="20"/>
      <c r="H128" s="20"/>
      <c r="I128" s="65"/>
      <c r="J128" s="65"/>
      <c r="K128" s="65"/>
      <c r="L128" s="65"/>
      <c r="M128" s="63"/>
      <c r="N128" s="63"/>
    </row>
    <row r="129" spans="1:14" ht="12.75">
      <c r="A129" s="20"/>
      <c r="B129" s="20"/>
      <c r="C129" s="20"/>
      <c r="D129" s="20"/>
      <c r="E129" s="20"/>
      <c r="F129" s="20"/>
      <c r="G129" s="20"/>
      <c r="H129" s="20"/>
      <c r="I129" s="65"/>
      <c r="J129" s="65"/>
      <c r="K129" s="65"/>
      <c r="L129" s="65"/>
      <c r="M129" s="63"/>
      <c r="N129" s="63"/>
    </row>
    <row r="130" spans="5:14" ht="12.75">
      <c r="E130" s="20"/>
      <c r="F130" s="20"/>
      <c r="G130" s="20"/>
      <c r="H130" s="20"/>
      <c r="I130" s="65"/>
      <c r="J130" s="65"/>
      <c r="K130" s="65"/>
      <c r="L130" s="65"/>
      <c r="M130" s="63"/>
      <c r="N130" s="63"/>
    </row>
    <row r="131" spans="5:14" ht="12.75">
      <c r="E131" s="20"/>
      <c r="F131" s="20"/>
      <c r="G131" s="20"/>
      <c r="H131" s="20"/>
      <c r="I131" s="65"/>
      <c r="J131" s="65"/>
      <c r="K131" s="65"/>
      <c r="L131" s="65"/>
      <c r="M131" s="63"/>
      <c r="N131" s="63"/>
    </row>
    <row r="132" spans="5:14" ht="12.75">
      <c r="E132" s="20"/>
      <c r="F132" s="20"/>
      <c r="G132" s="20"/>
      <c r="H132" s="20"/>
      <c r="I132" s="65"/>
      <c r="J132" s="65"/>
      <c r="K132" s="65"/>
      <c r="L132" s="65"/>
      <c r="M132" s="63"/>
      <c r="N132" s="63"/>
    </row>
    <row r="133" spans="5:14" ht="12.75">
      <c r="E133" s="20"/>
      <c r="F133" s="20"/>
      <c r="G133" s="20"/>
      <c r="H133" s="20"/>
      <c r="I133" s="65"/>
      <c r="J133" s="65"/>
      <c r="K133" s="65"/>
      <c r="L133" s="65"/>
      <c r="M133" s="63"/>
      <c r="N133" s="63"/>
    </row>
    <row r="134" spans="5:14" ht="12.75">
      <c r="E134" s="20"/>
      <c r="F134" s="20"/>
      <c r="G134" s="20"/>
      <c r="H134" s="20"/>
      <c r="I134" s="65"/>
      <c r="J134" s="65"/>
      <c r="K134" s="65"/>
      <c r="L134" s="65"/>
      <c r="M134" s="63"/>
      <c r="N134" s="63"/>
    </row>
    <row r="135" spans="5:14" ht="12.75">
      <c r="E135" s="20"/>
      <c r="F135" s="20"/>
      <c r="G135" s="20"/>
      <c r="H135" s="20"/>
      <c r="I135" s="65"/>
      <c r="J135" s="65"/>
      <c r="K135" s="65"/>
      <c r="L135" s="65"/>
      <c r="M135" s="63"/>
      <c r="N135" s="63"/>
    </row>
    <row r="136" spans="5:14" ht="12.75">
      <c r="E136" s="20"/>
      <c r="F136" s="20"/>
      <c r="G136" s="20"/>
      <c r="H136" s="20"/>
      <c r="I136" s="65"/>
      <c r="J136" s="65"/>
      <c r="K136" s="65"/>
      <c r="L136" s="65"/>
      <c r="M136" s="63"/>
      <c r="N136" s="63"/>
    </row>
    <row r="137" spans="5:14" ht="12.75">
      <c r="E137" s="20"/>
      <c r="F137" s="20"/>
      <c r="G137" s="20"/>
      <c r="H137" s="20"/>
      <c r="I137" s="65"/>
      <c r="J137" s="65"/>
      <c r="K137" s="65"/>
      <c r="L137" s="65"/>
      <c r="M137" s="63"/>
      <c r="N137" s="63"/>
    </row>
    <row r="138" spans="5:14" ht="12.75">
      <c r="E138" s="20"/>
      <c r="F138" s="20"/>
      <c r="G138" s="20"/>
      <c r="H138" s="20"/>
      <c r="I138" s="65"/>
      <c r="J138" s="65"/>
      <c r="K138" s="65"/>
      <c r="L138" s="65"/>
      <c r="M138" s="63"/>
      <c r="N138" s="63"/>
    </row>
    <row r="139" spans="5:14" ht="12.75">
      <c r="E139" s="20"/>
      <c r="F139" s="20"/>
      <c r="G139" s="20"/>
      <c r="H139" s="20"/>
      <c r="I139" s="65"/>
      <c r="J139" s="65"/>
      <c r="K139" s="65"/>
      <c r="L139" s="65"/>
      <c r="M139" s="63"/>
      <c r="N139" s="63"/>
    </row>
    <row r="140" spans="5:14" ht="12.75">
      <c r="E140" s="20"/>
      <c r="F140" s="20"/>
      <c r="G140" s="20"/>
      <c r="H140" s="20"/>
      <c r="I140" s="65"/>
      <c r="J140" s="65"/>
      <c r="K140" s="65"/>
      <c r="L140" s="65"/>
      <c r="M140" s="63"/>
      <c r="N140" s="63"/>
    </row>
    <row r="141" spans="5:14" ht="12.75">
      <c r="E141" s="20"/>
      <c r="F141" s="20"/>
      <c r="G141" s="20"/>
      <c r="H141" s="20"/>
      <c r="I141" s="65"/>
      <c r="J141" s="65"/>
      <c r="K141" s="65"/>
      <c r="L141" s="65"/>
      <c r="M141" s="63"/>
      <c r="N141" s="63"/>
    </row>
    <row r="142" spans="5:14" ht="12.75">
      <c r="E142" s="20"/>
      <c r="F142" s="20"/>
      <c r="G142" s="20"/>
      <c r="H142" s="20"/>
      <c r="I142" s="65"/>
      <c r="J142" s="65"/>
      <c r="K142" s="65"/>
      <c r="L142" s="65"/>
      <c r="M142" s="63"/>
      <c r="N142" s="63"/>
    </row>
    <row r="143" spans="5:14" ht="12.75">
      <c r="E143" s="20"/>
      <c r="F143" s="20"/>
      <c r="G143" s="20"/>
      <c r="H143" s="20"/>
      <c r="I143" s="65"/>
      <c r="J143" s="65"/>
      <c r="K143" s="65"/>
      <c r="L143" s="65"/>
      <c r="M143" s="63"/>
      <c r="N143" s="63"/>
    </row>
    <row r="144" spans="5:14" ht="12.75">
      <c r="E144" s="20"/>
      <c r="F144" s="20"/>
      <c r="G144" s="20"/>
      <c r="H144" s="20"/>
      <c r="I144" s="65"/>
      <c r="J144" s="65"/>
      <c r="K144" s="65"/>
      <c r="L144" s="65"/>
      <c r="M144" s="63"/>
      <c r="N144" s="63"/>
    </row>
    <row r="145" spans="5:14" ht="12.75">
      <c r="E145" s="20"/>
      <c r="F145" s="20"/>
      <c r="G145" s="20"/>
      <c r="H145" s="20"/>
      <c r="I145" s="65"/>
      <c r="J145" s="65"/>
      <c r="K145" s="65"/>
      <c r="L145" s="65"/>
      <c r="M145" s="63"/>
      <c r="N145" s="63"/>
    </row>
    <row r="146" spans="5:14" ht="12.75">
      <c r="E146" s="20"/>
      <c r="F146" s="20"/>
      <c r="G146" s="20"/>
      <c r="H146" s="20"/>
      <c r="I146" s="65"/>
      <c r="J146" s="65"/>
      <c r="K146" s="65"/>
      <c r="L146" s="65"/>
      <c r="M146" s="63"/>
      <c r="N146" s="63"/>
    </row>
    <row r="147" spans="5:14" ht="12.75">
      <c r="E147" s="20"/>
      <c r="F147" s="20"/>
      <c r="G147" s="20"/>
      <c r="H147" s="20"/>
      <c r="I147" s="65"/>
      <c r="J147" s="65"/>
      <c r="K147" s="65"/>
      <c r="L147" s="65"/>
      <c r="M147" s="63"/>
      <c r="N147" s="63"/>
    </row>
    <row r="148" spans="5:14" ht="12.75">
      <c r="E148" s="20"/>
      <c r="F148" s="20"/>
      <c r="G148" s="20"/>
      <c r="H148" s="20"/>
      <c r="I148" s="65"/>
      <c r="J148" s="65"/>
      <c r="K148" s="65"/>
      <c r="L148" s="65"/>
      <c r="M148" s="63"/>
      <c r="N148" s="63"/>
    </row>
    <row r="149" spans="5:14" ht="12.75">
      <c r="E149" s="20"/>
      <c r="F149" s="20"/>
      <c r="G149" s="20"/>
      <c r="H149" s="20"/>
      <c r="I149" s="65"/>
      <c r="J149" s="65"/>
      <c r="K149" s="65"/>
      <c r="L149" s="65"/>
      <c r="M149" s="63"/>
      <c r="N149" s="63"/>
    </row>
    <row r="150" spans="5:14" ht="12.75">
      <c r="E150" s="20"/>
      <c r="F150" s="20"/>
      <c r="G150" s="20"/>
      <c r="H150" s="20"/>
      <c r="I150" s="65"/>
      <c r="J150" s="65"/>
      <c r="K150" s="65"/>
      <c r="L150" s="65"/>
      <c r="M150" s="63"/>
      <c r="N150" s="63"/>
    </row>
    <row r="151" spans="5:14" ht="12.75">
      <c r="E151" s="20"/>
      <c r="F151" s="20"/>
      <c r="G151" s="20"/>
      <c r="H151" s="20"/>
      <c r="I151" s="65"/>
      <c r="J151" s="65"/>
      <c r="K151" s="65"/>
      <c r="L151" s="65"/>
      <c r="M151" s="63"/>
      <c r="N151" s="63"/>
    </row>
    <row r="152" spans="5:14" ht="12.75">
      <c r="E152" s="20"/>
      <c r="F152" s="20"/>
      <c r="G152" s="20"/>
      <c r="H152" s="20"/>
      <c r="I152" s="65"/>
      <c r="J152" s="65"/>
      <c r="K152" s="65"/>
      <c r="L152" s="65"/>
      <c r="M152" s="63"/>
      <c r="N152" s="63"/>
    </row>
    <row r="153" spans="5:14" ht="12.75">
      <c r="E153" s="20"/>
      <c r="F153" s="20"/>
      <c r="G153" s="20"/>
      <c r="H153" s="20"/>
      <c r="I153" s="65"/>
      <c r="J153" s="65"/>
      <c r="K153" s="65"/>
      <c r="L153" s="65"/>
      <c r="M153" s="63"/>
      <c r="N153" s="63"/>
    </row>
    <row r="154" spans="5:14" ht="12.75">
      <c r="E154" s="20"/>
      <c r="F154" s="20"/>
      <c r="G154" s="20"/>
      <c r="H154" s="20"/>
      <c r="I154" s="65"/>
      <c r="J154" s="65"/>
      <c r="K154" s="65"/>
      <c r="L154" s="65"/>
      <c r="M154" s="63"/>
      <c r="N154" s="63"/>
    </row>
    <row r="155" spans="5:14" ht="12.75">
      <c r="E155" s="20"/>
      <c r="F155" s="20"/>
      <c r="G155" s="20"/>
      <c r="H155" s="20"/>
      <c r="I155" s="65"/>
      <c r="J155" s="65"/>
      <c r="K155" s="65"/>
      <c r="L155" s="65"/>
      <c r="M155" s="63"/>
      <c r="N155" s="63"/>
    </row>
    <row r="156" spans="5:14" ht="12.75">
      <c r="E156" s="20"/>
      <c r="F156" s="20"/>
      <c r="G156" s="20"/>
      <c r="H156" s="20"/>
      <c r="I156" s="65"/>
      <c r="J156" s="65"/>
      <c r="K156" s="65"/>
      <c r="L156" s="65"/>
      <c r="M156" s="63"/>
      <c r="N156" s="63"/>
    </row>
    <row r="157" spans="5:14" ht="12.75">
      <c r="E157" s="20"/>
      <c r="F157" s="20"/>
      <c r="G157" s="20"/>
      <c r="H157" s="20"/>
      <c r="I157" s="65"/>
      <c r="J157" s="65"/>
      <c r="K157" s="65"/>
      <c r="L157" s="65"/>
      <c r="M157" s="63"/>
      <c r="N157" s="63"/>
    </row>
    <row r="158" spans="5:14" ht="12.75">
      <c r="E158" s="20"/>
      <c r="F158" s="20"/>
      <c r="G158" s="20"/>
      <c r="H158" s="20"/>
      <c r="I158" s="65"/>
      <c r="J158" s="65"/>
      <c r="K158" s="65"/>
      <c r="L158" s="65"/>
      <c r="M158" s="63"/>
      <c r="N158" s="63"/>
    </row>
    <row r="159" spans="5:14" ht="12.75">
      <c r="E159" s="20"/>
      <c r="F159" s="20"/>
      <c r="G159" s="20"/>
      <c r="H159" s="20"/>
      <c r="I159" s="65"/>
      <c r="J159" s="65"/>
      <c r="K159" s="65"/>
      <c r="L159" s="65"/>
      <c r="M159" s="63"/>
      <c r="N159" s="63"/>
    </row>
    <row r="160" spans="5:14" ht="12.75">
      <c r="E160" s="20"/>
      <c r="F160" s="20"/>
      <c r="G160" s="20"/>
      <c r="H160" s="20"/>
      <c r="I160" s="65"/>
      <c r="J160" s="65"/>
      <c r="K160" s="65"/>
      <c r="L160" s="65"/>
      <c r="M160" s="63"/>
      <c r="N160" s="63"/>
    </row>
    <row r="161" spans="5:14" ht="12.75">
      <c r="E161" s="20"/>
      <c r="F161" s="20"/>
      <c r="G161" s="20"/>
      <c r="H161" s="20"/>
      <c r="I161" s="65"/>
      <c r="J161" s="65"/>
      <c r="K161" s="65"/>
      <c r="L161" s="65"/>
      <c r="M161" s="63"/>
      <c r="N161" s="63"/>
    </row>
    <row r="162" spans="5:14" ht="12.75">
      <c r="E162" s="20"/>
      <c r="F162" s="20"/>
      <c r="G162" s="20"/>
      <c r="H162" s="20"/>
      <c r="I162" s="65"/>
      <c r="J162" s="65"/>
      <c r="K162" s="65"/>
      <c r="L162" s="65"/>
      <c r="M162" s="63"/>
      <c r="N162" s="63"/>
    </row>
    <row r="163" spans="5:14" ht="12.75">
      <c r="E163" s="20"/>
      <c r="F163" s="20"/>
      <c r="G163" s="20"/>
      <c r="H163" s="20"/>
      <c r="I163" s="65"/>
      <c r="J163" s="65"/>
      <c r="K163" s="65"/>
      <c r="L163" s="65"/>
      <c r="M163" s="63"/>
      <c r="N163" s="63"/>
    </row>
    <row r="164" spans="5:14" ht="12.75">
      <c r="E164" s="20"/>
      <c r="F164" s="20"/>
      <c r="G164" s="20"/>
      <c r="H164" s="20"/>
      <c r="I164" s="65"/>
      <c r="J164" s="65"/>
      <c r="K164" s="65"/>
      <c r="L164" s="65"/>
      <c r="M164" s="63"/>
      <c r="N164" s="63"/>
    </row>
    <row r="165" spans="5:14" ht="12.75">
      <c r="E165" s="20"/>
      <c r="F165" s="20"/>
      <c r="G165" s="20"/>
      <c r="H165" s="20"/>
      <c r="I165" s="65"/>
      <c r="J165" s="65"/>
      <c r="K165" s="65"/>
      <c r="L165" s="65"/>
      <c r="M165" s="63"/>
      <c r="N165" s="63"/>
    </row>
    <row r="166" spans="5:14" ht="12.75">
      <c r="E166" s="20"/>
      <c r="F166" s="20"/>
      <c r="G166" s="20"/>
      <c r="H166" s="20"/>
      <c r="I166" s="65"/>
      <c r="J166" s="65"/>
      <c r="K166" s="65"/>
      <c r="L166" s="65"/>
      <c r="M166" s="63"/>
      <c r="N166" s="63"/>
    </row>
    <row r="167" spans="5:14" ht="12.75">
      <c r="E167" s="20"/>
      <c r="F167" s="20"/>
      <c r="G167" s="20"/>
      <c r="H167" s="20"/>
      <c r="I167" s="65"/>
      <c r="J167" s="65"/>
      <c r="K167" s="65"/>
      <c r="L167" s="65"/>
      <c r="M167" s="63"/>
      <c r="N167" s="63"/>
    </row>
    <row r="168" spans="5:14" ht="12.75">
      <c r="E168" s="20"/>
      <c r="F168" s="20"/>
      <c r="G168" s="20"/>
      <c r="H168" s="20"/>
      <c r="I168" s="65"/>
      <c r="J168" s="65"/>
      <c r="K168" s="65"/>
      <c r="L168" s="65"/>
      <c r="M168" s="63"/>
      <c r="N168" s="63"/>
    </row>
    <row r="169" spans="5:14" ht="12.75">
      <c r="E169" s="20"/>
      <c r="F169" s="20"/>
      <c r="G169" s="20"/>
      <c r="H169" s="20"/>
      <c r="I169" s="65"/>
      <c r="J169" s="65"/>
      <c r="K169" s="65"/>
      <c r="L169" s="65"/>
      <c r="M169" s="63"/>
      <c r="N169" s="63"/>
    </row>
    <row r="170" spans="5:14" ht="12.75">
      <c r="E170" s="20"/>
      <c r="F170" s="20"/>
      <c r="G170" s="20"/>
      <c r="H170" s="20"/>
      <c r="I170" s="65"/>
      <c r="J170" s="65"/>
      <c r="K170" s="65"/>
      <c r="L170" s="65"/>
      <c r="M170" s="63"/>
      <c r="N170" s="63"/>
    </row>
    <row r="171" spans="5:14" ht="12.75">
      <c r="E171" s="20"/>
      <c r="F171" s="20"/>
      <c r="G171" s="20"/>
      <c r="H171" s="20"/>
      <c r="I171" s="65"/>
      <c r="J171" s="65"/>
      <c r="K171" s="65"/>
      <c r="L171" s="65"/>
      <c r="M171" s="63"/>
      <c r="N171" s="63"/>
    </row>
    <row r="172" spans="5:14" ht="12.75">
      <c r="E172" s="20"/>
      <c r="F172" s="20"/>
      <c r="G172" s="20"/>
      <c r="H172" s="20"/>
      <c r="I172" s="65"/>
      <c r="J172" s="65"/>
      <c r="K172" s="65"/>
      <c r="L172" s="65"/>
      <c r="M172" s="63"/>
      <c r="N172" s="63"/>
    </row>
    <row r="173" spans="5:14" ht="12.75">
      <c r="E173" s="20"/>
      <c r="F173" s="20"/>
      <c r="G173" s="20"/>
      <c r="H173" s="20"/>
      <c r="I173" s="65"/>
      <c r="J173" s="65"/>
      <c r="K173" s="65"/>
      <c r="L173" s="65"/>
      <c r="M173" s="63"/>
      <c r="N173" s="63"/>
    </row>
    <row r="174" spans="5:14" ht="12.75">
      <c r="E174" s="20"/>
      <c r="F174" s="20"/>
      <c r="G174" s="20"/>
      <c r="H174" s="20"/>
      <c r="I174" s="65"/>
      <c r="J174" s="65"/>
      <c r="K174" s="65"/>
      <c r="L174" s="65"/>
      <c r="M174" s="63"/>
      <c r="N174" s="63"/>
    </row>
    <row r="175" spans="5:14" ht="12.75">
      <c r="E175" s="20"/>
      <c r="F175" s="20"/>
      <c r="G175" s="20"/>
      <c r="H175" s="20"/>
      <c r="I175" s="65"/>
      <c r="J175" s="65"/>
      <c r="K175" s="65"/>
      <c r="L175" s="65"/>
      <c r="M175" s="63"/>
      <c r="N175" s="63"/>
    </row>
    <row r="176" spans="5:14" ht="12.75">
      <c r="E176" s="20"/>
      <c r="F176" s="20"/>
      <c r="G176" s="20"/>
      <c r="H176" s="20"/>
      <c r="I176" s="65"/>
      <c r="J176" s="65"/>
      <c r="K176" s="65"/>
      <c r="L176" s="65"/>
      <c r="M176" s="63"/>
      <c r="N176" s="63"/>
    </row>
    <row r="177" spans="5:14" ht="12.75">
      <c r="E177" s="20"/>
      <c r="F177" s="20"/>
      <c r="G177" s="20"/>
      <c r="H177" s="20"/>
      <c r="I177" s="65"/>
      <c r="J177" s="65"/>
      <c r="K177" s="65"/>
      <c r="L177" s="65"/>
      <c r="M177" s="63"/>
      <c r="N177" s="63"/>
    </row>
    <row r="178" spans="5:14" ht="12.75">
      <c r="E178" s="20"/>
      <c r="F178" s="20"/>
      <c r="G178" s="20"/>
      <c r="H178" s="20"/>
      <c r="I178" s="65"/>
      <c r="J178" s="65"/>
      <c r="K178" s="65"/>
      <c r="L178" s="65"/>
      <c r="M178" s="63"/>
      <c r="N178" s="63"/>
    </row>
    <row r="179" spans="5:14" ht="12.75">
      <c r="E179" s="20"/>
      <c r="F179" s="20"/>
      <c r="G179" s="20"/>
      <c r="H179" s="20"/>
      <c r="I179" s="65"/>
      <c r="J179" s="65"/>
      <c r="K179" s="65"/>
      <c r="L179" s="65"/>
      <c r="M179" s="63"/>
      <c r="N179" s="63"/>
    </row>
    <row r="180" spans="5:14" ht="12.75">
      <c r="E180" s="20"/>
      <c r="F180" s="20"/>
      <c r="G180" s="20"/>
      <c r="H180" s="20"/>
      <c r="I180" s="65"/>
      <c r="J180" s="65"/>
      <c r="K180" s="65"/>
      <c r="L180" s="65"/>
      <c r="M180" s="63"/>
      <c r="N180" s="63"/>
    </row>
    <row r="181" spans="5:14" ht="12.75">
      <c r="E181" s="20"/>
      <c r="F181" s="20"/>
      <c r="G181" s="20"/>
      <c r="H181" s="20"/>
      <c r="I181" s="65"/>
      <c r="J181" s="65"/>
      <c r="K181" s="65"/>
      <c r="L181" s="65"/>
      <c r="M181" s="63"/>
      <c r="N181" s="63"/>
    </row>
    <row r="182" spans="5:14" ht="12.75">
      <c r="E182" s="20"/>
      <c r="F182" s="20"/>
      <c r="G182" s="20"/>
      <c r="H182" s="20"/>
      <c r="I182" s="65"/>
      <c r="J182" s="65"/>
      <c r="K182" s="65"/>
      <c r="L182" s="65"/>
      <c r="M182" s="63"/>
      <c r="N182" s="63"/>
    </row>
    <row r="183" spans="5:14" ht="12.75">
      <c r="E183" s="20"/>
      <c r="F183" s="20"/>
      <c r="G183" s="20"/>
      <c r="H183" s="20"/>
      <c r="I183" s="65"/>
      <c r="J183" s="65"/>
      <c r="K183" s="65"/>
      <c r="L183" s="65"/>
      <c r="M183" s="63"/>
      <c r="N183" s="63"/>
    </row>
    <row r="184" spans="5:14" ht="12.75">
      <c r="E184" s="20"/>
      <c r="F184" s="20"/>
      <c r="G184" s="20"/>
      <c r="H184" s="20"/>
      <c r="I184" s="65"/>
      <c r="J184" s="65"/>
      <c r="K184" s="65"/>
      <c r="L184" s="65"/>
      <c r="M184" s="63"/>
      <c r="N184" s="63"/>
    </row>
    <row r="185" spans="5:14" ht="12.75">
      <c r="E185" s="20"/>
      <c r="F185" s="20"/>
      <c r="G185" s="20"/>
      <c r="H185" s="20"/>
      <c r="I185" s="65"/>
      <c r="J185" s="65"/>
      <c r="K185" s="65"/>
      <c r="L185" s="65"/>
      <c r="M185" s="63"/>
      <c r="N185" s="63"/>
    </row>
    <row r="186" spans="5:14" ht="12.75">
      <c r="E186" s="20"/>
      <c r="F186" s="20"/>
      <c r="G186" s="20"/>
      <c r="H186" s="20"/>
      <c r="I186" s="65"/>
      <c r="J186" s="65"/>
      <c r="K186" s="65"/>
      <c r="L186" s="65"/>
      <c r="M186" s="63"/>
      <c r="N186" s="63"/>
    </row>
    <row r="187" spans="5:14" ht="12.75">
      <c r="E187" s="20"/>
      <c r="F187" s="20"/>
      <c r="G187" s="20"/>
      <c r="H187" s="20"/>
      <c r="I187" s="65"/>
      <c r="J187" s="65"/>
      <c r="K187" s="65"/>
      <c r="L187" s="65"/>
      <c r="M187" s="63"/>
      <c r="N187" s="63"/>
    </row>
    <row r="188" spans="5:14" ht="12.75">
      <c r="E188" s="20"/>
      <c r="F188" s="20"/>
      <c r="G188" s="20"/>
      <c r="H188" s="20"/>
      <c r="I188" s="65"/>
      <c r="J188" s="65"/>
      <c r="K188" s="65"/>
      <c r="L188" s="65"/>
      <c r="M188" s="63"/>
      <c r="N188" s="63"/>
    </row>
    <row r="189" spans="5:14" ht="12.75">
      <c r="E189" s="20"/>
      <c r="F189" s="20"/>
      <c r="G189" s="20"/>
      <c r="H189" s="20"/>
      <c r="I189" s="65"/>
      <c r="J189" s="65"/>
      <c r="K189" s="65"/>
      <c r="L189" s="65"/>
      <c r="M189" s="63"/>
      <c r="N189" s="63"/>
    </row>
    <row r="190" spans="5:14" ht="12.75">
      <c r="E190" s="20"/>
      <c r="F190" s="20"/>
      <c r="G190" s="20"/>
      <c r="H190" s="20"/>
      <c r="I190" s="65"/>
      <c r="J190" s="65"/>
      <c r="K190" s="65"/>
      <c r="L190" s="65"/>
      <c r="M190" s="63"/>
      <c r="N190" s="63"/>
    </row>
    <row r="191" spans="5:14" ht="12.75">
      <c r="E191" s="20"/>
      <c r="F191" s="20"/>
      <c r="G191" s="20"/>
      <c r="H191" s="20"/>
      <c r="I191" s="65"/>
      <c r="J191" s="65"/>
      <c r="K191" s="65"/>
      <c r="L191" s="65"/>
      <c r="M191" s="63"/>
      <c r="N191" s="63"/>
    </row>
    <row r="192" spans="5:14" ht="12.75">
      <c r="E192" s="20"/>
      <c r="F192" s="20"/>
      <c r="G192" s="20"/>
      <c r="H192" s="20"/>
      <c r="I192" s="65"/>
      <c r="J192" s="65"/>
      <c r="K192" s="65"/>
      <c r="L192" s="65"/>
      <c r="M192" s="63"/>
      <c r="N192" s="63"/>
    </row>
    <row r="193" spans="5:14" ht="12.75">
      <c r="E193" s="20"/>
      <c r="F193" s="20"/>
      <c r="G193" s="20"/>
      <c r="H193" s="20"/>
      <c r="I193" s="65"/>
      <c r="J193" s="65"/>
      <c r="K193" s="65"/>
      <c r="L193" s="65"/>
      <c r="M193" s="63"/>
      <c r="N193" s="63"/>
    </row>
    <row r="194" spans="5:14" ht="12.75">
      <c r="E194" s="20"/>
      <c r="F194" s="20"/>
      <c r="G194" s="20"/>
      <c r="H194" s="20"/>
      <c r="I194" s="65"/>
      <c r="J194" s="65"/>
      <c r="K194" s="65"/>
      <c r="L194" s="65"/>
      <c r="M194" s="63"/>
      <c r="N194" s="63"/>
    </row>
    <row r="195" spans="5:14" ht="12.75">
      <c r="E195" s="20"/>
      <c r="F195" s="20"/>
      <c r="G195" s="20"/>
      <c r="H195" s="20"/>
      <c r="I195" s="65"/>
      <c r="J195" s="65"/>
      <c r="K195" s="65"/>
      <c r="L195" s="65"/>
      <c r="M195" s="63"/>
      <c r="N195" s="63"/>
    </row>
    <row r="196" spans="5:14" ht="12.75">
      <c r="E196" s="20"/>
      <c r="F196" s="20"/>
      <c r="G196" s="20"/>
      <c r="H196" s="20"/>
      <c r="I196" s="65"/>
      <c r="J196" s="65"/>
      <c r="K196" s="65"/>
      <c r="L196" s="65"/>
      <c r="M196" s="63"/>
      <c r="N196" s="63"/>
    </row>
    <row r="197" spans="5:14" ht="12.75">
      <c r="E197" s="20"/>
      <c r="F197" s="20"/>
      <c r="G197" s="20"/>
      <c r="H197" s="20"/>
      <c r="I197" s="65"/>
      <c r="J197" s="65"/>
      <c r="K197" s="65"/>
      <c r="L197" s="65"/>
      <c r="M197" s="63"/>
      <c r="N197" s="63"/>
    </row>
    <row r="198" spans="5:14" ht="12.75">
      <c r="E198" s="20"/>
      <c r="F198" s="20"/>
      <c r="G198" s="20"/>
      <c r="H198" s="20"/>
      <c r="I198" s="65"/>
      <c r="J198" s="65"/>
      <c r="K198" s="65"/>
      <c r="L198" s="65"/>
      <c r="M198" s="63"/>
      <c r="N198" s="63"/>
    </row>
    <row r="199" spans="5:14" ht="12.75">
      <c r="E199" s="20"/>
      <c r="F199" s="20"/>
      <c r="G199" s="20"/>
      <c r="H199" s="20"/>
      <c r="I199" s="65"/>
      <c r="J199" s="65"/>
      <c r="K199" s="65"/>
      <c r="L199" s="65"/>
      <c r="M199" s="63"/>
      <c r="N199" s="63"/>
    </row>
    <row r="200" spans="5:14" ht="12.75">
      <c r="E200" s="20"/>
      <c r="F200" s="20"/>
      <c r="G200" s="20"/>
      <c r="H200" s="20"/>
      <c r="I200" s="65"/>
      <c r="J200" s="65"/>
      <c r="K200" s="65"/>
      <c r="L200" s="65"/>
      <c r="M200" s="63"/>
      <c r="N200" s="63"/>
    </row>
    <row r="201" spans="5:14" ht="12.75">
      <c r="E201" s="20"/>
      <c r="F201" s="20"/>
      <c r="G201" s="20"/>
      <c r="H201" s="20"/>
      <c r="I201" s="65"/>
      <c r="J201" s="65"/>
      <c r="K201" s="65"/>
      <c r="L201" s="65"/>
      <c r="M201" s="63"/>
      <c r="N201" s="63"/>
    </row>
    <row r="202" spans="5:14" ht="12.75">
      <c r="E202" s="20"/>
      <c r="F202" s="20"/>
      <c r="G202" s="20"/>
      <c r="H202" s="20"/>
      <c r="I202" s="65"/>
      <c r="J202" s="65"/>
      <c r="K202" s="65"/>
      <c r="L202" s="65"/>
      <c r="M202" s="63"/>
      <c r="N202" s="63"/>
    </row>
    <row r="203" spans="5:14" ht="12.75">
      <c r="E203" s="20"/>
      <c r="F203" s="20"/>
      <c r="G203" s="20"/>
      <c r="H203" s="20"/>
      <c r="I203" s="65"/>
      <c r="J203" s="65"/>
      <c r="K203" s="65"/>
      <c r="L203" s="65"/>
      <c r="M203" s="63"/>
      <c r="N203" s="63"/>
    </row>
    <row r="204" spans="5:14" ht="12.75">
      <c r="E204" s="20"/>
      <c r="F204" s="20"/>
      <c r="G204" s="20"/>
      <c r="H204" s="20"/>
      <c r="I204" s="65"/>
      <c r="J204" s="65"/>
      <c r="K204" s="65"/>
      <c r="L204" s="65"/>
      <c r="M204" s="63"/>
      <c r="N204" s="63"/>
    </row>
    <row r="205" spans="5:14" ht="12.75">
      <c r="E205" s="20"/>
      <c r="F205" s="20"/>
      <c r="G205" s="20"/>
      <c r="H205" s="20"/>
      <c r="I205" s="65"/>
      <c r="J205" s="65"/>
      <c r="K205" s="65"/>
      <c r="L205" s="65"/>
      <c r="M205" s="63"/>
      <c r="N205" s="63"/>
    </row>
    <row r="206" spans="5:14" ht="12.75">
      <c r="E206" s="20"/>
      <c r="F206" s="20"/>
      <c r="G206" s="20"/>
      <c r="H206" s="20"/>
      <c r="I206" s="65"/>
      <c r="J206" s="65"/>
      <c r="K206" s="65"/>
      <c r="L206" s="65"/>
      <c r="M206" s="63"/>
      <c r="N206" s="63"/>
    </row>
    <row r="207" spans="5:14" ht="12.75">
      <c r="E207" s="20"/>
      <c r="F207" s="20"/>
      <c r="G207" s="20"/>
      <c r="H207" s="20"/>
      <c r="I207" s="65"/>
      <c r="J207" s="65"/>
      <c r="K207" s="65"/>
      <c r="L207" s="65"/>
      <c r="M207" s="63"/>
      <c r="N207" s="63"/>
    </row>
    <row r="208" spans="5:14" ht="12.75">
      <c r="E208" s="20"/>
      <c r="F208" s="20"/>
      <c r="G208" s="20"/>
      <c r="H208" s="20"/>
      <c r="I208" s="65"/>
      <c r="J208" s="65"/>
      <c r="K208" s="65"/>
      <c r="L208" s="65"/>
      <c r="M208" s="63"/>
      <c r="N208" s="63"/>
    </row>
    <row r="209" spans="5:14" ht="12.75">
      <c r="E209" s="20"/>
      <c r="F209" s="20"/>
      <c r="G209" s="20"/>
      <c r="H209" s="20"/>
      <c r="I209" s="65"/>
      <c r="J209" s="65"/>
      <c r="K209" s="65"/>
      <c r="L209" s="65"/>
      <c r="M209" s="63"/>
      <c r="N209" s="63"/>
    </row>
    <row r="210" spans="5:14" ht="12.75">
      <c r="E210" s="20"/>
      <c r="F210" s="20"/>
      <c r="G210" s="20"/>
      <c r="H210" s="20"/>
      <c r="I210" s="65"/>
      <c r="J210" s="65"/>
      <c r="K210" s="65"/>
      <c r="L210" s="65"/>
      <c r="M210" s="63"/>
      <c r="N210" s="63"/>
    </row>
    <row r="211" spans="5:14" ht="12.75">
      <c r="E211" s="20"/>
      <c r="F211" s="20"/>
      <c r="G211" s="20"/>
      <c r="H211" s="20"/>
      <c r="I211" s="65"/>
      <c r="J211" s="65"/>
      <c r="K211" s="65"/>
      <c r="L211" s="65"/>
      <c r="M211" s="63"/>
      <c r="N211" s="63"/>
    </row>
    <row r="212" spans="5:14" ht="12.75">
      <c r="E212" s="20"/>
      <c r="F212" s="20"/>
      <c r="G212" s="20"/>
      <c r="H212" s="20"/>
      <c r="I212" s="65"/>
      <c r="J212" s="65"/>
      <c r="K212" s="65"/>
      <c r="L212" s="65"/>
      <c r="M212" s="63"/>
      <c r="N212" s="63"/>
    </row>
    <row r="213" spans="5:14" ht="12.75">
      <c r="E213" s="20"/>
      <c r="F213" s="20"/>
      <c r="G213" s="20"/>
      <c r="H213" s="20"/>
      <c r="I213" s="65"/>
      <c r="J213" s="65"/>
      <c r="K213" s="65"/>
      <c r="L213" s="65"/>
      <c r="M213" s="63"/>
      <c r="N213" s="63"/>
    </row>
    <row r="214" spans="5:14" ht="12.75">
      <c r="E214" s="20"/>
      <c r="F214" s="20"/>
      <c r="G214" s="20"/>
      <c r="H214" s="20"/>
      <c r="I214" s="65"/>
      <c r="J214" s="65"/>
      <c r="K214" s="65"/>
      <c r="L214" s="65"/>
      <c r="M214" s="63"/>
      <c r="N214" s="63"/>
    </row>
    <row r="215" spans="5:14" ht="12.75">
      <c r="E215" s="20"/>
      <c r="F215" s="20"/>
      <c r="G215" s="20"/>
      <c r="H215" s="20"/>
      <c r="I215" s="65"/>
      <c r="J215" s="65"/>
      <c r="K215" s="65"/>
      <c r="L215" s="65"/>
      <c r="M215" s="63"/>
      <c r="N215" s="63"/>
    </row>
    <row r="216" spans="5:14" ht="12.75">
      <c r="E216" s="20"/>
      <c r="F216" s="20"/>
      <c r="G216" s="20"/>
      <c r="H216" s="20"/>
      <c r="I216" s="65"/>
      <c r="J216" s="65"/>
      <c r="K216" s="65"/>
      <c r="L216" s="65"/>
      <c r="M216" s="63"/>
      <c r="N216" s="63"/>
    </row>
    <row r="217" spans="5:14" ht="12.75">
      <c r="E217" s="20"/>
      <c r="F217" s="20"/>
      <c r="G217" s="20"/>
      <c r="H217" s="20"/>
      <c r="I217" s="65"/>
      <c r="J217" s="65"/>
      <c r="K217" s="65"/>
      <c r="L217" s="65"/>
      <c r="M217" s="63"/>
      <c r="N217" s="63"/>
    </row>
    <row r="218" spans="5:14" ht="12.75">
      <c r="E218" s="20"/>
      <c r="F218" s="20"/>
      <c r="G218" s="20"/>
      <c r="H218" s="20"/>
      <c r="I218" s="65"/>
      <c r="J218" s="65"/>
      <c r="K218" s="65"/>
      <c r="L218" s="65"/>
      <c r="M218" s="63"/>
      <c r="N218" s="63"/>
    </row>
    <row r="219" spans="5:14" ht="12.75">
      <c r="E219" s="20"/>
      <c r="F219" s="20"/>
      <c r="G219" s="20"/>
      <c r="H219" s="20"/>
      <c r="I219" s="65"/>
      <c r="J219" s="65"/>
      <c r="K219" s="65"/>
      <c r="L219" s="65"/>
      <c r="M219" s="63"/>
      <c r="N219" s="63"/>
    </row>
    <row r="220" spans="5:14" ht="12.75">
      <c r="E220" s="20"/>
      <c r="F220" s="20"/>
      <c r="G220" s="20"/>
      <c r="H220" s="20"/>
      <c r="I220" s="65"/>
      <c r="J220" s="65"/>
      <c r="K220" s="65"/>
      <c r="L220" s="65"/>
      <c r="M220" s="63"/>
      <c r="N220" s="63"/>
    </row>
    <row r="221" spans="5:14" ht="12.75">
      <c r="E221" s="20"/>
      <c r="F221" s="20"/>
      <c r="G221" s="20"/>
      <c r="H221" s="20"/>
      <c r="I221" s="65"/>
      <c r="J221" s="65"/>
      <c r="K221" s="65"/>
      <c r="L221" s="65"/>
      <c r="M221" s="63"/>
      <c r="N221" s="63"/>
    </row>
    <row r="222" spans="5:14" ht="12.75">
      <c r="E222" s="20"/>
      <c r="F222" s="20"/>
      <c r="G222" s="20"/>
      <c r="H222" s="20"/>
      <c r="I222" s="65"/>
      <c r="J222" s="65"/>
      <c r="K222" s="65"/>
      <c r="L222" s="65"/>
      <c r="M222" s="63"/>
      <c r="N222" s="63"/>
    </row>
    <row r="223" spans="5:14" ht="12.75">
      <c r="E223" s="20"/>
      <c r="F223" s="20"/>
      <c r="G223" s="20"/>
      <c r="H223" s="20"/>
      <c r="I223" s="65"/>
      <c r="J223" s="65"/>
      <c r="K223" s="65"/>
      <c r="L223" s="65"/>
      <c r="M223" s="63"/>
      <c r="N223" s="63"/>
    </row>
    <row r="224" spans="5:14" ht="12.75">
      <c r="E224" s="20"/>
      <c r="F224" s="20"/>
      <c r="G224" s="20"/>
      <c r="H224" s="20"/>
      <c r="I224" s="65"/>
      <c r="J224" s="65"/>
      <c r="K224" s="65"/>
      <c r="L224" s="65"/>
      <c r="M224" s="63"/>
      <c r="N224" s="63"/>
    </row>
    <row r="225" spans="5:14" ht="12.75">
      <c r="E225" s="20"/>
      <c r="F225" s="20"/>
      <c r="G225" s="20"/>
      <c r="H225" s="20"/>
      <c r="I225" s="65"/>
      <c r="J225" s="65"/>
      <c r="K225" s="65"/>
      <c r="L225" s="65"/>
      <c r="M225" s="63"/>
      <c r="N225" s="63"/>
    </row>
    <row r="226" spans="5:14" ht="12.75">
      <c r="E226" s="20"/>
      <c r="F226" s="20"/>
      <c r="G226" s="20"/>
      <c r="H226" s="20"/>
      <c r="I226" s="65"/>
      <c r="J226" s="65"/>
      <c r="K226" s="65"/>
      <c r="L226" s="65"/>
      <c r="M226" s="63"/>
      <c r="N226" s="63"/>
    </row>
    <row r="227" spans="5:14" ht="12.75">
      <c r="E227" s="20"/>
      <c r="F227" s="20"/>
      <c r="G227" s="20"/>
      <c r="H227" s="20"/>
      <c r="I227" s="65"/>
      <c r="J227" s="65"/>
      <c r="K227" s="65"/>
      <c r="L227" s="65"/>
      <c r="M227" s="63"/>
      <c r="N227" s="63"/>
    </row>
    <row r="228" spans="5:14" ht="12.75">
      <c r="E228" s="20"/>
      <c r="F228" s="20"/>
      <c r="G228" s="20"/>
      <c r="H228" s="20"/>
      <c r="I228" s="65"/>
      <c r="J228" s="65"/>
      <c r="K228" s="65"/>
      <c r="L228" s="65"/>
      <c r="M228" s="63"/>
      <c r="N228" s="63"/>
    </row>
    <row r="229" spans="5:14" ht="12.75">
      <c r="E229" s="20"/>
      <c r="F229" s="20"/>
      <c r="G229" s="20"/>
      <c r="H229" s="20"/>
      <c r="I229" s="65"/>
      <c r="J229" s="65"/>
      <c r="K229" s="65"/>
      <c r="L229" s="65"/>
      <c r="M229" s="63"/>
      <c r="N229" s="63"/>
    </row>
    <row r="230" spans="5:14" ht="12.75">
      <c r="E230" s="20"/>
      <c r="F230" s="20"/>
      <c r="G230" s="20"/>
      <c r="H230" s="20"/>
      <c r="I230" s="65"/>
      <c r="J230" s="65"/>
      <c r="K230" s="65"/>
      <c r="L230" s="65"/>
      <c r="M230" s="63"/>
      <c r="N230" s="63"/>
    </row>
    <row r="231" spans="5:14" ht="12.75">
      <c r="E231" s="20"/>
      <c r="F231" s="20"/>
      <c r="G231" s="20"/>
      <c r="H231" s="20"/>
      <c r="I231" s="65"/>
      <c r="J231" s="65"/>
      <c r="K231" s="65"/>
      <c r="L231" s="65"/>
      <c r="M231" s="63"/>
      <c r="N231" s="63"/>
    </row>
    <row r="232" spans="5:14" ht="12.75">
      <c r="E232" s="20"/>
      <c r="F232" s="20"/>
      <c r="G232" s="20"/>
      <c r="H232" s="20"/>
      <c r="I232" s="65"/>
      <c r="J232" s="65"/>
      <c r="K232" s="65"/>
      <c r="L232" s="65"/>
      <c r="M232" s="63"/>
      <c r="N232" s="63"/>
    </row>
    <row r="233" spans="5:14" ht="12.75">
      <c r="E233" s="20"/>
      <c r="F233" s="20"/>
      <c r="G233" s="20"/>
      <c r="H233" s="20"/>
      <c r="I233" s="65"/>
      <c r="J233" s="65"/>
      <c r="K233" s="65"/>
      <c r="L233" s="65"/>
      <c r="M233" s="63"/>
      <c r="N233" s="63"/>
    </row>
    <row r="234" spans="5:14" ht="12.75">
      <c r="E234" s="20"/>
      <c r="F234" s="20"/>
      <c r="G234" s="20"/>
      <c r="H234" s="20"/>
      <c r="I234" s="65"/>
      <c r="J234" s="65"/>
      <c r="K234" s="65"/>
      <c r="L234" s="65"/>
      <c r="M234" s="63"/>
      <c r="N234" s="63"/>
    </row>
    <row r="235" spans="5:14" ht="12.75">
      <c r="E235" s="20"/>
      <c r="F235" s="20"/>
      <c r="G235" s="20"/>
      <c r="H235" s="20"/>
      <c r="I235" s="65"/>
      <c r="J235" s="65"/>
      <c r="K235" s="65"/>
      <c r="L235" s="65"/>
      <c r="M235" s="63"/>
      <c r="N235" s="63"/>
    </row>
    <row r="236" spans="5:14" ht="12.75">
      <c r="E236" s="20"/>
      <c r="F236" s="20"/>
      <c r="G236" s="20"/>
      <c r="H236" s="20"/>
      <c r="I236" s="65"/>
      <c r="J236" s="65"/>
      <c r="K236" s="65"/>
      <c r="L236" s="65"/>
      <c r="M236" s="63"/>
      <c r="N236" s="63"/>
    </row>
    <row r="237" spans="5:14" ht="12.75">
      <c r="E237" s="20"/>
      <c r="F237" s="20"/>
      <c r="G237" s="20"/>
      <c r="H237" s="20"/>
      <c r="I237" s="65"/>
      <c r="J237" s="65"/>
      <c r="K237" s="65"/>
      <c r="L237" s="65"/>
      <c r="M237" s="63"/>
      <c r="N237" s="63"/>
    </row>
    <row r="238" spans="5:14" ht="12.75">
      <c r="E238" s="20"/>
      <c r="F238" s="20"/>
      <c r="G238" s="20"/>
      <c r="H238" s="20"/>
      <c r="I238" s="65"/>
      <c r="J238" s="65"/>
      <c r="K238" s="65"/>
      <c r="L238" s="65"/>
      <c r="M238" s="63"/>
      <c r="N238" s="63"/>
    </row>
    <row r="239" spans="5:14" ht="12.75">
      <c r="E239" s="20"/>
      <c r="F239" s="20"/>
      <c r="G239" s="20"/>
      <c r="H239" s="20"/>
      <c r="I239" s="65"/>
      <c r="J239" s="65"/>
      <c r="K239" s="65"/>
      <c r="L239" s="65"/>
      <c r="M239" s="63"/>
      <c r="N239" s="63"/>
    </row>
    <row r="240" spans="5:14" ht="12.75">
      <c r="E240" s="20"/>
      <c r="F240" s="20"/>
      <c r="G240" s="20"/>
      <c r="H240" s="20"/>
      <c r="I240" s="65"/>
      <c r="J240" s="65"/>
      <c r="K240" s="65"/>
      <c r="L240" s="65"/>
      <c r="M240" s="63"/>
      <c r="N240" s="63"/>
    </row>
    <row r="241" spans="5:14" ht="12.75">
      <c r="E241" s="20"/>
      <c r="F241" s="20"/>
      <c r="G241" s="20"/>
      <c r="H241" s="20"/>
      <c r="I241" s="65"/>
      <c r="J241" s="65"/>
      <c r="K241" s="65"/>
      <c r="L241" s="65"/>
      <c r="M241" s="63"/>
      <c r="N241" s="63"/>
    </row>
    <row r="242" spans="5:14" ht="12.75">
      <c r="E242" s="20"/>
      <c r="F242" s="20"/>
      <c r="G242" s="20"/>
      <c r="H242" s="20"/>
      <c r="I242" s="65"/>
      <c r="J242" s="65"/>
      <c r="K242" s="65"/>
      <c r="L242" s="65"/>
      <c r="M242" s="63"/>
      <c r="N242" s="63"/>
    </row>
    <row r="243" spans="5:14" ht="12.75">
      <c r="E243" s="20"/>
      <c r="F243" s="20"/>
      <c r="G243" s="20"/>
      <c r="H243" s="20"/>
      <c r="I243" s="65"/>
      <c r="J243" s="65"/>
      <c r="K243" s="65"/>
      <c r="L243" s="65"/>
      <c r="M243" s="63"/>
      <c r="N243" s="63"/>
    </row>
    <row r="244" spans="5:14" ht="12.75">
      <c r="E244" s="20"/>
      <c r="F244" s="20"/>
      <c r="G244" s="20"/>
      <c r="H244" s="20"/>
      <c r="I244" s="65"/>
      <c r="J244" s="65"/>
      <c r="K244" s="65"/>
      <c r="L244" s="65"/>
      <c r="M244" s="63"/>
      <c r="N244" s="63"/>
    </row>
    <row r="245" spans="5:14" ht="12.75">
      <c r="E245" s="20"/>
      <c r="F245" s="20"/>
      <c r="G245" s="20"/>
      <c r="H245" s="20"/>
      <c r="I245" s="65"/>
      <c r="J245" s="65"/>
      <c r="K245" s="65"/>
      <c r="L245" s="65"/>
      <c r="M245" s="63"/>
      <c r="N245" s="63"/>
    </row>
    <row r="246" spans="5:14" ht="12.75">
      <c r="E246" s="20"/>
      <c r="F246" s="20"/>
      <c r="G246" s="20"/>
      <c r="H246" s="20"/>
      <c r="I246" s="65"/>
      <c r="J246" s="65"/>
      <c r="K246" s="65"/>
      <c r="L246" s="65"/>
      <c r="M246" s="63"/>
      <c r="N246" s="63"/>
    </row>
    <row r="247" spans="5:14" ht="12.75">
      <c r="E247" s="20"/>
      <c r="F247" s="20"/>
      <c r="G247" s="20"/>
      <c r="H247" s="20"/>
      <c r="I247" s="65"/>
      <c r="J247" s="65"/>
      <c r="K247" s="65"/>
      <c r="L247" s="65"/>
      <c r="M247" s="63"/>
      <c r="N247" s="63"/>
    </row>
    <row r="248" spans="5:14" ht="12.75">
      <c r="E248" s="20"/>
      <c r="F248" s="20"/>
      <c r="G248" s="20"/>
      <c r="H248" s="20"/>
      <c r="I248" s="65"/>
      <c r="J248" s="65"/>
      <c r="K248" s="65"/>
      <c r="L248" s="65"/>
      <c r="M248" s="63"/>
      <c r="N248" s="63"/>
    </row>
    <row r="249" spans="5:14" ht="12.75">
      <c r="E249" s="20"/>
      <c r="F249" s="20"/>
      <c r="G249" s="20"/>
      <c r="H249" s="20"/>
      <c r="I249" s="65"/>
      <c r="J249" s="65"/>
      <c r="K249" s="65"/>
      <c r="L249" s="65"/>
      <c r="M249" s="63"/>
      <c r="N249" s="63"/>
    </row>
    <row r="250" spans="5:14" ht="12.75">
      <c r="E250" s="20"/>
      <c r="F250" s="20"/>
      <c r="G250" s="20"/>
      <c r="H250" s="20"/>
      <c r="I250" s="65"/>
      <c r="J250" s="65"/>
      <c r="K250" s="65"/>
      <c r="L250" s="65"/>
      <c r="M250" s="63"/>
      <c r="N250" s="63"/>
    </row>
    <row r="251" spans="5:14" ht="12.75">
      <c r="E251" s="20"/>
      <c r="F251" s="20"/>
      <c r="G251" s="20"/>
      <c r="H251" s="20"/>
      <c r="I251" s="65"/>
      <c r="J251" s="65"/>
      <c r="K251" s="65"/>
      <c r="L251" s="65"/>
      <c r="M251" s="63"/>
      <c r="N251" s="63"/>
    </row>
    <row r="252" spans="5:14" ht="12.75">
      <c r="E252" s="20"/>
      <c r="F252" s="20"/>
      <c r="G252" s="20"/>
      <c r="H252" s="20"/>
      <c r="I252" s="65"/>
      <c r="J252" s="65"/>
      <c r="K252" s="65"/>
      <c r="L252" s="65"/>
      <c r="M252" s="63"/>
      <c r="N252" s="63"/>
    </row>
    <row r="253" spans="5:14" ht="12.75">
      <c r="E253" s="20"/>
      <c r="F253" s="20"/>
      <c r="G253" s="20"/>
      <c r="H253" s="20"/>
      <c r="I253" s="65"/>
      <c r="J253" s="65"/>
      <c r="K253" s="65"/>
      <c r="L253" s="65"/>
      <c r="M253" s="63"/>
      <c r="N253" s="63"/>
    </row>
    <row r="254" spans="5:14" ht="12.75">
      <c r="E254" s="20"/>
      <c r="F254" s="20"/>
      <c r="G254" s="20"/>
      <c r="H254" s="20"/>
      <c r="I254" s="65"/>
      <c r="J254" s="65"/>
      <c r="K254" s="65"/>
      <c r="L254" s="65"/>
      <c r="M254" s="63"/>
      <c r="N254" s="63"/>
    </row>
    <row r="255" spans="5:14" ht="12.75">
      <c r="E255" s="20"/>
      <c r="F255" s="20"/>
      <c r="G255" s="20"/>
      <c r="H255" s="20"/>
      <c r="I255" s="65"/>
      <c r="J255" s="65"/>
      <c r="K255" s="65"/>
      <c r="L255" s="65"/>
      <c r="M255" s="63"/>
      <c r="N255" s="63"/>
    </row>
    <row r="256" spans="5:14" ht="12.75">
      <c r="E256" s="20"/>
      <c r="F256" s="20"/>
      <c r="G256" s="20"/>
      <c r="H256" s="20"/>
      <c r="I256" s="65"/>
      <c r="J256" s="65"/>
      <c r="K256" s="65"/>
      <c r="L256" s="65"/>
      <c r="M256" s="63"/>
      <c r="N256" s="63"/>
    </row>
    <row r="257" spans="5:14" ht="12.75">
      <c r="E257" s="20"/>
      <c r="F257" s="20"/>
      <c r="G257" s="20"/>
      <c r="H257" s="20"/>
      <c r="I257" s="65"/>
      <c r="J257" s="65"/>
      <c r="K257" s="65"/>
      <c r="L257" s="65"/>
      <c r="M257" s="63"/>
      <c r="N257" s="63"/>
    </row>
    <row r="258" spans="5:14" ht="12.75">
      <c r="E258" s="20"/>
      <c r="F258" s="20"/>
      <c r="G258" s="20"/>
      <c r="H258" s="20"/>
      <c r="I258" s="65"/>
      <c r="J258" s="65"/>
      <c r="K258" s="65"/>
      <c r="L258" s="65"/>
      <c r="M258" s="63"/>
      <c r="N258" s="63"/>
    </row>
    <row r="259" spans="5:14" ht="12.75">
      <c r="E259" s="20"/>
      <c r="F259" s="20"/>
      <c r="G259" s="20"/>
      <c r="H259" s="20"/>
      <c r="I259" s="65"/>
      <c r="J259" s="65"/>
      <c r="K259" s="65"/>
      <c r="L259" s="65"/>
      <c r="M259" s="63"/>
      <c r="N259" s="63"/>
    </row>
    <row r="260" spans="5:14" ht="12.75">
      <c r="E260" s="20"/>
      <c r="F260" s="20"/>
      <c r="G260" s="20"/>
      <c r="H260" s="20"/>
      <c r="I260" s="65"/>
      <c r="J260" s="65"/>
      <c r="K260" s="65"/>
      <c r="L260" s="65"/>
      <c r="M260" s="63"/>
      <c r="N260" s="63"/>
    </row>
    <row r="261" spans="5:14" ht="12.75">
      <c r="E261" s="20"/>
      <c r="F261" s="20"/>
      <c r="G261" s="20"/>
      <c r="H261" s="20"/>
      <c r="I261" s="65"/>
      <c r="J261" s="65"/>
      <c r="K261" s="65"/>
      <c r="L261" s="65"/>
      <c r="M261" s="63"/>
      <c r="N261" s="63"/>
    </row>
    <row r="262" spans="5:14" ht="12.75">
      <c r="E262" s="20"/>
      <c r="F262" s="20"/>
      <c r="G262" s="20"/>
      <c r="H262" s="20"/>
      <c r="I262" s="65"/>
      <c r="J262" s="65"/>
      <c r="K262" s="65"/>
      <c r="L262" s="65"/>
      <c r="M262" s="63"/>
      <c r="N262" s="63"/>
    </row>
    <row r="263" spans="5:14" ht="12.75">
      <c r="E263" s="20"/>
      <c r="F263" s="20"/>
      <c r="G263" s="20"/>
      <c r="H263" s="20"/>
      <c r="I263" s="65"/>
      <c r="J263" s="65"/>
      <c r="K263" s="65"/>
      <c r="L263" s="65"/>
      <c r="M263" s="63"/>
      <c r="N263" s="63"/>
    </row>
    <row r="264" spans="5:14" ht="12.75">
      <c r="E264" s="20"/>
      <c r="F264" s="20"/>
      <c r="G264" s="20"/>
      <c r="H264" s="20"/>
      <c r="I264" s="65"/>
      <c r="J264" s="65"/>
      <c r="K264" s="65"/>
      <c r="L264" s="65"/>
      <c r="M264" s="63"/>
      <c r="N264" s="63"/>
    </row>
    <row r="265" spans="5:14" ht="12.75">
      <c r="E265" s="20"/>
      <c r="F265" s="20"/>
      <c r="G265" s="20"/>
      <c r="H265" s="20"/>
      <c r="I265" s="65"/>
      <c r="J265" s="65"/>
      <c r="K265" s="65"/>
      <c r="L265" s="65"/>
      <c r="M265" s="63"/>
      <c r="N265" s="63"/>
    </row>
    <row r="266" spans="5:14" ht="12.75">
      <c r="E266" s="20"/>
      <c r="F266" s="20"/>
      <c r="G266" s="20"/>
      <c r="H266" s="20"/>
      <c r="I266" s="65"/>
      <c r="J266" s="65"/>
      <c r="K266" s="65"/>
      <c r="L266" s="65"/>
      <c r="M266" s="63"/>
      <c r="N266" s="63"/>
    </row>
    <row r="267" spans="5:14" ht="12.75">
      <c r="E267" s="20"/>
      <c r="F267" s="20"/>
      <c r="G267" s="20"/>
      <c r="H267" s="20"/>
      <c r="I267" s="65"/>
      <c r="J267" s="65"/>
      <c r="K267" s="65"/>
      <c r="L267" s="65"/>
      <c r="M267" s="63"/>
      <c r="N267" s="63"/>
    </row>
    <row r="268" spans="5:14" ht="12.75">
      <c r="E268" s="20"/>
      <c r="F268" s="20"/>
      <c r="G268" s="20"/>
      <c r="H268" s="20"/>
      <c r="I268" s="65"/>
      <c r="J268" s="65"/>
      <c r="K268" s="65"/>
      <c r="L268" s="65"/>
      <c r="M268" s="63"/>
      <c r="N268" s="63"/>
    </row>
    <row r="269" spans="5:14" ht="12.75">
      <c r="E269" s="20"/>
      <c r="F269" s="20"/>
      <c r="G269" s="20"/>
      <c r="H269" s="20"/>
      <c r="I269" s="65"/>
      <c r="J269" s="65"/>
      <c r="K269" s="65"/>
      <c r="L269" s="65"/>
      <c r="M269" s="63"/>
      <c r="N269" s="63"/>
    </row>
    <row r="270" spans="5:14" ht="12.75">
      <c r="E270" s="20"/>
      <c r="F270" s="20"/>
      <c r="G270" s="20"/>
      <c r="H270" s="20"/>
      <c r="I270" s="65"/>
      <c r="J270" s="65"/>
      <c r="K270" s="65"/>
      <c r="L270" s="65"/>
      <c r="M270" s="63"/>
      <c r="N270" s="63"/>
    </row>
    <row r="271" spans="5:14" ht="12.75">
      <c r="E271" s="20"/>
      <c r="F271" s="20"/>
      <c r="G271" s="20"/>
      <c r="H271" s="20"/>
      <c r="I271" s="65"/>
      <c r="J271" s="65"/>
      <c r="K271" s="65"/>
      <c r="L271" s="65"/>
      <c r="M271" s="63"/>
      <c r="N271" s="63"/>
    </row>
    <row r="272" spans="5:14" ht="12.75">
      <c r="E272" s="20"/>
      <c r="F272" s="20"/>
      <c r="G272" s="20"/>
      <c r="H272" s="20"/>
      <c r="I272" s="65"/>
      <c r="J272" s="65"/>
      <c r="K272" s="65"/>
      <c r="L272" s="65"/>
      <c r="M272" s="63"/>
      <c r="N272" s="63"/>
    </row>
    <row r="273" spans="5:14" ht="12.75">
      <c r="E273" s="20"/>
      <c r="F273" s="20"/>
      <c r="G273" s="20"/>
      <c r="H273" s="20"/>
      <c r="I273" s="65"/>
      <c r="J273" s="65"/>
      <c r="K273" s="65"/>
      <c r="L273" s="65"/>
      <c r="M273" s="63"/>
      <c r="N273" s="63"/>
    </row>
    <row r="274" spans="5:14" ht="12.75">
      <c r="E274" s="20"/>
      <c r="F274" s="20"/>
      <c r="G274" s="20"/>
      <c r="H274" s="20"/>
      <c r="I274" s="65"/>
      <c r="J274" s="65"/>
      <c r="K274" s="65"/>
      <c r="L274" s="65"/>
      <c r="M274" s="63"/>
      <c r="N274" s="63"/>
    </row>
    <row r="275" spans="5:14" ht="12.75">
      <c r="E275" s="20"/>
      <c r="F275" s="20"/>
      <c r="G275" s="20"/>
      <c r="H275" s="20"/>
      <c r="I275" s="65"/>
      <c r="J275" s="65"/>
      <c r="K275" s="65"/>
      <c r="L275" s="65"/>
      <c r="M275" s="63"/>
      <c r="N275" s="63"/>
    </row>
    <row r="276" spans="5:14" ht="12.75">
      <c r="E276" s="20"/>
      <c r="F276" s="20"/>
      <c r="G276" s="20"/>
      <c r="H276" s="20"/>
      <c r="I276" s="65"/>
      <c r="J276" s="65"/>
      <c r="K276" s="65"/>
      <c r="L276" s="65"/>
      <c r="M276" s="63"/>
      <c r="N276" s="63"/>
    </row>
    <row r="277" spans="5:14" ht="12.75">
      <c r="E277" s="20"/>
      <c r="F277" s="20"/>
      <c r="G277" s="20"/>
      <c r="H277" s="20"/>
      <c r="I277" s="65"/>
      <c r="J277" s="65"/>
      <c r="K277" s="65"/>
      <c r="L277" s="65"/>
      <c r="M277" s="63"/>
      <c r="N277" s="63"/>
    </row>
    <row r="278" spans="5:14" ht="12.75">
      <c r="E278" s="20"/>
      <c r="F278" s="20"/>
      <c r="G278" s="20"/>
      <c r="H278" s="20"/>
      <c r="I278" s="65"/>
      <c r="J278" s="65"/>
      <c r="K278" s="65"/>
      <c r="L278" s="65"/>
      <c r="M278" s="63"/>
      <c r="N278" s="63"/>
    </row>
    <row r="279" spans="5:14" ht="12.75">
      <c r="E279" s="20"/>
      <c r="F279" s="20"/>
      <c r="G279" s="20"/>
      <c r="H279" s="20"/>
      <c r="I279" s="65"/>
      <c r="J279" s="65"/>
      <c r="K279" s="65"/>
      <c r="L279" s="65"/>
      <c r="M279" s="63"/>
      <c r="N279" s="63"/>
    </row>
    <row r="280" spans="5:14" ht="12.75">
      <c r="E280" s="20"/>
      <c r="F280" s="20"/>
      <c r="G280" s="20"/>
      <c r="H280" s="20"/>
      <c r="I280" s="65"/>
      <c r="J280" s="65"/>
      <c r="K280" s="65"/>
      <c r="L280" s="65"/>
      <c r="M280" s="63"/>
      <c r="N280" s="63"/>
    </row>
    <row r="281" spans="5:14" ht="12.75">
      <c r="E281" s="20"/>
      <c r="F281" s="20"/>
      <c r="G281" s="20"/>
      <c r="H281" s="20"/>
      <c r="I281" s="65"/>
      <c r="J281" s="65"/>
      <c r="K281" s="65"/>
      <c r="L281" s="65"/>
      <c r="M281" s="63"/>
      <c r="N281" s="63"/>
    </row>
    <row r="282" spans="5:14" ht="12.75">
      <c r="E282" s="20"/>
      <c r="F282" s="20"/>
      <c r="G282" s="20"/>
      <c r="H282" s="20"/>
      <c r="I282" s="65"/>
      <c r="J282" s="65"/>
      <c r="K282" s="65"/>
      <c r="L282" s="65"/>
      <c r="M282" s="63"/>
      <c r="N282" s="63"/>
    </row>
    <row r="283" spans="5:14" ht="12.75">
      <c r="E283" s="20"/>
      <c r="F283" s="20"/>
      <c r="G283" s="20"/>
      <c r="H283" s="20"/>
      <c r="I283" s="65"/>
      <c r="J283" s="65"/>
      <c r="K283" s="65"/>
      <c r="L283" s="65"/>
      <c r="M283" s="63"/>
      <c r="N283" s="63"/>
    </row>
    <row r="284" spans="5:14" ht="12.75">
      <c r="E284" s="20"/>
      <c r="F284" s="20"/>
      <c r="G284" s="20"/>
      <c r="H284" s="20"/>
      <c r="I284" s="65"/>
      <c r="J284" s="65"/>
      <c r="K284" s="65"/>
      <c r="L284" s="65"/>
      <c r="M284" s="63"/>
      <c r="N284" s="63"/>
    </row>
    <row r="285" spans="5:14" ht="12.75">
      <c r="E285" s="20"/>
      <c r="F285" s="20"/>
      <c r="G285" s="20"/>
      <c r="H285" s="20"/>
      <c r="I285" s="65"/>
      <c r="J285" s="65"/>
      <c r="K285" s="65"/>
      <c r="L285" s="65"/>
      <c r="M285" s="63"/>
      <c r="N285" s="63"/>
    </row>
    <row r="286" spans="5:14" ht="12.75">
      <c r="E286" s="20"/>
      <c r="F286" s="20"/>
      <c r="G286" s="20"/>
      <c r="H286" s="20"/>
      <c r="I286" s="65"/>
      <c r="J286" s="65"/>
      <c r="K286" s="65"/>
      <c r="L286" s="65"/>
      <c r="M286" s="63"/>
      <c r="N286" s="63"/>
    </row>
    <row r="287" spans="5:14" ht="12.75">
      <c r="E287" s="20"/>
      <c r="F287" s="20"/>
      <c r="G287" s="20"/>
      <c r="H287" s="20"/>
      <c r="I287" s="65"/>
      <c r="J287" s="65"/>
      <c r="K287" s="65"/>
      <c r="L287" s="65"/>
      <c r="M287" s="63"/>
      <c r="N287" s="63"/>
    </row>
    <row r="288" spans="5:14" ht="12.75">
      <c r="E288" s="20"/>
      <c r="F288" s="20"/>
      <c r="G288" s="20"/>
      <c r="H288" s="20"/>
      <c r="I288" s="65"/>
      <c r="J288" s="65"/>
      <c r="K288" s="65"/>
      <c r="L288" s="65"/>
      <c r="M288" s="63"/>
      <c r="N288" s="63"/>
    </row>
    <row r="289" spans="5:14" ht="12.75">
      <c r="E289" s="20"/>
      <c r="F289" s="20"/>
      <c r="G289" s="20"/>
      <c r="H289" s="20"/>
      <c r="I289" s="65"/>
      <c r="J289" s="65"/>
      <c r="K289" s="65"/>
      <c r="L289" s="65"/>
      <c r="M289" s="63"/>
      <c r="N289" s="63"/>
    </row>
    <row r="290" spans="5:14" ht="12.75">
      <c r="E290" s="20"/>
      <c r="F290" s="20"/>
      <c r="G290" s="20"/>
      <c r="H290" s="20"/>
      <c r="I290" s="65"/>
      <c r="J290" s="65"/>
      <c r="K290" s="65"/>
      <c r="L290" s="65"/>
      <c r="M290" s="63"/>
      <c r="N290" s="63"/>
    </row>
    <row r="291" spans="5:14" ht="12.75">
      <c r="E291" s="20"/>
      <c r="F291" s="20"/>
      <c r="G291" s="20"/>
      <c r="H291" s="20"/>
      <c r="I291" s="65"/>
      <c r="J291" s="65"/>
      <c r="K291" s="65"/>
      <c r="L291" s="65"/>
      <c r="M291" s="63"/>
      <c r="N291" s="63"/>
    </row>
    <row r="292" spans="5:14" ht="12.75">
      <c r="E292" s="20"/>
      <c r="F292" s="20"/>
      <c r="G292" s="20"/>
      <c r="H292" s="20"/>
      <c r="I292" s="65"/>
      <c r="J292" s="65"/>
      <c r="K292" s="65"/>
      <c r="L292" s="65"/>
      <c r="M292" s="63"/>
      <c r="N292" s="63"/>
    </row>
    <row r="293" spans="5:14" ht="12.75">
      <c r="E293" s="20"/>
      <c r="F293" s="20"/>
      <c r="G293" s="20"/>
      <c r="H293" s="20"/>
      <c r="I293" s="65"/>
      <c r="J293" s="65"/>
      <c r="K293" s="65"/>
      <c r="L293" s="65"/>
      <c r="M293" s="63"/>
      <c r="N293" s="63"/>
    </row>
    <row r="294" spans="5:14" ht="12.75">
      <c r="E294" s="20"/>
      <c r="F294" s="20"/>
      <c r="G294" s="20"/>
      <c r="H294" s="20"/>
      <c r="I294" s="65"/>
      <c r="J294" s="65"/>
      <c r="K294" s="65"/>
      <c r="L294" s="65"/>
      <c r="M294" s="63"/>
      <c r="N294" s="63"/>
    </row>
    <row r="295" spans="5:14" ht="12.75">
      <c r="E295" s="20"/>
      <c r="F295" s="20"/>
      <c r="G295" s="20"/>
      <c r="H295" s="20"/>
      <c r="I295" s="65"/>
      <c r="J295" s="65"/>
      <c r="K295" s="65"/>
      <c r="L295" s="65"/>
      <c r="M295" s="63"/>
      <c r="N295" s="63"/>
    </row>
    <row r="296" spans="5:14" ht="12.75">
      <c r="E296" s="20"/>
      <c r="F296" s="20"/>
      <c r="G296" s="20"/>
      <c r="H296" s="20"/>
      <c r="I296" s="65"/>
      <c r="J296" s="65"/>
      <c r="K296" s="65"/>
      <c r="L296" s="65"/>
      <c r="M296" s="63"/>
      <c r="N296" s="63"/>
    </row>
    <row r="297" spans="5:14" ht="12.75">
      <c r="E297" s="20"/>
      <c r="F297" s="20"/>
      <c r="G297" s="20"/>
      <c r="H297" s="20"/>
      <c r="I297" s="65"/>
      <c r="J297" s="65"/>
      <c r="K297" s="65"/>
      <c r="L297" s="65"/>
      <c r="M297" s="63"/>
      <c r="N297" s="63"/>
    </row>
    <row r="298" spans="5:14" ht="12.75">
      <c r="E298" s="20"/>
      <c r="F298" s="20"/>
      <c r="G298" s="20"/>
      <c r="H298" s="20"/>
      <c r="I298" s="65"/>
      <c r="J298" s="65"/>
      <c r="K298" s="65"/>
      <c r="L298" s="65"/>
      <c r="M298" s="63"/>
      <c r="N298" s="63"/>
    </row>
    <row r="299" spans="5:14" ht="12.75">
      <c r="E299" s="20"/>
      <c r="F299" s="20"/>
      <c r="G299" s="20"/>
      <c r="H299" s="20"/>
      <c r="I299" s="65"/>
      <c r="J299" s="65"/>
      <c r="K299" s="65"/>
      <c r="L299" s="65"/>
      <c r="M299" s="63"/>
      <c r="N299" s="63"/>
    </row>
    <row r="300" spans="5:14" ht="12.75">
      <c r="E300" s="20"/>
      <c r="F300" s="20"/>
      <c r="G300" s="20"/>
      <c r="H300" s="20"/>
      <c r="I300" s="65"/>
      <c r="J300" s="65"/>
      <c r="K300" s="65"/>
      <c r="L300" s="65"/>
      <c r="M300" s="63"/>
      <c r="N300" s="63"/>
    </row>
    <row r="301" spans="5:14" ht="12.75">
      <c r="E301" s="20"/>
      <c r="F301" s="20"/>
      <c r="G301" s="20"/>
      <c r="H301" s="20"/>
      <c r="I301" s="65"/>
      <c r="J301" s="65"/>
      <c r="K301" s="65"/>
      <c r="L301" s="65"/>
      <c r="M301" s="63"/>
      <c r="N301" s="63"/>
    </row>
    <row r="302" spans="5:14" ht="12.75">
      <c r="E302" s="20"/>
      <c r="F302" s="20"/>
      <c r="G302" s="20"/>
      <c r="H302" s="20"/>
      <c r="I302" s="65"/>
      <c r="J302" s="65"/>
      <c r="K302" s="65"/>
      <c r="L302" s="65"/>
      <c r="M302" s="63"/>
      <c r="N302" s="63"/>
    </row>
    <row r="303" spans="5:14" ht="12.75">
      <c r="E303" s="20"/>
      <c r="F303" s="20"/>
      <c r="G303" s="20"/>
      <c r="H303" s="20"/>
      <c r="I303" s="65"/>
      <c r="J303" s="65"/>
      <c r="K303" s="65"/>
      <c r="L303" s="65"/>
      <c r="M303" s="63"/>
      <c r="N303" s="63"/>
    </row>
    <row r="304" spans="5:14" ht="12.75">
      <c r="E304" s="20"/>
      <c r="F304" s="20"/>
      <c r="G304" s="20"/>
      <c r="H304" s="20"/>
      <c r="I304" s="65"/>
      <c r="J304" s="65"/>
      <c r="K304" s="65"/>
      <c r="L304" s="65"/>
      <c r="M304" s="63"/>
      <c r="N304" s="63"/>
    </row>
    <row r="305" spans="5:14" ht="12.75">
      <c r="E305" s="20"/>
      <c r="F305" s="20"/>
      <c r="G305" s="20"/>
      <c r="H305" s="20"/>
      <c r="I305" s="65"/>
      <c r="J305" s="65"/>
      <c r="K305" s="65"/>
      <c r="L305" s="65"/>
      <c r="M305" s="63"/>
      <c r="N305" s="63"/>
    </row>
    <row r="306" spans="5:14" ht="12.75">
      <c r="E306" s="20"/>
      <c r="F306" s="20"/>
      <c r="G306" s="20"/>
      <c r="H306" s="20"/>
      <c r="I306" s="65"/>
      <c r="J306" s="65"/>
      <c r="K306" s="65"/>
      <c r="L306" s="65"/>
      <c r="M306" s="63"/>
      <c r="N306" s="63"/>
    </row>
    <row r="307" spans="5:14" ht="12.75">
      <c r="E307" s="20"/>
      <c r="F307" s="20"/>
      <c r="G307" s="20"/>
      <c r="H307" s="20"/>
      <c r="I307" s="65"/>
      <c r="J307" s="65"/>
      <c r="K307" s="65"/>
      <c r="L307" s="65"/>
      <c r="M307" s="63"/>
      <c r="N307" s="63"/>
    </row>
    <row r="308" spans="5:14" ht="12.75">
      <c r="E308" s="20"/>
      <c r="F308" s="20"/>
      <c r="G308" s="20"/>
      <c r="H308" s="20"/>
      <c r="I308" s="65"/>
      <c r="J308" s="65"/>
      <c r="K308" s="65"/>
      <c r="L308" s="65"/>
      <c r="M308" s="63"/>
      <c r="N308" s="63"/>
    </row>
    <row r="309" spans="5:14" ht="12.75">
      <c r="E309" s="20"/>
      <c r="F309" s="20"/>
      <c r="G309" s="20"/>
      <c r="H309" s="20"/>
      <c r="I309" s="65"/>
      <c r="J309" s="65"/>
      <c r="K309" s="65"/>
      <c r="L309" s="65"/>
      <c r="M309" s="63"/>
      <c r="N309" s="63"/>
    </row>
    <row r="310" spans="5:14" ht="12.75">
      <c r="E310" s="20"/>
      <c r="F310" s="20"/>
      <c r="G310" s="20"/>
      <c r="H310" s="20"/>
      <c r="I310" s="65"/>
      <c r="J310" s="65"/>
      <c r="K310" s="65"/>
      <c r="L310" s="65"/>
      <c r="M310" s="63"/>
      <c r="N310" s="63"/>
    </row>
    <row r="311" spans="5:14" ht="12.75">
      <c r="E311" s="20"/>
      <c r="F311" s="20"/>
      <c r="G311" s="20"/>
      <c r="H311" s="20"/>
      <c r="I311" s="65"/>
      <c r="J311" s="65"/>
      <c r="K311" s="65"/>
      <c r="L311" s="65"/>
      <c r="M311" s="63"/>
      <c r="N311" s="63"/>
    </row>
    <row r="312" spans="5:14" ht="12.75">
      <c r="E312" s="20"/>
      <c r="F312" s="20"/>
      <c r="G312" s="20"/>
      <c r="H312" s="20"/>
      <c r="I312" s="65"/>
      <c r="J312" s="65"/>
      <c r="K312" s="65"/>
      <c r="L312" s="65"/>
      <c r="M312" s="63"/>
      <c r="N312" s="63"/>
    </row>
    <row r="313" spans="5:14" ht="12.75">
      <c r="E313" s="20"/>
      <c r="F313" s="20"/>
      <c r="G313" s="20"/>
      <c r="H313" s="20"/>
      <c r="I313" s="65"/>
      <c r="J313" s="65"/>
      <c r="K313" s="65"/>
      <c r="L313" s="65"/>
      <c r="M313" s="63"/>
      <c r="N313" s="63"/>
    </row>
    <row r="314" spans="5:14" ht="12.75">
      <c r="E314" s="20"/>
      <c r="F314" s="20"/>
      <c r="G314" s="20"/>
      <c r="H314" s="20"/>
      <c r="I314" s="65"/>
      <c r="J314" s="65"/>
      <c r="K314" s="65"/>
      <c r="L314" s="65"/>
      <c r="M314" s="63"/>
      <c r="N314" s="63"/>
    </row>
    <row r="315" spans="5:14" ht="12.75">
      <c r="E315" s="20"/>
      <c r="F315" s="20"/>
      <c r="G315" s="20"/>
      <c r="H315" s="20"/>
      <c r="I315" s="65"/>
      <c r="J315" s="65"/>
      <c r="K315" s="65"/>
      <c r="L315" s="65"/>
      <c r="M315" s="63"/>
      <c r="N315" s="63"/>
    </row>
    <row r="316" spans="5:14" ht="12.75">
      <c r="E316" s="20"/>
      <c r="F316" s="20"/>
      <c r="G316" s="20"/>
      <c r="H316" s="20"/>
      <c r="I316" s="65"/>
      <c r="J316" s="65"/>
      <c r="K316" s="65"/>
      <c r="L316" s="65"/>
      <c r="M316" s="63"/>
      <c r="N316" s="63"/>
    </row>
    <row r="317" spans="5:14" ht="12.75">
      <c r="E317" s="20"/>
      <c r="F317" s="20"/>
      <c r="G317" s="20"/>
      <c r="H317" s="20"/>
      <c r="I317" s="65"/>
      <c r="J317" s="65"/>
      <c r="K317" s="65"/>
      <c r="L317" s="65"/>
      <c r="M317" s="63"/>
      <c r="N317" s="63"/>
    </row>
    <row r="318" spans="5:14" ht="12.75">
      <c r="E318" s="20"/>
      <c r="F318" s="20"/>
      <c r="G318" s="20"/>
      <c r="H318" s="20"/>
      <c r="I318" s="65"/>
      <c r="J318" s="65"/>
      <c r="K318" s="65"/>
      <c r="L318" s="65"/>
      <c r="M318" s="63"/>
      <c r="N318" s="63"/>
    </row>
    <row r="319" spans="5:14" ht="12.75">
      <c r="E319" s="20"/>
      <c r="F319" s="20"/>
      <c r="G319" s="20"/>
      <c r="H319" s="20"/>
      <c r="I319" s="65"/>
      <c r="J319" s="65"/>
      <c r="K319" s="65"/>
      <c r="L319" s="65"/>
      <c r="M319" s="63"/>
      <c r="N319" s="63"/>
    </row>
    <row r="320" spans="5:14" ht="12.75">
      <c r="E320" s="20"/>
      <c r="F320" s="20"/>
      <c r="G320" s="20"/>
      <c r="H320" s="20"/>
      <c r="I320" s="65"/>
      <c r="J320" s="65"/>
      <c r="K320" s="65"/>
      <c r="L320" s="65"/>
      <c r="M320" s="63"/>
      <c r="N320" s="63"/>
    </row>
    <row r="321" spans="5:14" ht="12.75">
      <c r="E321" s="20"/>
      <c r="F321" s="20"/>
      <c r="G321" s="20"/>
      <c r="H321" s="20"/>
      <c r="I321" s="65"/>
      <c r="J321" s="65"/>
      <c r="K321" s="65"/>
      <c r="L321" s="65"/>
      <c r="M321" s="63"/>
      <c r="N321" s="63"/>
    </row>
    <row r="322" spans="5:14" ht="12.75">
      <c r="E322" s="20"/>
      <c r="F322" s="20"/>
      <c r="G322" s="20"/>
      <c r="H322" s="20"/>
      <c r="I322" s="65"/>
      <c r="J322" s="65"/>
      <c r="K322" s="65"/>
      <c r="L322" s="65"/>
      <c r="M322" s="63"/>
      <c r="N322" s="63"/>
    </row>
    <row r="323" spans="5:14" ht="12.75">
      <c r="E323" s="20"/>
      <c r="F323" s="20"/>
      <c r="G323" s="20"/>
      <c r="H323" s="20"/>
      <c r="I323" s="65"/>
      <c r="J323" s="65"/>
      <c r="K323" s="65"/>
      <c r="L323" s="65"/>
      <c r="M323" s="63"/>
      <c r="N323" s="63"/>
    </row>
    <row r="324" spans="5:14" ht="12.75">
      <c r="E324" s="20"/>
      <c r="F324" s="20"/>
      <c r="G324" s="20"/>
      <c r="H324" s="20"/>
      <c r="I324" s="65"/>
      <c r="J324" s="65"/>
      <c r="K324" s="65"/>
      <c r="L324" s="65"/>
      <c r="M324" s="63"/>
      <c r="N324" s="63"/>
    </row>
    <row r="325" spans="5:14" ht="12.75">
      <c r="E325" s="20"/>
      <c r="F325" s="20"/>
      <c r="G325" s="20"/>
      <c r="H325" s="20"/>
      <c r="I325" s="65"/>
      <c r="J325" s="65"/>
      <c r="K325" s="65"/>
      <c r="L325" s="65"/>
      <c r="M325" s="63"/>
      <c r="N325" s="63"/>
    </row>
    <row r="326" spans="5:14" ht="12.75">
      <c r="E326" s="20"/>
      <c r="F326" s="20"/>
      <c r="G326" s="20"/>
      <c r="H326" s="20"/>
      <c r="I326" s="65"/>
      <c r="J326" s="65"/>
      <c r="K326" s="65"/>
      <c r="L326" s="65"/>
      <c r="M326" s="63"/>
      <c r="N326" s="63"/>
    </row>
    <row r="327" spans="5:14" ht="12.75">
      <c r="E327" s="20"/>
      <c r="F327" s="20"/>
      <c r="G327" s="20"/>
      <c r="H327" s="20"/>
      <c r="I327" s="65"/>
      <c r="J327" s="65"/>
      <c r="K327" s="65"/>
      <c r="L327" s="65"/>
      <c r="M327" s="63"/>
      <c r="N327" s="63"/>
    </row>
    <row r="328" spans="5:14" ht="12.75">
      <c r="E328" s="20"/>
      <c r="F328" s="20"/>
      <c r="G328" s="20"/>
      <c r="H328" s="20"/>
      <c r="I328" s="65"/>
      <c r="J328" s="65"/>
      <c r="K328" s="65"/>
      <c r="L328" s="65"/>
      <c r="M328" s="63"/>
      <c r="N328" s="63"/>
    </row>
    <row r="329" spans="5:14" ht="12.75">
      <c r="E329" s="20"/>
      <c r="F329" s="20"/>
      <c r="G329" s="20"/>
      <c r="H329" s="20"/>
      <c r="I329" s="65"/>
      <c r="J329" s="65"/>
      <c r="K329" s="65"/>
      <c r="L329" s="65"/>
      <c r="M329" s="63"/>
      <c r="N329" s="63"/>
    </row>
    <row r="330" spans="5:14" ht="12.75">
      <c r="E330" s="20"/>
      <c r="F330" s="20"/>
      <c r="G330" s="20"/>
      <c r="H330" s="20"/>
      <c r="I330" s="65"/>
      <c r="J330" s="65"/>
      <c r="K330" s="65"/>
      <c r="L330" s="65"/>
      <c r="M330" s="63"/>
      <c r="N330" s="63"/>
    </row>
    <row r="331" spans="5:14" ht="12.75">
      <c r="E331" s="20"/>
      <c r="F331" s="20"/>
      <c r="G331" s="20"/>
      <c r="H331" s="20"/>
      <c r="I331" s="65"/>
      <c r="J331" s="65"/>
      <c r="K331" s="65"/>
      <c r="L331" s="65"/>
      <c r="M331" s="63"/>
      <c r="N331" s="63"/>
    </row>
    <row r="332" spans="5:14" ht="12.75">
      <c r="E332" s="20"/>
      <c r="F332" s="20"/>
      <c r="G332" s="20"/>
      <c r="H332" s="20"/>
      <c r="I332" s="65"/>
      <c r="J332" s="65"/>
      <c r="K332" s="65"/>
      <c r="L332" s="65"/>
      <c r="M332" s="63"/>
      <c r="N332" s="63"/>
    </row>
    <row r="333" spans="5:14" ht="12.75">
      <c r="E333" s="20"/>
      <c r="F333" s="20"/>
      <c r="G333" s="20"/>
      <c r="H333" s="20"/>
      <c r="I333" s="65"/>
      <c r="J333" s="65"/>
      <c r="K333" s="65"/>
      <c r="L333" s="65"/>
      <c r="M333" s="63"/>
      <c r="N333" s="63"/>
    </row>
    <row r="334" spans="5:14" ht="12.75">
      <c r="E334" s="20"/>
      <c r="F334" s="20"/>
      <c r="G334" s="20"/>
      <c r="H334" s="20"/>
      <c r="I334" s="65"/>
      <c r="J334" s="65"/>
      <c r="K334" s="65"/>
      <c r="L334" s="65"/>
      <c r="M334" s="63"/>
      <c r="N334" s="63"/>
    </row>
    <row r="335" spans="5:14" ht="12.75">
      <c r="E335" s="20"/>
      <c r="F335" s="20"/>
      <c r="G335" s="20"/>
      <c r="H335" s="20"/>
      <c r="I335" s="65"/>
      <c r="J335" s="65"/>
      <c r="K335" s="65"/>
      <c r="L335" s="65"/>
      <c r="M335" s="63"/>
      <c r="N335" s="63"/>
    </row>
    <row r="336" spans="5:14" ht="12.75">
      <c r="E336" s="20"/>
      <c r="F336" s="20"/>
      <c r="G336" s="20"/>
      <c r="H336" s="20"/>
      <c r="I336" s="65"/>
      <c r="J336" s="65"/>
      <c r="K336" s="65"/>
      <c r="L336" s="65"/>
      <c r="M336" s="63"/>
      <c r="N336" s="63"/>
    </row>
    <row r="337" spans="5:14" ht="12.75">
      <c r="E337" s="20"/>
      <c r="F337" s="20"/>
      <c r="G337" s="20"/>
      <c r="H337" s="20"/>
      <c r="I337" s="65"/>
      <c r="J337" s="65"/>
      <c r="K337" s="65"/>
      <c r="L337" s="65"/>
      <c r="M337" s="63"/>
      <c r="N337" s="63"/>
    </row>
    <row r="338" spans="5:14" ht="12.75">
      <c r="E338" s="20"/>
      <c r="F338" s="20"/>
      <c r="G338" s="20"/>
      <c r="H338" s="20"/>
      <c r="I338" s="65"/>
      <c r="J338" s="65"/>
      <c r="K338" s="65"/>
      <c r="L338" s="65"/>
      <c r="M338" s="63"/>
      <c r="N338" s="63"/>
    </row>
    <row r="339" spans="5:14" ht="12.75">
      <c r="E339" s="20"/>
      <c r="F339" s="20"/>
      <c r="G339" s="20"/>
      <c r="H339" s="20"/>
      <c r="I339" s="65"/>
      <c r="J339" s="65"/>
      <c r="K339" s="65"/>
      <c r="L339" s="65"/>
      <c r="M339" s="63"/>
      <c r="N339" s="63"/>
    </row>
    <row r="340" spans="5:14" ht="12.75">
      <c r="E340" s="20"/>
      <c r="F340" s="20"/>
      <c r="G340" s="20"/>
      <c r="H340" s="20"/>
      <c r="I340" s="65"/>
      <c r="J340" s="65"/>
      <c r="K340" s="65"/>
      <c r="L340" s="65"/>
      <c r="M340" s="63"/>
      <c r="N340" s="63"/>
    </row>
    <row r="341" spans="5:14" ht="12.75">
      <c r="E341" s="20"/>
      <c r="F341" s="20"/>
      <c r="G341" s="20"/>
      <c r="H341" s="20"/>
      <c r="I341" s="65"/>
      <c r="J341" s="65"/>
      <c r="K341" s="65"/>
      <c r="L341" s="65"/>
      <c r="M341" s="63"/>
      <c r="N341" s="63"/>
    </row>
    <row r="342" spans="5:14" ht="12.75">
      <c r="E342" s="20"/>
      <c r="F342" s="20"/>
      <c r="G342" s="20"/>
      <c r="H342" s="20"/>
      <c r="I342" s="65"/>
      <c r="J342" s="65"/>
      <c r="K342" s="65"/>
      <c r="L342" s="65"/>
      <c r="M342" s="63"/>
      <c r="N342" s="63"/>
    </row>
    <row r="343" spans="5:14" ht="12.75">
      <c r="E343" s="20"/>
      <c r="F343" s="20"/>
      <c r="G343" s="20"/>
      <c r="H343" s="20"/>
      <c r="I343" s="65"/>
      <c r="J343" s="65"/>
      <c r="K343" s="65"/>
      <c r="L343" s="65"/>
      <c r="M343" s="63"/>
      <c r="N343" s="63"/>
    </row>
    <row r="344" spans="5:14" ht="12.75">
      <c r="E344" s="20"/>
      <c r="F344" s="20"/>
      <c r="G344" s="20"/>
      <c r="H344" s="20"/>
      <c r="I344" s="65"/>
      <c r="J344" s="65"/>
      <c r="K344" s="65"/>
      <c r="L344" s="65"/>
      <c r="M344" s="63"/>
      <c r="N344" s="63"/>
    </row>
    <row r="345" spans="5:14" ht="12.75">
      <c r="E345" s="20"/>
      <c r="F345" s="20"/>
      <c r="G345" s="20"/>
      <c r="H345" s="20"/>
      <c r="I345" s="65"/>
      <c r="J345" s="65"/>
      <c r="K345" s="65"/>
      <c r="L345" s="65"/>
      <c r="M345" s="63"/>
      <c r="N345" s="63"/>
    </row>
    <row r="346" spans="5:14" ht="12.75">
      <c r="E346" s="20"/>
      <c r="F346" s="20"/>
      <c r="G346" s="20"/>
      <c r="H346" s="20"/>
      <c r="I346" s="65"/>
      <c r="J346" s="65"/>
      <c r="K346" s="65"/>
      <c r="L346" s="65"/>
      <c r="M346" s="63"/>
      <c r="N346" s="63"/>
    </row>
    <row r="347" spans="5:14" ht="12.75">
      <c r="E347" s="20"/>
      <c r="F347" s="20"/>
      <c r="G347" s="20"/>
      <c r="H347" s="20"/>
      <c r="I347" s="65"/>
      <c r="J347" s="65"/>
      <c r="K347" s="65"/>
      <c r="L347" s="65"/>
      <c r="M347" s="63"/>
      <c r="N347" s="63"/>
    </row>
    <row r="348" spans="5:14" ht="12.75">
      <c r="E348" s="20"/>
      <c r="F348" s="20"/>
      <c r="G348" s="20"/>
      <c r="H348" s="20"/>
      <c r="I348" s="65"/>
      <c r="J348" s="65"/>
      <c r="K348" s="65"/>
      <c r="L348" s="65"/>
      <c r="M348" s="63"/>
      <c r="N348" s="63"/>
    </row>
    <row r="349" spans="5:14" ht="12.75">
      <c r="E349" s="20"/>
      <c r="F349" s="20"/>
      <c r="G349" s="20"/>
      <c r="H349" s="20"/>
      <c r="I349" s="65"/>
      <c r="J349" s="65"/>
      <c r="K349" s="65"/>
      <c r="L349" s="65"/>
      <c r="M349" s="63"/>
      <c r="N349" s="63"/>
    </row>
    <row r="350" spans="5:14" ht="12.75">
      <c r="E350" s="20"/>
      <c r="F350" s="20"/>
      <c r="G350" s="20"/>
      <c r="H350" s="20"/>
      <c r="I350" s="65"/>
      <c r="J350" s="65"/>
      <c r="K350" s="65"/>
      <c r="L350" s="65"/>
      <c r="M350" s="63"/>
      <c r="N350" s="63"/>
    </row>
    <row r="351" spans="5:14" ht="12.75">
      <c r="E351" s="20"/>
      <c r="F351" s="20"/>
      <c r="G351" s="20"/>
      <c r="H351" s="20"/>
      <c r="I351" s="65"/>
      <c r="J351" s="65"/>
      <c r="K351" s="65"/>
      <c r="L351" s="65"/>
      <c r="M351" s="63"/>
      <c r="N351" s="63"/>
    </row>
    <row r="352" spans="5:14" ht="12.75">
      <c r="E352" s="20"/>
      <c r="F352" s="20"/>
      <c r="G352" s="20"/>
      <c r="H352" s="20"/>
      <c r="I352" s="65"/>
      <c r="J352" s="65"/>
      <c r="K352" s="65"/>
      <c r="L352" s="65"/>
      <c r="M352" s="63"/>
      <c r="N352" s="63"/>
    </row>
    <row r="353" spans="5:14" ht="12.75">
      <c r="E353" s="20"/>
      <c r="F353" s="20"/>
      <c r="G353" s="20"/>
      <c r="H353" s="20"/>
      <c r="I353" s="65"/>
      <c r="J353" s="65"/>
      <c r="K353" s="65"/>
      <c r="L353" s="65"/>
      <c r="M353" s="63"/>
      <c r="N353" s="63"/>
    </row>
    <row r="354" spans="5:14" ht="12.75">
      <c r="E354" s="20"/>
      <c r="F354" s="20"/>
      <c r="G354" s="20"/>
      <c r="H354" s="20"/>
      <c r="I354" s="65"/>
      <c r="J354" s="65"/>
      <c r="K354" s="65"/>
      <c r="L354" s="65"/>
      <c r="M354" s="63"/>
      <c r="N354" s="63"/>
    </row>
    <row r="355" spans="5:14" ht="12.75">
      <c r="E355" s="20"/>
      <c r="F355" s="20"/>
      <c r="G355" s="20"/>
      <c r="H355" s="20"/>
      <c r="I355" s="65"/>
      <c r="J355" s="65"/>
      <c r="K355" s="65"/>
      <c r="L355" s="65"/>
      <c r="M355" s="63"/>
      <c r="N355" s="63"/>
    </row>
    <row r="356" spans="5:14" ht="12.75">
      <c r="E356" s="20"/>
      <c r="F356" s="20"/>
      <c r="G356" s="20"/>
      <c r="H356" s="20"/>
      <c r="I356" s="65"/>
      <c r="J356" s="65"/>
      <c r="K356" s="65"/>
      <c r="L356" s="65"/>
      <c r="M356" s="63"/>
      <c r="N356" s="63"/>
    </row>
    <row r="357" spans="5:14" ht="12.75">
      <c r="E357" s="20"/>
      <c r="F357" s="20"/>
      <c r="G357" s="20"/>
      <c r="H357" s="20"/>
      <c r="I357" s="65"/>
      <c r="J357" s="65"/>
      <c r="K357" s="65"/>
      <c r="L357" s="65"/>
      <c r="M357" s="63"/>
      <c r="N357" s="63"/>
    </row>
    <row r="358" spans="5:14" ht="12.75">
      <c r="E358" s="20"/>
      <c r="F358" s="20"/>
      <c r="G358" s="20"/>
      <c r="H358" s="20"/>
      <c r="I358" s="65"/>
      <c r="J358" s="65"/>
      <c r="K358" s="65"/>
      <c r="L358" s="65"/>
      <c r="M358" s="63"/>
      <c r="N358" s="63"/>
    </row>
    <row r="359" spans="5:14" ht="12.75">
      <c r="E359" s="20"/>
      <c r="F359" s="20"/>
      <c r="G359" s="20"/>
      <c r="H359" s="20"/>
      <c r="I359" s="65"/>
      <c r="J359" s="65"/>
      <c r="K359" s="65"/>
      <c r="L359" s="65"/>
      <c r="M359" s="63"/>
      <c r="N359" s="63"/>
    </row>
    <row r="360" spans="5:14" ht="12.75">
      <c r="E360" s="20"/>
      <c r="F360" s="20"/>
      <c r="G360" s="20"/>
      <c r="H360" s="20"/>
      <c r="I360" s="65"/>
      <c r="J360" s="65"/>
      <c r="K360" s="65"/>
      <c r="L360" s="65"/>
      <c r="M360" s="63"/>
      <c r="N360" s="63"/>
    </row>
    <row r="361" spans="5:14" ht="12.75">
      <c r="E361" s="20"/>
      <c r="F361" s="20"/>
      <c r="G361" s="20"/>
      <c r="H361" s="20"/>
      <c r="I361" s="65"/>
      <c r="J361" s="65"/>
      <c r="K361" s="65"/>
      <c r="L361" s="65"/>
      <c r="M361" s="63"/>
      <c r="N361" s="63"/>
    </row>
    <row r="362" spans="5:14" ht="12.75">
      <c r="E362" s="20"/>
      <c r="F362" s="20"/>
      <c r="G362" s="20"/>
      <c r="H362" s="20"/>
      <c r="I362" s="65"/>
      <c r="J362" s="65"/>
      <c r="K362" s="65"/>
      <c r="L362" s="65"/>
      <c r="M362" s="63"/>
      <c r="N362" s="63"/>
    </row>
    <row r="363" spans="5:14" ht="12.75">
      <c r="E363" s="20"/>
      <c r="F363" s="20"/>
      <c r="G363" s="20"/>
      <c r="H363" s="20"/>
      <c r="I363" s="65"/>
      <c r="J363" s="65"/>
      <c r="K363" s="65"/>
      <c r="L363" s="65"/>
      <c r="M363" s="63"/>
      <c r="N363" s="63"/>
    </row>
    <row r="364" spans="5:14" ht="12.75">
      <c r="E364" s="20"/>
      <c r="F364" s="20"/>
      <c r="G364" s="20"/>
      <c r="H364" s="20"/>
      <c r="I364" s="65"/>
      <c r="J364" s="65"/>
      <c r="K364" s="65"/>
      <c r="L364" s="65"/>
      <c r="M364" s="63"/>
      <c r="N364" s="63"/>
    </row>
    <row r="365" spans="5:14" ht="12.75">
      <c r="E365" s="20"/>
      <c r="F365" s="20"/>
      <c r="G365" s="20"/>
      <c r="H365" s="20"/>
      <c r="I365" s="65"/>
      <c r="J365" s="65"/>
      <c r="K365" s="65"/>
      <c r="L365" s="65"/>
      <c r="M365" s="63"/>
      <c r="N365" s="63"/>
    </row>
    <row r="366" spans="5:14" ht="12.75">
      <c r="E366" s="20"/>
      <c r="F366" s="20"/>
      <c r="G366" s="20"/>
      <c r="H366" s="20"/>
      <c r="I366" s="65"/>
      <c r="J366" s="65"/>
      <c r="K366" s="65"/>
      <c r="L366" s="65"/>
      <c r="M366" s="63"/>
      <c r="N366" s="63"/>
    </row>
    <row r="367" spans="5:14" ht="12.75">
      <c r="E367" s="20"/>
      <c r="F367" s="20"/>
      <c r="G367" s="20"/>
      <c r="H367" s="20"/>
      <c r="I367" s="65"/>
      <c r="J367" s="65"/>
      <c r="K367" s="65"/>
      <c r="L367" s="65"/>
      <c r="M367" s="63"/>
      <c r="N367" s="63"/>
    </row>
    <row r="368" spans="5:14" ht="12.75">
      <c r="E368" s="20"/>
      <c r="F368" s="20"/>
      <c r="G368" s="20"/>
      <c r="H368" s="20"/>
      <c r="I368" s="65"/>
      <c r="J368" s="65"/>
      <c r="K368" s="65"/>
      <c r="L368" s="65"/>
      <c r="M368" s="63"/>
      <c r="N368" s="63"/>
    </row>
    <row r="369" spans="5:14" ht="12.75">
      <c r="E369" s="20"/>
      <c r="F369" s="20"/>
      <c r="G369" s="20"/>
      <c r="H369" s="20"/>
      <c r="I369" s="65"/>
      <c r="J369" s="65"/>
      <c r="K369" s="65"/>
      <c r="L369" s="65"/>
      <c r="M369" s="63"/>
      <c r="N369" s="63"/>
    </row>
    <row r="370" spans="5:14" ht="12.75">
      <c r="E370" s="20"/>
      <c r="F370" s="20"/>
      <c r="G370" s="20"/>
      <c r="H370" s="20"/>
      <c r="I370" s="65"/>
      <c r="J370" s="65"/>
      <c r="K370" s="65"/>
      <c r="L370" s="65"/>
      <c r="M370" s="63"/>
      <c r="N370" s="63"/>
    </row>
    <row r="371" spans="5:14" ht="12.75">
      <c r="E371" s="20"/>
      <c r="F371" s="20"/>
      <c r="G371" s="20"/>
      <c r="H371" s="20"/>
      <c r="I371" s="65"/>
      <c r="J371" s="65"/>
      <c r="K371" s="65"/>
      <c r="L371" s="65"/>
      <c r="M371" s="63"/>
      <c r="N371" s="63"/>
    </row>
    <row r="372" spans="5:14" ht="12.75">
      <c r="E372" s="20"/>
      <c r="F372" s="20"/>
      <c r="G372" s="20"/>
      <c r="H372" s="20"/>
      <c r="I372" s="65"/>
      <c r="J372" s="65"/>
      <c r="K372" s="65"/>
      <c r="L372" s="65"/>
      <c r="M372" s="63"/>
      <c r="N372" s="63"/>
    </row>
    <row r="373" spans="5:14" ht="12.75">
      <c r="E373" s="20"/>
      <c r="F373" s="20"/>
      <c r="G373" s="20"/>
      <c r="H373" s="20"/>
      <c r="I373" s="65"/>
      <c r="J373" s="65"/>
      <c r="K373" s="65"/>
      <c r="L373" s="65"/>
      <c r="M373" s="63"/>
      <c r="N373" s="63"/>
    </row>
    <row r="374" spans="5:14" ht="12.75">
      <c r="E374" s="20"/>
      <c r="F374" s="20"/>
      <c r="G374" s="20"/>
      <c r="H374" s="20"/>
      <c r="I374" s="65"/>
      <c r="J374" s="65"/>
      <c r="K374" s="65"/>
      <c r="L374" s="65"/>
      <c r="M374" s="63"/>
      <c r="N374" s="63"/>
    </row>
    <row r="375" spans="5:14" ht="12.75">
      <c r="E375" s="20"/>
      <c r="F375" s="20"/>
      <c r="G375" s="20"/>
      <c r="H375" s="20"/>
      <c r="I375" s="65"/>
      <c r="J375" s="65"/>
      <c r="K375" s="65"/>
      <c r="L375" s="65"/>
      <c r="M375" s="63"/>
      <c r="N375" s="63"/>
    </row>
    <row r="376" spans="5:14" ht="12.75">
      <c r="E376" s="20"/>
      <c r="F376" s="20"/>
      <c r="G376" s="20"/>
      <c r="H376" s="20"/>
      <c r="I376" s="65"/>
      <c r="J376" s="65"/>
      <c r="K376" s="65"/>
      <c r="L376" s="65"/>
      <c r="M376" s="63"/>
      <c r="N376" s="63"/>
    </row>
    <row r="377" spans="5:14" ht="12.75">
      <c r="E377" s="20"/>
      <c r="F377" s="20"/>
      <c r="G377" s="20"/>
      <c r="H377" s="20"/>
      <c r="I377" s="65"/>
      <c r="J377" s="65"/>
      <c r="K377" s="65"/>
      <c r="L377" s="65"/>
      <c r="M377" s="63"/>
      <c r="N377" s="63"/>
    </row>
    <row r="378" spans="5:14" ht="12.75">
      <c r="E378" s="20"/>
      <c r="F378" s="20"/>
      <c r="G378" s="20"/>
      <c r="H378" s="20"/>
      <c r="I378" s="65"/>
      <c r="J378" s="65"/>
      <c r="K378" s="65"/>
      <c r="L378" s="65"/>
      <c r="M378" s="63"/>
      <c r="N378" s="63"/>
    </row>
    <row r="379" spans="5:14" ht="12.75">
      <c r="E379" s="20"/>
      <c r="F379" s="20"/>
      <c r="G379" s="20"/>
      <c r="H379" s="20"/>
      <c r="I379" s="65"/>
      <c r="J379" s="65"/>
      <c r="K379" s="65"/>
      <c r="L379" s="65"/>
      <c r="M379" s="63"/>
      <c r="N379" s="63"/>
    </row>
    <row r="380" spans="5:14" ht="12.75">
      <c r="E380" s="20"/>
      <c r="F380" s="20"/>
      <c r="G380" s="20"/>
      <c r="H380" s="20"/>
      <c r="I380" s="65"/>
      <c r="J380" s="65"/>
      <c r="K380" s="65"/>
      <c r="L380" s="65"/>
      <c r="M380" s="63"/>
      <c r="N380" s="63"/>
    </row>
    <row r="381" spans="5:14" ht="12.75">
      <c r="E381" s="20"/>
      <c r="F381" s="20"/>
      <c r="G381" s="20"/>
      <c r="H381" s="20"/>
      <c r="I381" s="65"/>
      <c r="J381" s="65"/>
      <c r="K381" s="65"/>
      <c r="L381" s="65"/>
      <c r="M381" s="63"/>
      <c r="N381" s="63"/>
    </row>
    <row r="382" spans="5:14" ht="12.75">
      <c r="E382" s="20"/>
      <c r="F382" s="20"/>
      <c r="G382" s="20"/>
      <c r="H382" s="20"/>
      <c r="I382" s="65"/>
      <c r="J382" s="65"/>
      <c r="K382" s="65"/>
      <c r="L382" s="65"/>
      <c r="M382" s="63"/>
      <c r="N382" s="63"/>
    </row>
    <row r="383" spans="5:14" ht="12.75">
      <c r="E383" s="20"/>
      <c r="F383" s="20"/>
      <c r="G383" s="20"/>
      <c r="H383" s="20"/>
      <c r="I383" s="65"/>
      <c r="J383" s="65"/>
      <c r="K383" s="65"/>
      <c r="L383" s="65"/>
      <c r="M383" s="63"/>
      <c r="N383" s="63"/>
    </row>
    <row r="384" spans="5:14" ht="12.75">
      <c r="E384" s="20"/>
      <c r="F384" s="20"/>
      <c r="G384" s="20"/>
      <c r="H384" s="20"/>
      <c r="I384" s="65"/>
      <c r="J384" s="65"/>
      <c r="K384" s="65"/>
      <c r="L384" s="65"/>
      <c r="M384" s="63"/>
      <c r="N384" s="63"/>
    </row>
    <row r="385" spans="5:14" ht="12.75">
      <c r="E385" s="20"/>
      <c r="F385" s="20"/>
      <c r="G385" s="20"/>
      <c r="H385" s="20"/>
      <c r="I385" s="65"/>
      <c r="J385" s="65"/>
      <c r="K385" s="65"/>
      <c r="L385" s="65"/>
      <c r="M385" s="63"/>
      <c r="N385" s="63"/>
    </row>
    <row r="386" spans="5:14" ht="12.75">
      <c r="E386" s="20"/>
      <c r="F386" s="20"/>
      <c r="G386" s="20"/>
      <c r="H386" s="20"/>
      <c r="I386" s="65"/>
      <c r="J386" s="65"/>
      <c r="K386" s="65"/>
      <c r="L386" s="65"/>
      <c r="M386" s="63"/>
      <c r="N386" s="63"/>
    </row>
    <row r="387" spans="5:14" ht="12.75">
      <c r="E387" s="20"/>
      <c r="F387" s="20"/>
      <c r="G387" s="20"/>
      <c r="H387" s="20"/>
      <c r="I387" s="65"/>
      <c r="J387" s="65"/>
      <c r="K387" s="65"/>
      <c r="L387" s="65"/>
      <c r="M387" s="63"/>
      <c r="N387" s="63"/>
    </row>
    <row r="388" spans="5:14" ht="12.75">
      <c r="E388" s="20"/>
      <c r="F388" s="20"/>
      <c r="G388" s="20"/>
      <c r="H388" s="20"/>
      <c r="I388" s="65"/>
      <c r="J388" s="65"/>
      <c r="K388" s="65"/>
      <c r="L388" s="65"/>
      <c r="M388" s="63"/>
      <c r="N388" s="63"/>
    </row>
    <row r="389" spans="5:14" ht="12.75">
      <c r="E389" s="20"/>
      <c r="F389" s="20"/>
      <c r="G389" s="20"/>
      <c r="H389" s="20"/>
      <c r="I389" s="65"/>
      <c r="J389" s="65"/>
      <c r="K389" s="65"/>
      <c r="L389" s="65"/>
      <c r="M389" s="63"/>
      <c r="N389" s="63"/>
    </row>
    <row r="390" spans="5:14" ht="12.75">
      <c r="E390" s="20"/>
      <c r="F390" s="20"/>
      <c r="G390" s="20"/>
      <c r="H390" s="20"/>
      <c r="I390" s="65"/>
      <c r="J390" s="65"/>
      <c r="K390" s="65"/>
      <c r="L390" s="65"/>
      <c r="M390" s="63"/>
      <c r="N390" s="63"/>
    </row>
    <row r="391" spans="5:14" ht="12.75">
      <c r="E391" s="20"/>
      <c r="F391" s="20"/>
      <c r="G391" s="20"/>
      <c r="H391" s="20"/>
      <c r="I391" s="65"/>
      <c r="J391" s="65"/>
      <c r="K391" s="65"/>
      <c r="L391" s="65"/>
      <c r="M391" s="63"/>
      <c r="N391" s="63"/>
    </row>
    <row r="392" spans="5:14" ht="12.75">
      <c r="E392" s="20"/>
      <c r="F392" s="20"/>
      <c r="G392" s="20"/>
      <c r="H392" s="20"/>
      <c r="I392" s="65"/>
      <c r="J392" s="65"/>
      <c r="K392" s="65"/>
      <c r="L392" s="65"/>
      <c r="M392" s="63"/>
      <c r="N392" s="63"/>
    </row>
    <row r="393" spans="5:14" ht="12.75">
      <c r="E393" s="20"/>
      <c r="F393" s="20"/>
      <c r="G393" s="20"/>
      <c r="H393" s="20"/>
      <c r="I393" s="65"/>
      <c r="J393" s="65"/>
      <c r="K393" s="65"/>
      <c r="L393" s="65"/>
      <c r="M393" s="63"/>
      <c r="N393" s="63"/>
    </row>
    <row r="394" spans="5:14" ht="12.75">
      <c r="E394" s="20"/>
      <c r="F394" s="20"/>
      <c r="G394" s="20"/>
      <c r="H394" s="20"/>
      <c r="I394" s="65"/>
      <c r="J394" s="65"/>
      <c r="K394" s="65"/>
      <c r="L394" s="65"/>
      <c r="M394" s="63"/>
      <c r="N394" s="63"/>
    </row>
    <row r="395" spans="5:14" ht="12.75">
      <c r="E395" s="20"/>
      <c r="F395" s="20"/>
      <c r="G395" s="20"/>
      <c r="H395" s="20"/>
      <c r="I395" s="65"/>
      <c r="J395" s="65"/>
      <c r="K395" s="65"/>
      <c r="L395" s="65"/>
      <c r="M395" s="63"/>
      <c r="N395" s="63"/>
    </row>
    <row r="396" spans="5:14" ht="12.75">
      <c r="E396" s="20"/>
      <c r="F396" s="20"/>
      <c r="G396" s="20"/>
      <c r="H396" s="20"/>
      <c r="I396" s="65"/>
      <c r="J396" s="65"/>
      <c r="K396" s="65"/>
      <c r="L396" s="65"/>
      <c r="M396" s="63"/>
      <c r="N396" s="63"/>
    </row>
    <row r="397" spans="5:14" ht="12.75">
      <c r="E397" s="20"/>
      <c r="F397" s="20"/>
      <c r="G397" s="20"/>
      <c r="H397" s="20"/>
      <c r="I397" s="65"/>
      <c r="J397" s="65"/>
      <c r="K397" s="65"/>
      <c r="L397" s="65"/>
      <c r="M397" s="63"/>
      <c r="N397" s="63"/>
    </row>
    <row r="398" spans="5:14" ht="12.75">
      <c r="E398" s="20"/>
      <c r="F398" s="20"/>
      <c r="G398" s="20"/>
      <c r="H398" s="20"/>
      <c r="I398" s="65"/>
      <c r="J398" s="65"/>
      <c r="K398" s="65"/>
      <c r="L398" s="65"/>
      <c r="M398" s="63"/>
      <c r="N398" s="63"/>
    </row>
    <row r="399" spans="5:14" ht="12.75">
      <c r="E399" s="20"/>
      <c r="F399" s="20"/>
      <c r="G399" s="20"/>
      <c r="H399" s="20"/>
      <c r="I399" s="65"/>
      <c r="J399" s="65"/>
      <c r="K399" s="65"/>
      <c r="L399" s="65"/>
      <c r="M399" s="63"/>
      <c r="N399" s="63"/>
    </row>
    <row r="400" spans="5:14" ht="12.75">
      <c r="E400" s="20"/>
      <c r="F400" s="20"/>
      <c r="G400" s="20"/>
      <c r="H400" s="20"/>
      <c r="I400" s="65"/>
      <c r="J400" s="65"/>
      <c r="K400" s="65"/>
      <c r="L400" s="65"/>
      <c r="M400" s="63"/>
      <c r="N400" s="63"/>
    </row>
    <row r="401" spans="5:14" ht="12.75">
      <c r="E401" s="20"/>
      <c r="F401" s="20"/>
      <c r="G401" s="20"/>
      <c r="H401" s="20"/>
      <c r="I401" s="65"/>
      <c r="J401" s="65"/>
      <c r="K401" s="65"/>
      <c r="L401" s="65"/>
      <c r="M401" s="63"/>
      <c r="N401" s="63"/>
    </row>
    <row r="402" spans="5:14" ht="12.75">
      <c r="E402" s="20"/>
      <c r="F402" s="20"/>
      <c r="G402" s="20"/>
      <c r="H402" s="20"/>
      <c r="I402" s="65"/>
      <c r="J402" s="65"/>
      <c r="K402" s="65"/>
      <c r="L402" s="65"/>
      <c r="M402" s="63"/>
      <c r="N402" s="63"/>
    </row>
    <row r="403" spans="5:14" ht="12.75">
      <c r="E403" s="20"/>
      <c r="F403" s="20"/>
      <c r="G403" s="20"/>
      <c r="H403" s="20"/>
      <c r="I403" s="65"/>
      <c r="J403" s="65"/>
      <c r="K403" s="65"/>
      <c r="L403" s="65"/>
      <c r="M403" s="63"/>
      <c r="N403" s="63"/>
    </row>
    <row r="404" spans="5:14" ht="12.75">
      <c r="E404" s="20"/>
      <c r="F404" s="20"/>
      <c r="G404" s="20"/>
      <c r="H404" s="20"/>
      <c r="I404" s="65"/>
      <c r="J404" s="65"/>
      <c r="K404" s="65"/>
      <c r="L404" s="65"/>
      <c r="M404" s="63"/>
      <c r="N404" s="63"/>
    </row>
    <row r="405" spans="5:14" ht="12.75">
      <c r="E405" s="20"/>
      <c r="F405" s="20"/>
      <c r="G405" s="20"/>
      <c r="H405" s="20"/>
      <c r="I405" s="65"/>
      <c r="J405" s="65"/>
      <c r="K405" s="65"/>
      <c r="L405" s="65"/>
      <c r="M405" s="63"/>
      <c r="N405" s="63"/>
    </row>
    <row r="406" spans="5:14" ht="12.75">
      <c r="E406" s="20"/>
      <c r="F406" s="20"/>
      <c r="G406" s="20"/>
      <c r="H406" s="20"/>
      <c r="I406" s="65"/>
      <c r="J406" s="65"/>
      <c r="K406" s="65"/>
      <c r="L406" s="65"/>
      <c r="M406" s="63"/>
      <c r="N406" s="63"/>
    </row>
    <row r="407" spans="5:14" ht="12.75">
      <c r="E407" s="20"/>
      <c r="F407" s="20"/>
      <c r="G407" s="20"/>
      <c r="H407" s="20"/>
      <c r="I407" s="65"/>
      <c r="J407" s="65"/>
      <c r="K407" s="65"/>
      <c r="L407" s="65"/>
      <c r="M407" s="63"/>
      <c r="N407" s="63"/>
    </row>
    <row r="408" spans="5:14" ht="12.75">
      <c r="E408" s="20"/>
      <c r="F408" s="20"/>
      <c r="G408" s="20"/>
      <c r="H408" s="20"/>
      <c r="I408" s="65"/>
      <c r="J408" s="65"/>
      <c r="K408" s="65"/>
      <c r="L408" s="65"/>
      <c r="M408" s="63"/>
      <c r="N408" s="63"/>
    </row>
    <row r="409" spans="5:14" ht="12.75">
      <c r="E409" s="20"/>
      <c r="F409" s="20"/>
      <c r="G409" s="20"/>
      <c r="H409" s="20"/>
      <c r="I409" s="65"/>
      <c r="J409" s="65"/>
      <c r="K409" s="65"/>
      <c r="L409" s="65"/>
      <c r="M409" s="63"/>
      <c r="N409" s="63"/>
    </row>
    <row r="410" spans="5:14" ht="12.75">
      <c r="E410" s="20"/>
      <c r="F410" s="20"/>
      <c r="G410" s="20"/>
      <c r="H410" s="20"/>
      <c r="I410" s="65"/>
      <c r="J410" s="65"/>
      <c r="K410" s="65"/>
      <c r="L410" s="65"/>
      <c r="M410" s="63"/>
      <c r="N410" s="63"/>
    </row>
    <row r="411" spans="5:14" ht="12.75">
      <c r="E411" s="20"/>
      <c r="F411" s="20"/>
      <c r="G411" s="20"/>
      <c r="H411" s="20"/>
      <c r="I411" s="65"/>
      <c r="J411" s="65"/>
      <c r="K411" s="65"/>
      <c r="L411" s="65"/>
      <c r="M411" s="63"/>
      <c r="N411" s="63"/>
    </row>
    <row r="412" spans="5:14" ht="12.75">
      <c r="E412" s="20"/>
      <c r="F412" s="20"/>
      <c r="G412" s="20"/>
      <c r="H412" s="20"/>
      <c r="I412" s="65"/>
      <c r="J412" s="65"/>
      <c r="K412" s="65"/>
      <c r="L412" s="65"/>
      <c r="M412" s="63"/>
      <c r="N412" s="63"/>
    </row>
    <row r="413" spans="5:14" ht="12.75">
      <c r="E413" s="20"/>
      <c r="F413" s="20"/>
      <c r="G413" s="20"/>
      <c r="H413" s="20"/>
      <c r="I413" s="65"/>
      <c r="J413" s="65"/>
      <c r="K413" s="65"/>
      <c r="L413" s="65"/>
      <c r="M413" s="63"/>
      <c r="N413" s="63"/>
    </row>
    <row r="414" spans="5:14" ht="12.75">
      <c r="E414" s="20"/>
      <c r="F414" s="20"/>
      <c r="G414" s="20"/>
      <c r="H414" s="20"/>
      <c r="I414" s="65"/>
      <c r="J414" s="65"/>
      <c r="K414" s="65"/>
      <c r="L414" s="65"/>
      <c r="M414" s="63"/>
      <c r="N414" s="63"/>
    </row>
    <row r="415" spans="5:14" ht="12.75">
      <c r="E415" s="20"/>
      <c r="F415" s="20"/>
      <c r="G415" s="20"/>
      <c r="H415" s="20"/>
      <c r="I415" s="65"/>
      <c r="J415" s="65"/>
      <c r="K415" s="65"/>
      <c r="L415" s="65"/>
      <c r="M415" s="63"/>
      <c r="N415" s="63"/>
    </row>
    <row r="416" spans="5:14" ht="12.75">
      <c r="E416" s="20"/>
      <c r="F416" s="20"/>
      <c r="G416" s="20"/>
      <c r="H416" s="20"/>
      <c r="I416" s="65"/>
      <c r="J416" s="65"/>
      <c r="K416" s="65"/>
      <c r="L416" s="65"/>
      <c r="M416" s="63"/>
      <c r="N416" s="63"/>
    </row>
    <row r="417" spans="5:14" ht="12.75">
      <c r="E417" s="20"/>
      <c r="F417" s="20"/>
      <c r="G417" s="20"/>
      <c r="H417" s="20"/>
      <c r="I417" s="65"/>
      <c r="J417" s="65"/>
      <c r="K417" s="65"/>
      <c r="L417" s="65"/>
      <c r="M417" s="63"/>
      <c r="N417" s="63"/>
    </row>
    <row r="418" spans="5:14" ht="12.75">
      <c r="E418" s="20"/>
      <c r="F418" s="20"/>
      <c r="G418" s="20"/>
      <c r="H418" s="20"/>
      <c r="I418" s="65"/>
      <c r="J418" s="65"/>
      <c r="K418" s="65"/>
      <c r="L418" s="65"/>
      <c r="M418" s="63"/>
      <c r="N418" s="63"/>
    </row>
    <row r="419" spans="5:14" ht="12.75">
      <c r="E419" s="20"/>
      <c r="F419" s="20"/>
      <c r="G419" s="20"/>
      <c r="H419" s="20"/>
      <c r="I419" s="65"/>
      <c r="J419" s="65"/>
      <c r="K419" s="65"/>
      <c r="L419" s="65"/>
      <c r="M419" s="63"/>
      <c r="N419" s="63"/>
    </row>
    <row r="420" spans="5:14" ht="12.75">
      <c r="E420" s="20"/>
      <c r="F420" s="20"/>
      <c r="G420" s="20"/>
      <c r="H420" s="20"/>
      <c r="I420" s="65"/>
      <c r="J420" s="65"/>
      <c r="K420" s="65"/>
      <c r="L420" s="65"/>
      <c r="M420" s="63"/>
      <c r="N420" s="63"/>
    </row>
    <row r="421" spans="5:14" ht="12.75">
      <c r="E421" s="20"/>
      <c r="F421" s="20"/>
      <c r="G421" s="20"/>
      <c r="H421" s="20"/>
      <c r="I421" s="65"/>
      <c r="J421" s="65"/>
      <c r="K421" s="65"/>
      <c r="L421" s="65"/>
      <c r="M421" s="63"/>
      <c r="N421" s="63"/>
    </row>
    <row r="422" spans="5:14" ht="12.75">
      <c r="E422" s="20"/>
      <c r="F422" s="20"/>
      <c r="G422" s="20"/>
      <c r="H422" s="20"/>
      <c r="I422" s="65"/>
      <c r="J422" s="65"/>
      <c r="K422" s="65"/>
      <c r="L422" s="65"/>
      <c r="M422" s="63"/>
      <c r="N422" s="63"/>
    </row>
    <row r="423" spans="5:14" ht="12.75">
      <c r="E423" s="20"/>
      <c r="F423" s="20"/>
      <c r="G423" s="20"/>
      <c r="H423" s="20"/>
      <c r="I423" s="65"/>
      <c r="J423" s="65"/>
      <c r="K423" s="65"/>
      <c r="L423" s="65"/>
      <c r="M423" s="63"/>
      <c r="N423" s="63"/>
    </row>
    <row r="424" spans="5:14" ht="12.75">
      <c r="E424" s="20"/>
      <c r="F424" s="20"/>
      <c r="G424" s="20"/>
      <c r="H424" s="20"/>
      <c r="I424" s="65"/>
      <c r="J424" s="65"/>
      <c r="K424" s="65"/>
      <c r="L424" s="65"/>
      <c r="M424" s="63"/>
      <c r="N424" s="63"/>
    </row>
    <row r="425" spans="5:14" ht="12.75">
      <c r="E425" s="20"/>
      <c r="F425" s="20"/>
      <c r="G425" s="20"/>
      <c r="H425" s="20"/>
      <c r="I425" s="65"/>
      <c r="J425" s="65"/>
      <c r="K425" s="65"/>
      <c r="L425" s="65"/>
      <c r="M425" s="63"/>
      <c r="N425" s="63"/>
    </row>
    <row r="426" spans="5:14" ht="12.75">
      <c r="E426" s="20"/>
      <c r="F426" s="20"/>
      <c r="G426" s="20"/>
      <c r="H426" s="20"/>
      <c r="I426" s="65"/>
      <c r="J426" s="65"/>
      <c r="K426" s="65"/>
      <c r="L426" s="65"/>
      <c r="M426" s="63"/>
      <c r="N426" s="63"/>
    </row>
    <row r="427" spans="5:14" ht="12.75">
      <c r="E427" s="20"/>
      <c r="F427" s="20"/>
      <c r="G427" s="20"/>
      <c r="H427" s="20"/>
      <c r="I427" s="65"/>
      <c r="J427" s="65"/>
      <c r="K427" s="65"/>
      <c r="L427" s="65"/>
      <c r="M427" s="63"/>
      <c r="N427" s="63"/>
    </row>
    <row r="428" spans="5:14" ht="12.75">
      <c r="E428" s="20"/>
      <c r="F428" s="20"/>
      <c r="G428" s="20"/>
      <c r="H428" s="20"/>
      <c r="I428" s="65"/>
      <c r="J428" s="65"/>
      <c r="K428" s="65"/>
      <c r="L428" s="65"/>
      <c r="M428" s="63"/>
      <c r="N428" s="63"/>
    </row>
    <row r="429" spans="5:14" ht="12.75">
      <c r="E429" s="20"/>
      <c r="F429" s="20"/>
      <c r="G429" s="20"/>
      <c r="H429" s="20"/>
      <c r="I429" s="65"/>
      <c r="J429" s="65"/>
      <c r="K429" s="65"/>
      <c r="L429" s="65"/>
      <c r="M429" s="63"/>
      <c r="N429" s="63"/>
    </row>
    <row r="430" spans="5:14" ht="12.75">
      <c r="E430" s="20"/>
      <c r="F430" s="20"/>
      <c r="G430" s="20"/>
      <c r="H430" s="20"/>
      <c r="I430" s="65"/>
      <c r="J430" s="65"/>
      <c r="K430" s="65"/>
      <c r="L430" s="65"/>
      <c r="M430" s="63"/>
      <c r="N430" s="63"/>
    </row>
    <row r="431" spans="5:14" ht="12.75">
      <c r="E431" s="20"/>
      <c r="F431" s="20"/>
      <c r="G431" s="20"/>
      <c r="H431" s="20"/>
      <c r="I431" s="65"/>
      <c r="J431" s="65"/>
      <c r="K431" s="65"/>
      <c r="L431" s="65"/>
      <c r="M431" s="63"/>
      <c r="N431" s="63"/>
    </row>
    <row r="432" spans="5:14" ht="12.75">
      <c r="E432" s="20"/>
      <c r="F432" s="20"/>
      <c r="G432" s="20"/>
      <c r="H432" s="20"/>
      <c r="I432" s="65"/>
      <c r="J432" s="65"/>
      <c r="K432" s="65"/>
      <c r="L432" s="65"/>
      <c r="M432" s="63"/>
      <c r="N432" s="63"/>
    </row>
    <row r="433" spans="5:14" ht="12.75">
      <c r="E433" s="20"/>
      <c r="F433" s="20"/>
      <c r="G433" s="20"/>
      <c r="H433" s="20"/>
      <c r="I433" s="65"/>
      <c r="J433" s="65"/>
      <c r="K433" s="65"/>
      <c r="L433" s="65"/>
      <c r="M433" s="63"/>
      <c r="N433" s="63"/>
    </row>
    <row r="434" spans="5:14" ht="12.75">
      <c r="E434" s="20"/>
      <c r="F434" s="20"/>
      <c r="G434" s="20"/>
      <c r="H434" s="20"/>
      <c r="I434" s="65"/>
      <c r="J434" s="65"/>
      <c r="K434" s="65"/>
      <c r="L434" s="65"/>
      <c r="M434" s="63"/>
      <c r="N434" s="63"/>
    </row>
    <row r="435" spans="5:14" ht="12.75">
      <c r="E435" s="20"/>
      <c r="F435" s="20"/>
      <c r="G435" s="20"/>
      <c r="H435" s="20"/>
      <c r="I435" s="65"/>
      <c r="J435" s="65"/>
      <c r="K435" s="65"/>
      <c r="L435" s="65"/>
      <c r="M435" s="63"/>
      <c r="N435" s="63"/>
    </row>
    <row r="436" spans="5:14" ht="12.75">
      <c r="E436" s="20"/>
      <c r="F436" s="20"/>
      <c r="G436" s="20"/>
      <c r="H436" s="20"/>
      <c r="I436" s="65"/>
      <c r="J436" s="65"/>
      <c r="K436" s="65"/>
      <c r="L436" s="65"/>
      <c r="M436" s="63"/>
      <c r="N436" s="63"/>
    </row>
    <row r="437" spans="5:14" ht="12.75">
      <c r="E437" s="20"/>
      <c r="F437" s="20"/>
      <c r="G437" s="20"/>
      <c r="H437" s="20"/>
      <c r="I437" s="65"/>
      <c r="J437" s="65"/>
      <c r="K437" s="65"/>
      <c r="L437" s="65"/>
      <c r="M437" s="63"/>
      <c r="N437" s="63"/>
    </row>
    <row r="438" spans="5:14" ht="12.75">
      <c r="E438" s="20"/>
      <c r="F438" s="20"/>
      <c r="G438" s="20"/>
      <c r="H438" s="20"/>
      <c r="I438" s="65"/>
      <c r="J438" s="65"/>
      <c r="K438" s="65"/>
      <c r="L438" s="65"/>
      <c r="M438" s="63"/>
      <c r="N438" s="63"/>
    </row>
    <row r="439" spans="5:14" ht="12.75">
      <c r="E439" s="20"/>
      <c r="F439" s="20"/>
      <c r="G439" s="20"/>
      <c r="H439" s="20"/>
      <c r="I439" s="65"/>
      <c r="J439" s="65"/>
      <c r="K439" s="65"/>
      <c r="L439" s="65"/>
      <c r="M439" s="63"/>
      <c r="N439" s="63"/>
    </row>
    <row r="440" spans="5:14" ht="12.75">
      <c r="E440" s="20"/>
      <c r="F440" s="20"/>
      <c r="G440" s="20"/>
      <c r="H440" s="20"/>
      <c r="I440" s="65"/>
      <c r="J440" s="65"/>
      <c r="K440" s="65"/>
      <c r="L440" s="65"/>
      <c r="M440" s="63"/>
      <c r="N440" s="63"/>
    </row>
    <row r="441" spans="5:14" ht="12.75">
      <c r="E441" s="20"/>
      <c r="F441" s="20"/>
      <c r="G441" s="20"/>
      <c r="H441" s="20"/>
      <c r="I441" s="65"/>
      <c r="J441" s="65"/>
      <c r="K441" s="65"/>
      <c r="L441" s="65"/>
      <c r="M441" s="63"/>
      <c r="N441" s="63"/>
    </row>
    <row r="442" spans="5:14" ht="12.75">
      <c r="E442" s="20"/>
      <c r="F442" s="20"/>
      <c r="G442" s="20"/>
      <c r="H442" s="20"/>
      <c r="I442" s="65"/>
      <c r="J442" s="65"/>
      <c r="K442" s="65"/>
      <c r="L442" s="65"/>
      <c r="M442" s="63"/>
      <c r="N442" s="63"/>
    </row>
    <row r="443" spans="5:14" ht="12.75">
      <c r="E443" s="20"/>
      <c r="F443" s="20"/>
      <c r="G443" s="20"/>
      <c r="H443" s="20"/>
      <c r="I443" s="65"/>
      <c r="J443" s="65"/>
      <c r="K443" s="65"/>
      <c r="L443" s="65"/>
      <c r="M443" s="63"/>
      <c r="N443" s="63"/>
    </row>
    <row r="444" spans="5:14" ht="12.75">
      <c r="E444" s="20"/>
      <c r="F444" s="20"/>
      <c r="G444" s="20"/>
      <c r="H444" s="20"/>
      <c r="I444" s="65"/>
      <c r="J444" s="65"/>
      <c r="K444" s="65"/>
      <c r="L444" s="65"/>
      <c r="M444" s="63"/>
      <c r="N444" s="63"/>
    </row>
    <row r="445" spans="5:14" ht="12.75">
      <c r="E445" s="20"/>
      <c r="F445" s="20"/>
      <c r="G445" s="20"/>
      <c r="H445" s="20"/>
      <c r="I445" s="65"/>
      <c r="J445" s="65"/>
      <c r="K445" s="65"/>
      <c r="L445" s="65"/>
      <c r="M445" s="63"/>
      <c r="N445" s="63"/>
    </row>
    <row r="446" spans="5:14" ht="12.75">
      <c r="E446" s="20"/>
      <c r="F446" s="20"/>
      <c r="G446" s="20"/>
      <c r="H446" s="20"/>
      <c r="I446" s="65"/>
      <c r="J446" s="65"/>
      <c r="K446" s="65"/>
      <c r="L446" s="65"/>
      <c r="M446" s="63"/>
      <c r="N446" s="63"/>
    </row>
    <row r="447" spans="5:14" ht="12.75">
      <c r="E447" s="20"/>
      <c r="F447" s="20"/>
      <c r="G447" s="20"/>
      <c r="H447" s="20"/>
      <c r="I447" s="65"/>
      <c r="J447" s="65"/>
      <c r="K447" s="65"/>
      <c r="L447" s="65"/>
      <c r="M447" s="63"/>
      <c r="N447" s="63"/>
    </row>
    <row r="448" spans="5:14" ht="12.75">
      <c r="E448" s="20"/>
      <c r="F448" s="20"/>
      <c r="G448" s="20"/>
      <c r="H448" s="20"/>
      <c r="I448" s="65"/>
      <c r="J448" s="65"/>
      <c r="K448" s="65"/>
      <c r="L448" s="65"/>
      <c r="M448" s="63"/>
      <c r="N448" s="63"/>
    </row>
    <row r="449" spans="5:14" ht="12.75">
      <c r="E449" s="20"/>
      <c r="F449" s="20"/>
      <c r="G449" s="20"/>
      <c r="H449" s="20"/>
      <c r="I449" s="65"/>
      <c r="J449" s="65"/>
      <c r="K449" s="65"/>
      <c r="L449" s="65"/>
      <c r="M449" s="63"/>
      <c r="N449" s="63"/>
    </row>
    <row r="450" spans="5:14" ht="12.75">
      <c r="E450" s="20"/>
      <c r="F450" s="20"/>
      <c r="G450" s="20"/>
      <c r="H450" s="20"/>
      <c r="I450" s="65"/>
      <c r="J450" s="65"/>
      <c r="K450" s="65"/>
      <c r="L450" s="65"/>
      <c r="M450" s="63"/>
      <c r="N450" s="63"/>
    </row>
    <row r="451" spans="5:14" ht="12.75">
      <c r="E451" s="20"/>
      <c r="F451" s="20"/>
      <c r="G451" s="20"/>
      <c r="H451" s="20"/>
      <c r="I451" s="65"/>
      <c r="J451" s="65"/>
      <c r="K451" s="65"/>
      <c r="L451" s="65"/>
      <c r="M451" s="63"/>
      <c r="N451" s="63"/>
    </row>
    <row r="452" spans="5:14" ht="12.75">
      <c r="E452" s="20"/>
      <c r="F452" s="20"/>
      <c r="G452" s="20"/>
      <c r="H452" s="20"/>
      <c r="I452" s="65"/>
      <c r="J452" s="65"/>
      <c r="K452" s="65"/>
      <c r="L452" s="65"/>
      <c r="M452" s="63"/>
      <c r="N452" s="63"/>
    </row>
    <row r="453" spans="5:14" ht="12.75">
      <c r="E453" s="20"/>
      <c r="F453" s="20"/>
      <c r="G453" s="20"/>
      <c r="H453" s="20"/>
      <c r="I453" s="65"/>
      <c r="J453" s="65"/>
      <c r="K453" s="65"/>
      <c r="L453" s="65"/>
      <c r="M453" s="63"/>
      <c r="N453" s="63"/>
    </row>
    <row r="454" spans="5:14" ht="12.75">
      <c r="E454" s="20"/>
      <c r="F454" s="20"/>
      <c r="G454" s="20"/>
      <c r="H454" s="20"/>
      <c r="I454" s="65"/>
      <c r="J454" s="65"/>
      <c r="K454" s="65"/>
      <c r="L454" s="65"/>
      <c r="M454" s="63"/>
      <c r="N454" s="63"/>
    </row>
    <row r="455" spans="5:14" ht="12.75">
      <c r="E455" s="20"/>
      <c r="F455" s="20"/>
      <c r="G455" s="20"/>
      <c r="H455" s="20"/>
      <c r="I455" s="65"/>
      <c r="J455" s="65"/>
      <c r="K455" s="65"/>
      <c r="L455" s="65"/>
      <c r="M455" s="63"/>
      <c r="N455" s="63"/>
    </row>
    <row r="456" spans="5:14" ht="12.75">
      <c r="E456" s="20"/>
      <c r="F456" s="20"/>
      <c r="G456" s="20"/>
      <c r="H456" s="20"/>
      <c r="I456" s="65"/>
      <c r="J456" s="65"/>
      <c r="K456" s="65"/>
      <c r="L456" s="65"/>
      <c r="M456" s="63"/>
      <c r="N456" s="63"/>
    </row>
    <row r="457" spans="5:14" ht="12.75">
      <c r="E457" s="20"/>
      <c r="F457" s="20"/>
      <c r="G457" s="20"/>
      <c r="H457" s="20"/>
      <c r="I457" s="65"/>
      <c r="J457" s="65"/>
      <c r="K457" s="65"/>
      <c r="L457" s="65"/>
      <c r="M457" s="63"/>
      <c r="N457" s="63"/>
    </row>
    <row r="458" spans="5:14" ht="12.75">
      <c r="E458" s="20"/>
      <c r="F458" s="20"/>
      <c r="G458" s="20"/>
      <c r="H458" s="20"/>
      <c r="I458" s="65"/>
      <c r="J458" s="65"/>
      <c r="K458" s="65"/>
      <c r="L458" s="65"/>
      <c r="M458" s="63"/>
      <c r="N458" s="63"/>
    </row>
    <row r="459" spans="5:14" ht="12.75">
      <c r="E459" s="20"/>
      <c r="F459" s="20"/>
      <c r="G459" s="20"/>
      <c r="H459" s="20"/>
      <c r="I459" s="65"/>
      <c r="J459" s="65"/>
      <c r="K459" s="65"/>
      <c r="L459" s="65"/>
      <c r="M459" s="63"/>
      <c r="N459" s="63"/>
    </row>
    <row r="460" spans="5:14" ht="12.75">
      <c r="E460" s="20"/>
      <c r="F460" s="20"/>
      <c r="G460" s="20"/>
      <c r="H460" s="20"/>
      <c r="I460" s="65"/>
      <c r="J460" s="65"/>
      <c r="K460" s="65"/>
      <c r="L460" s="65"/>
      <c r="M460" s="63"/>
      <c r="N460" s="63"/>
    </row>
    <row r="461" spans="5:14" ht="12.75">
      <c r="E461" s="20"/>
      <c r="F461" s="20"/>
      <c r="G461" s="20"/>
      <c r="H461" s="20"/>
      <c r="I461" s="65"/>
      <c r="J461" s="65"/>
      <c r="K461" s="65"/>
      <c r="L461" s="65"/>
      <c r="M461" s="63"/>
      <c r="N461" s="63"/>
    </row>
    <row r="462" spans="5:14" ht="12.75">
      <c r="E462" s="20"/>
      <c r="F462" s="20"/>
      <c r="G462" s="20"/>
      <c r="H462" s="20"/>
      <c r="I462" s="65"/>
      <c r="J462" s="65"/>
      <c r="K462" s="65"/>
      <c r="L462" s="65"/>
      <c r="M462" s="63"/>
      <c r="N462" s="63"/>
    </row>
    <row r="463" spans="5:14" ht="12.75">
      <c r="E463" s="20"/>
      <c r="F463" s="20"/>
      <c r="G463" s="20"/>
      <c r="H463" s="20"/>
      <c r="I463" s="65"/>
      <c r="J463" s="65"/>
      <c r="K463" s="65"/>
      <c r="L463" s="65"/>
      <c r="M463" s="63"/>
      <c r="N463" s="63"/>
    </row>
    <row r="464" spans="5:14" ht="12.75">
      <c r="E464" s="20"/>
      <c r="F464" s="20"/>
      <c r="G464" s="20"/>
      <c r="H464" s="20"/>
      <c r="I464" s="65"/>
      <c r="J464" s="65"/>
      <c r="K464" s="65"/>
      <c r="L464" s="65"/>
      <c r="M464" s="63"/>
      <c r="N464" s="63"/>
    </row>
    <row r="465" spans="5:14" ht="12.75">
      <c r="E465" s="20"/>
      <c r="F465" s="20"/>
      <c r="G465" s="20"/>
      <c r="H465" s="20"/>
      <c r="I465" s="65"/>
      <c r="J465" s="65"/>
      <c r="K465" s="65"/>
      <c r="L465" s="65"/>
      <c r="M465" s="63"/>
      <c r="N465" s="63"/>
    </row>
    <row r="466" spans="5:14" ht="12.75">
      <c r="E466" s="20"/>
      <c r="F466" s="20"/>
      <c r="G466" s="20"/>
      <c r="H466" s="20"/>
      <c r="I466" s="65"/>
      <c r="J466" s="65"/>
      <c r="K466" s="65"/>
      <c r="L466" s="65"/>
      <c r="M466" s="63"/>
      <c r="N466" s="63"/>
    </row>
    <row r="467" spans="5:14" ht="12.75">
      <c r="E467" s="20"/>
      <c r="F467" s="20"/>
      <c r="G467" s="20"/>
      <c r="H467" s="20"/>
      <c r="I467" s="65"/>
      <c r="J467" s="65"/>
      <c r="K467" s="65"/>
      <c r="L467" s="65"/>
      <c r="M467" s="63"/>
      <c r="N467" s="63"/>
    </row>
    <row r="468" spans="5:14" ht="12.75">
      <c r="E468" s="20"/>
      <c r="F468" s="20"/>
      <c r="G468" s="20"/>
      <c r="H468" s="20"/>
      <c r="I468" s="65"/>
      <c r="J468" s="65"/>
      <c r="K468" s="65"/>
      <c r="L468" s="65"/>
      <c r="M468" s="63"/>
      <c r="N468" s="63"/>
    </row>
    <row r="469" spans="5:14" ht="12.75">
      <c r="E469" s="20"/>
      <c r="F469" s="20"/>
      <c r="G469" s="20"/>
      <c r="H469" s="20"/>
      <c r="I469" s="65"/>
      <c r="J469" s="65"/>
      <c r="K469" s="65"/>
      <c r="L469" s="65"/>
      <c r="M469" s="63"/>
      <c r="N469" s="63"/>
    </row>
    <row r="470" spans="5:14" ht="12.75">
      <c r="E470" s="20"/>
      <c r="F470" s="20"/>
      <c r="G470" s="20"/>
      <c r="H470" s="20"/>
      <c r="I470" s="65"/>
      <c r="J470" s="65"/>
      <c r="K470" s="65"/>
      <c r="L470" s="65"/>
      <c r="M470" s="63"/>
      <c r="N470" s="63"/>
    </row>
    <row r="471" spans="5:14" ht="12.75">
      <c r="E471" s="20"/>
      <c r="F471" s="20"/>
      <c r="G471" s="20"/>
      <c r="H471" s="20"/>
      <c r="I471" s="65"/>
      <c r="J471" s="65"/>
      <c r="K471" s="65"/>
      <c r="L471" s="65"/>
      <c r="M471" s="63"/>
      <c r="N471" s="63"/>
    </row>
    <row r="472" spans="5:14" ht="12.75">
      <c r="E472" s="20"/>
      <c r="F472" s="20"/>
      <c r="G472" s="20"/>
      <c r="H472" s="20"/>
      <c r="I472" s="65"/>
      <c r="J472" s="65"/>
      <c r="K472" s="65"/>
      <c r="L472" s="65"/>
      <c r="M472" s="63"/>
      <c r="N472" s="63"/>
    </row>
    <row r="473" spans="5:14" ht="12.75">
      <c r="E473" s="20"/>
      <c r="F473" s="20"/>
      <c r="G473" s="20"/>
      <c r="H473" s="20"/>
      <c r="I473" s="65"/>
      <c r="J473" s="65"/>
      <c r="K473" s="65"/>
      <c r="L473" s="65"/>
      <c r="M473" s="63"/>
      <c r="N473" s="63"/>
    </row>
    <row r="474" spans="5:14" ht="12.75">
      <c r="E474" s="20"/>
      <c r="F474" s="20"/>
      <c r="G474" s="20"/>
      <c r="H474" s="20"/>
      <c r="I474" s="65"/>
      <c r="J474" s="65"/>
      <c r="K474" s="65"/>
      <c r="L474" s="65"/>
      <c r="M474" s="63"/>
      <c r="N474" s="63"/>
    </row>
    <row r="475" spans="5:14" ht="12.75">
      <c r="E475" s="20"/>
      <c r="F475" s="20"/>
      <c r="G475" s="20"/>
      <c r="H475" s="20"/>
      <c r="I475" s="65"/>
      <c r="J475" s="65"/>
      <c r="K475" s="65"/>
      <c r="L475" s="65"/>
      <c r="M475" s="63"/>
      <c r="N475" s="63"/>
    </row>
    <row r="476" spans="5:14" ht="12.75">
      <c r="E476" s="20"/>
      <c r="F476" s="20"/>
      <c r="G476" s="20"/>
      <c r="H476" s="20"/>
      <c r="I476" s="65"/>
      <c r="J476" s="65"/>
      <c r="K476" s="65"/>
      <c r="L476" s="65"/>
      <c r="M476" s="63"/>
      <c r="N476" s="63"/>
    </row>
    <row r="477" spans="5:14" ht="12.75">
      <c r="E477" s="20"/>
      <c r="F477" s="20"/>
      <c r="G477" s="20"/>
      <c r="H477" s="20"/>
      <c r="I477" s="65"/>
      <c r="J477" s="65"/>
      <c r="K477" s="65"/>
      <c r="L477" s="65"/>
      <c r="M477" s="63"/>
      <c r="N477" s="63"/>
    </row>
    <row r="478" spans="5:14" ht="12.75">
      <c r="E478" s="20"/>
      <c r="F478" s="20"/>
      <c r="G478" s="20"/>
      <c r="H478" s="20"/>
      <c r="I478" s="65"/>
      <c r="J478" s="65"/>
      <c r="K478" s="65"/>
      <c r="L478" s="65"/>
      <c r="M478" s="63"/>
      <c r="N478" s="63"/>
    </row>
    <row r="479" spans="5:14" ht="12.75">
      <c r="E479" s="20"/>
      <c r="F479" s="20"/>
      <c r="G479" s="20"/>
      <c r="H479" s="20"/>
      <c r="I479" s="65"/>
      <c r="J479" s="65"/>
      <c r="K479" s="65"/>
      <c r="L479" s="65"/>
      <c r="M479" s="63"/>
      <c r="N479" s="63"/>
    </row>
    <row r="480" spans="5:14" ht="12.75">
      <c r="E480" s="20"/>
      <c r="F480" s="20"/>
      <c r="G480" s="20"/>
      <c r="H480" s="20"/>
      <c r="I480" s="65"/>
      <c r="J480" s="65"/>
      <c r="K480" s="65"/>
      <c r="L480" s="65"/>
      <c r="M480" s="63"/>
      <c r="N480" s="63"/>
    </row>
    <row r="481" spans="5:14" ht="12.75">
      <c r="E481" s="20"/>
      <c r="F481" s="20"/>
      <c r="G481" s="20"/>
      <c r="H481" s="20"/>
      <c r="I481" s="65"/>
      <c r="J481" s="65"/>
      <c r="K481" s="65"/>
      <c r="L481" s="65"/>
      <c r="M481" s="63"/>
      <c r="N481" s="63"/>
    </row>
    <row r="482" spans="5:14" ht="12.75">
      <c r="E482" s="20"/>
      <c r="F482" s="20"/>
      <c r="G482" s="20"/>
      <c r="H482" s="20"/>
      <c r="I482" s="65"/>
      <c r="J482" s="65"/>
      <c r="K482" s="65"/>
      <c r="L482" s="65"/>
      <c r="M482" s="63"/>
      <c r="N482" s="63"/>
    </row>
    <row r="483" spans="5:14" ht="12.75">
      <c r="E483" s="20"/>
      <c r="F483" s="20"/>
      <c r="G483" s="20"/>
      <c r="H483" s="20"/>
      <c r="I483" s="65"/>
      <c r="J483" s="65"/>
      <c r="K483" s="65"/>
      <c r="L483" s="65"/>
      <c r="M483" s="63"/>
      <c r="N483" s="63"/>
    </row>
    <row r="484" spans="5:14" ht="12.75">
      <c r="E484" s="20"/>
      <c r="F484" s="20"/>
      <c r="G484" s="20"/>
      <c r="H484" s="20"/>
      <c r="I484" s="65"/>
      <c r="J484" s="65"/>
      <c r="K484" s="65"/>
      <c r="L484" s="65"/>
      <c r="M484" s="63"/>
      <c r="N484" s="63"/>
    </row>
    <row r="485" spans="5:14" ht="12.75">
      <c r="E485" s="20"/>
      <c r="F485" s="20"/>
      <c r="G485" s="20"/>
      <c r="H485" s="20"/>
      <c r="I485" s="65"/>
      <c r="J485" s="65"/>
      <c r="K485" s="65"/>
      <c r="L485" s="65"/>
      <c r="M485" s="63"/>
      <c r="N485" s="63"/>
    </row>
    <row r="486" spans="5:14" ht="12.75">
      <c r="E486" s="20"/>
      <c r="F486" s="20"/>
      <c r="G486" s="20"/>
      <c r="H486" s="20"/>
      <c r="I486" s="65"/>
      <c r="J486" s="65"/>
      <c r="K486" s="65"/>
      <c r="L486" s="65"/>
      <c r="M486" s="63"/>
      <c r="N486" s="63"/>
    </row>
    <row r="487" spans="5:14" ht="12.75">
      <c r="E487" s="20"/>
      <c r="F487" s="20"/>
      <c r="G487" s="20"/>
      <c r="H487" s="20"/>
      <c r="I487" s="65"/>
      <c r="J487" s="65"/>
      <c r="K487" s="65"/>
      <c r="L487" s="65"/>
      <c r="M487" s="63"/>
      <c r="N487" s="63"/>
    </row>
    <row r="488" spans="5:14" ht="12.75">
      <c r="E488" s="20"/>
      <c r="F488" s="20"/>
      <c r="G488" s="20"/>
      <c r="H488" s="20"/>
      <c r="I488" s="65"/>
      <c r="J488" s="65"/>
      <c r="K488" s="65"/>
      <c r="L488" s="65"/>
      <c r="M488" s="63"/>
      <c r="N488" s="63"/>
    </row>
    <row r="489" spans="5:14" ht="12.75">
      <c r="E489" s="20"/>
      <c r="F489" s="20"/>
      <c r="G489" s="20"/>
      <c r="H489" s="20"/>
      <c r="I489" s="65"/>
      <c r="J489" s="65"/>
      <c r="K489" s="65"/>
      <c r="L489" s="65"/>
      <c r="M489" s="63"/>
      <c r="N489" s="63"/>
    </row>
    <row r="490" spans="5:14" ht="12.75">
      <c r="E490" s="20"/>
      <c r="F490" s="20"/>
      <c r="G490" s="20"/>
      <c r="H490" s="20"/>
      <c r="I490" s="65"/>
      <c r="J490" s="65"/>
      <c r="K490" s="65"/>
      <c r="L490" s="65"/>
      <c r="M490" s="63"/>
      <c r="N490" s="63"/>
    </row>
    <row r="491" spans="5:14" ht="12.75">
      <c r="E491" s="20"/>
      <c r="F491" s="20"/>
      <c r="G491" s="20"/>
      <c r="H491" s="20"/>
      <c r="I491" s="65"/>
      <c r="J491" s="65"/>
      <c r="K491" s="65"/>
      <c r="L491" s="65"/>
      <c r="M491" s="63"/>
      <c r="N491" s="63"/>
    </row>
    <row r="492" spans="5:14" ht="12.75">
      <c r="E492" s="20"/>
      <c r="F492" s="20"/>
      <c r="G492" s="20"/>
      <c r="H492" s="20"/>
      <c r="I492" s="65"/>
      <c r="J492" s="65"/>
      <c r="K492" s="65"/>
      <c r="L492" s="65"/>
      <c r="M492" s="63"/>
      <c r="N492" s="63"/>
    </row>
    <row r="493" spans="5:14" ht="12.75">
      <c r="E493" s="20"/>
      <c r="F493" s="20"/>
      <c r="G493" s="20"/>
      <c r="H493" s="20"/>
      <c r="I493" s="65"/>
      <c r="J493" s="65"/>
      <c r="K493" s="65"/>
      <c r="L493" s="65"/>
      <c r="M493" s="63"/>
      <c r="N493" s="63"/>
    </row>
    <row r="494" spans="5:14" ht="12.75">
      <c r="E494" s="20"/>
      <c r="F494" s="20"/>
      <c r="G494" s="20"/>
      <c r="H494" s="20"/>
      <c r="I494" s="65"/>
      <c r="J494" s="65"/>
      <c r="K494" s="65"/>
      <c r="L494" s="65"/>
      <c r="M494" s="63"/>
      <c r="N494" s="63"/>
    </row>
    <row r="495" spans="5:14" ht="12.75">
      <c r="E495" s="20"/>
      <c r="F495" s="20"/>
      <c r="G495" s="20"/>
      <c r="H495" s="20"/>
      <c r="I495" s="65"/>
      <c r="J495" s="65"/>
      <c r="K495" s="65"/>
      <c r="L495" s="65"/>
      <c r="M495" s="63"/>
      <c r="N495" s="63"/>
    </row>
    <row r="496" spans="5:14" ht="12.75">
      <c r="E496" s="20"/>
      <c r="F496" s="20"/>
      <c r="G496" s="20"/>
      <c r="H496" s="20"/>
      <c r="I496" s="65"/>
      <c r="J496" s="65"/>
      <c r="K496" s="65"/>
      <c r="L496" s="65"/>
      <c r="M496" s="63"/>
      <c r="N496" s="63"/>
    </row>
    <row r="497" spans="5:14" ht="12.75">
      <c r="E497" s="20"/>
      <c r="F497" s="20"/>
      <c r="G497" s="20"/>
      <c r="H497" s="20"/>
      <c r="I497" s="65"/>
      <c r="J497" s="65"/>
      <c r="K497" s="65"/>
      <c r="L497" s="65"/>
      <c r="M497" s="63"/>
      <c r="N497" s="63"/>
    </row>
    <row r="498" spans="5:14" ht="12.75">
      <c r="E498" s="20"/>
      <c r="F498" s="20"/>
      <c r="G498" s="20"/>
      <c r="H498" s="20"/>
      <c r="I498" s="65"/>
      <c r="J498" s="65"/>
      <c r="K498" s="65"/>
      <c r="L498" s="65"/>
      <c r="M498" s="63"/>
      <c r="N498" s="63"/>
    </row>
    <row r="499" spans="5:14" ht="12.75">
      <c r="E499" s="20"/>
      <c r="F499" s="20"/>
      <c r="G499" s="20"/>
      <c r="H499" s="20"/>
      <c r="I499" s="65"/>
      <c r="J499" s="65"/>
      <c r="K499" s="65"/>
      <c r="L499" s="65"/>
      <c r="M499" s="63"/>
      <c r="N499" s="63"/>
    </row>
    <row r="500" spans="5:14" ht="12.75">
      <c r="E500" s="20"/>
      <c r="F500" s="20"/>
      <c r="G500" s="20"/>
      <c r="H500" s="20"/>
      <c r="I500" s="65"/>
      <c r="J500" s="65"/>
      <c r="K500" s="65"/>
      <c r="L500" s="65"/>
      <c r="M500" s="63"/>
      <c r="N500" s="63"/>
    </row>
    <row r="501" spans="5:14" ht="12.75">
      <c r="E501" s="20"/>
      <c r="F501" s="20"/>
      <c r="G501" s="20"/>
      <c r="H501" s="20"/>
      <c r="I501" s="65"/>
      <c r="J501" s="65"/>
      <c r="K501" s="65"/>
      <c r="L501" s="65"/>
      <c r="M501" s="63"/>
      <c r="N501" s="63"/>
    </row>
    <row r="502" spans="5:14" ht="12.75">
      <c r="E502" s="20"/>
      <c r="F502" s="20"/>
      <c r="G502" s="20"/>
      <c r="H502" s="20"/>
      <c r="I502" s="65"/>
      <c r="J502" s="65"/>
      <c r="K502" s="65"/>
      <c r="L502" s="65"/>
      <c r="M502" s="63"/>
      <c r="N502" s="63"/>
    </row>
    <row r="503" spans="5:14" ht="12.75">
      <c r="E503" s="20"/>
      <c r="F503" s="20"/>
      <c r="G503" s="20"/>
      <c r="H503" s="20"/>
      <c r="I503" s="65"/>
      <c r="J503" s="65"/>
      <c r="K503" s="65"/>
      <c r="L503" s="65"/>
      <c r="M503" s="63"/>
      <c r="N503" s="63"/>
    </row>
    <row r="504" spans="5:14" ht="12.75">
      <c r="E504" s="20"/>
      <c r="F504" s="20"/>
      <c r="G504" s="20"/>
      <c r="H504" s="20"/>
      <c r="I504" s="65"/>
      <c r="J504" s="65"/>
      <c r="K504" s="65"/>
      <c r="L504" s="65"/>
      <c r="M504" s="63"/>
      <c r="N504" s="63"/>
    </row>
    <row r="505" spans="5:14" ht="12.75">
      <c r="E505" s="20"/>
      <c r="F505" s="20"/>
      <c r="G505" s="20"/>
      <c r="H505" s="20"/>
      <c r="I505" s="65"/>
      <c r="J505" s="65"/>
      <c r="K505" s="65"/>
      <c r="L505" s="65"/>
      <c r="M505" s="63"/>
      <c r="N505" s="63"/>
    </row>
    <row r="506" spans="5:14" ht="12.75">
      <c r="E506" s="20"/>
      <c r="F506" s="20"/>
      <c r="G506" s="20"/>
      <c r="H506" s="20"/>
      <c r="I506" s="65"/>
      <c r="J506" s="65"/>
      <c r="K506" s="65"/>
      <c r="L506" s="65"/>
      <c r="M506" s="63"/>
      <c r="N506" s="63"/>
    </row>
    <row r="507" spans="5:14" ht="12.75">
      <c r="E507" s="20"/>
      <c r="F507" s="20"/>
      <c r="G507" s="20"/>
      <c r="H507" s="20"/>
      <c r="I507" s="65"/>
      <c r="J507" s="65"/>
      <c r="K507" s="65"/>
      <c r="L507" s="65"/>
      <c r="M507" s="63"/>
      <c r="N507" s="63"/>
    </row>
    <row r="508" spans="5:14" ht="12.75">
      <c r="E508" s="20"/>
      <c r="F508" s="20"/>
      <c r="G508" s="20"/>
      <c r="H508" s="20"/>
      <c r="I508" s="65"/>
      <c r="J508" s="65"/>
      <c r="K508" s="65"/>
      <c r="L508" s="65"/>
      <c r="M508" s="63"/>
      <c r="N508" s="63"/>
    </row>
    <row r="509" spans="5:14" ht="12.75">
      <c r="E509" s="20"/>
      <c r="F509" s="20"/>
      <c r="G509" s="20"/>
      <c r="H509" s="20"/>
      <c r="I509" s="65"/>
      <c r="J509" s="65"/>
      <c r="K509" s="65"/>
      <c r="L509" s="65"/>
      <c r="M509" s="63"/>
      <c r="N509" s="63"/>
    </row>
    <row r="510" spans="5:14" ht="12.75">
      <c r="E510" s="20"/>
      <c r="F510" s="20"/>
      <c r="G510" s="20"/>
      <c r="H510" s="20"/>
      <c r="I510" s="65"/>
      <c r="J510" s="65"/>
      <c r="K510" s="65"/>
      <c r="L510" s="65"/>
      <c r="M510" s="63"/>
      <c r="N510" s="63"/>
    </row>
    <row r="511" spans="5:14" ht="12.75">
      <c r="E511" s="20"/>
      <c r="F511" s="20"/>
      <c r="G511" s="20"/>
      <c r="H511" s="20"/>
      <c r="I511" s="65"/>
      <c r="J511" s="65"/>
      <c r="K511" s="65"/>
      <c r="L511" s="65"/>
      <c r="M511" s="63"/>
      <c r="N511" s="63"/>
    </row>
    <row r="512" spans="5:14" ht="12.75">
      <c r="E512" s="20"/>
      <c r="F512" s="20"/>
      <c r="G512" s="20"/>
      <c r="H512" s="20"/>
      <c r="I512" s="65"/>
      <c r="J512" s="65"/>
      <c r="K512" s="65"/>
      <c r="L512" s="65"/>
      <c r="M512" s="63"/>
      <c r="N512" s="63"/>
    </row>
    <row r="513" spans="5:14" ht="12.75">
      <c r="E513" s="20"/>
      <c r="F513" s="20"/>
      <c r="G513" s="20"/>
      <c r="H513" s="20"/>
      <c r="I513" s="65"/>
      <c r="J513" s="65"/>
      <c r="K513" s="65"/>
      <c r="L513" s="65"/>
      <c r="M513" s="63"/>
      <c r="N513" s="63"/>
    </row>
    <row r="514" spans="5:14" ht="12.75">
      <c r="E514" s="20"/>
      <c r="F514" s="20"/>
      <c r="G514" s="20"/>
      <c r="H514" s="20"/>
      <c r="I514" s="65"/>
      <c r="J514" s="65"/>
      <c r="K514" s="65"/>
      <c r="L514" s="65"/>
      <c r="M514" s="63"/>
      <c r="N514" s="63"/>
    </row>
    <row r="515" spans="5:14" ht="12.75">
      <c r="E515" s="20"/>
      <c r="F515" s="20"/>
      <c r="G515" s="20"/>
      <c r="H515" s="20"/>
      <c r="I515" s="65"/>
      <c r="J515" s="65"/>
      <c r="K515" s="65"/>
      <c r="L515" s="65"/>
      <c r="M515" s="63"/>
      <c r="N515" s="63"/>
    </row>
    <row r="516" spans="5:14" ht="12.75">
      <c r="E516" s="20"/>
      <c r="F516" s="20"/>
      <c r="G516" s="20"/>
      <c r="H516" s="20"/>
      <c r="I516" s="65"/>
      <c r="J516" s="65"/>
      <c r="K516" s="65"/>
      <c r="L516" s="65"/>
      <c r="M516" s="63"/>
      <c r="N516" s="63"/>
    </row>
    <row r="517" spans="5:14" ht="12.75">
      <c r="E517" s="20"/>
      <c r="F517" s="20"/>
      <c r="G517" s="20"/>
      <c r="H517" s="20"/>
      <c r="I517" s="65"/>
      <c r="J517" s="65"/>
      <c r="K517" s="65"/>
      <c r="L517" s="65"/>
      <c r="M517" s="63"/>
      <c r="N517" s="63"/>
    </row>
    <row r="518" spans="5:14" ht="12.75">
      <c r="E518" s="20"/>
      <c r="F518" s="20"/>
      <c r="G518" s="20"/>
      <c r="H518" s="20"/>
      <c r="I518" s="65"/>
      <c r="J518" s="65"/>
      <c r="K518" s="65"/>
      <c r="L518" s="65"/>
      <c r="M518" s="63"/>
      <c r="N518" s="63"/>
    </row>
    <row r="519" spans="5:14" ht="12.75">
      <c r="E519" s="20"/>
      <c r="F519" s="20"/>
      <c r="G519" s="20"/>
      <c r="H519" s="20"/>
      <c r="I519" s="65"/>
      <c r="J519" s="65"/>
      <c r="K519" s="65"/>
      <c r="L519" s="65"/>
      <c r="M519" s="63"/>
      <c r="N519" s="63"/>
    </row>
    <row r="520" spans="5:14" ht="12.75">
      <c r="E520" s="20"/>
      <c r="F520" s="20"/>
      <c r="G520" s="20"/>
      <c r="H520" s="20"/>
      <c r="I520" s="65"/>
      <c r="J520" s="65"/>
      <c r="K520" s="65"/>
      <c r="L520" s="65"/>
      <c r="M520" s="63"/>
      <c r="N520" s="63"/>
    </row>
    <row r="521" spans="5:14" ht="12.75">
      <c r="E521" s="20"/>
      <c r="F521" s="20"/>
      <c r="G521" s="20"/>
      <c r="H521" s="20"/>
      <c r="I521" s="65"/>
      <c r="J521" s="65"/>
      <c r="K521" s="65"/>
      <c r="L521" s="65"/>
      <c r="M521" s="63"/>
      <c r="N521" s="63"/>
    </row>
    <row r="522" spans="5:14" ht="12.75">
      <c r="E522" s="20"/>
      <c r="F522" s="20"/>
      <c r="G522" s="20"/>
      <c r="H522" s="20"/>
      <c r="I522" s="65"/>
      <c r="J522" s="65"/>
      <c r="K522" s="65"/>
      <c r="L522" s="65"/>
      <c r="M522" s="63"/>
      <c r="N522" s="63"/>
    </row>
    <row r="523" spans="5:14" ht="12.75">
      <c r="E523" s="20"/>
      <c r="F523" s="20"/>
      <c r="G523" s="20"/>
      <c r="H523" s="20"/>
      <c r="I523" s="65"/>
      <c r="J523" s="65"/>
      <c r="K523" s="65"/>
      <c r="L523" s="65"/>
      <c r="M523" s="63"/>
      <c r="N523" s="63"/>
    </row>
    <row r="524" spans="5:14" ht="12.75">
      <c r="E524" s="20"/>
      <c r="F524" s="20"/>
      <c r="G524" s="20"/>
      <c r="H524" s="20"/>
      <c r="I524" s="65"/>
      <c r="J524" s="65"/>
      <c r="K524" s="65"/>
      <c r="L524" s="65"/>
      <c r="M524" s="63"/>
      <c r="N524" s="63"/>
    </row>
    <row r="525" spans="5:14" ht="12.75">
      <c r="E525" s="20"/>
      <c r="F525" s="20"/>
      <c r="G525" s="20"/>
      <c r="H525" s="20"/>
      <c r="I525" s="65"/>
      <c r="J525" s="65"/>
      <c r="K525" s="65"/>
      <c r="L525" s="65"/>
      <c r="M525" s="63"/>
      <c r="N525" s="63"/>
    </row>
    <row r="526" spans="5:14" ht="12.75">
      <c r="E526" s="20"/>
      <c r="F526" s="20"/>
      <c r="G526" s="20"/>
      <c r="H526" s="20"/>
      <c r="I526" s="65"/>
      <c r="J526" s="65"/>
      <c r="K526" s="65"/>
      <c r="L526" s="65"/>
      <c r="M526" s="63"/>
      <c r="N526" s="63"/>
    </row>
    <row r="527" spans="5:14" ht="12.75">
      <c r="E527" s="20"/>
      <c r="F527" s="20"/>
      <c r="G527" s="20"/>
      <c r="H527" s="20"/>
      <c r="I527" s="65"/>
      <c r="J527" s="65"/>
      <c r="K527" s="65"/>
      <c r="L527" s="65"/>
      <c r="M527" s="63"/>
      <c r="N527" s="63"/>
    </row>
    <row r="528" spans="5:14" ht="12.75">
      <c r="E528" s="20"/>
      <c r="F528" s="20"/>
      <c r="G528" s="20"/>
      <c r="H528" s="20"/>
      <c r="I528" s="65"/>
      <c r="J528" s="65"/>
      <c r="K528" s="65"/>
      <c r="L528" s="65"/>
      <c r="M528" s="63"/>
      <c r="N528" s="63"/>
    </row>
    <row r="529" spans="5:14" ht="12.75">
      <c r="E529" s="20"/>
      <c r="F529" s="20"/>
      <c r="G529" s="20"/>
      <c r="H529" s="20"/>
      <c r="I529" s="65"/>
      <c r="J529" s="65"/>
      <c r="K529" s="65"/>
      <c r="L529" s="65"/>
      <c r="M529" s="63"/>
      <c r="N529" s="63"/>
    </row>
    <row r="530" spans="5:14" ht="12.75">
      <c r="E530" s="20"/>
      <c r="F530" s="20"/>
      <c r="G530" s="20"/>
      <c r="H530" s="20"/>
      <c r="I530" s="65"/>
      <c r="J530" s="65"/>
      <c r="K530" s="65"/>
      <c r="L530" s="65"/>
      <c r="M530" s="63"/>
      <c r="N530" s="63"/>
    </row>
    <row r="531" spans="5:14" ht="12.75">
      <c r="E531" s="20"/>
      <c r="F531" s="20"/>
      <c r="G531" s="20"/>
      <c r="H531" s="20"/>
      <c r="I531" s="65"/>
      <c r="J531" s="65"/>
      <c r="K531" s="65"/>
      <c r="L531" s="65"/>
      <c r="M531" s="63"/>
      <c r="N531" s="63"/>
    </row>
    <row r="532" spans="5:14" ht="12.75">
      <c r="E532" s="20"/>
      <c r="F532" s="20"/>
      <c r="G532" s="20"/>
      <c r="H532" s="20"/>
      <c r="I532" s="65"/>
      <c r="J532" s="65"/>
      <c r="K532" s="65"/>
      <c r="L532" s="65"/>
      <c r="M532" s="63"/>
      <c r="N532" s="63"/>
    </row>
    <row r="533" spans="5:14" ht="12.75">
      <c r="E533" s="20"/>
      <c r="F533" s="20"/>
      <c r="G533" s="20"/>
      <c r="H533" s="20"/>
      <c r="I533" s="65"/>
      <c r="J533" s="65"/>
      <c r="K533" s="65"/>
      <c r="L533" s="65"/>
      <c r="M533" s="63"/>
      <c r="N533" s="63"/>
    </row>
    <row r="534" spans="5:14" ht="12.75">
      <c r="E534" s="20"/>
      <c r="F534" s="20"/>
      <c r="G534" s="20"/>
      <c r="H534" s="20"/>
      <c r="I534" s="65"/>
      <c r="J534" s="65"/>
      <c r="K534" s="65"/>
      <c r="L534" s="65"/>
      <c r="M534" s="63"/>
      <c r="N534" s="63"/>
    </row>
    <row r="535" spans="5:14" ht="12.75">
      <c r="E535" s="20"/>
      <c r="F535" s="20"/>
      <c r="G535" s="20"/>
      <c r="H535" s="20"/>
      <c r="I535" s="65"/>
      <c r="J535" s="65"/>
      <c r="K535" s="65"/>
      <c r="L535" s="65"/>
      <c r="M535" s="63"/>
      <c r="N535" s="63"/>
    </row>
    <row r="536" spans="5:14" ht="12.75">
      <c r="E536" s="20"/>
      <c r="F536" s="20"/>
      <c r="G536" s="20"/>
      <c r="H536" s="20"/>
      <c r="I536" s="65"/>
      <c r="J536" s="65"/>
      <c r="K536" s="65"/>
      <c r="L536" s="65"/>
      <c r="M536" s="63"/>
      <c r="N536" s="63"/>
    </row>
    <row r="537" spans="5:14" ht="12.75">
      <c r="E537" s="20"/>
      <c r="F537" s="20"/>
      <c r="G537" s="20"/>
      <c r="H537" s="20"/>
      <c r="I537" s="65"/>
      <c r="J537" s="65"/>
      <c r="K537" s="65"/>
      <c r="L537" s="65"/>
      <c r="M537" s="63"/>
      <c r="N537" s="63"/>
    </row>
    <row r="538" spans="5:14" ht="12.75">
      <c r="E538" s="20"/>
      <c r="F538" s="20"/>
      <c r="G538" s="20"/>
      <c r="H538" s="20"/>
      <c r="I538" s="65"/>
      <c r="J538" s="65"/>
      <c r="K538" s="65"/>
      <c r="L538" s="65"/>
      <c r="M538" s="63"/>
      <c r="N538" s="63"/>
    </row>
    <row r="539" spans="5:14" ht="12.75">
      <c r="E539" s="20"/>
      <c r="F539" s="20"/>
      <c r="G539" s="20"/>
      <c r="H539" s="20"/>
      <c r="I539" s="65"/>
      <c r="J539" s="65"/>
      <c r="K539" s="65"/>
      <c r="L539" s="65"/>
      <c r="M539" s="63"/>
      <c r="N539" s="63"/>
    </row>
    <row r="540" spans="5:14" ht="12.75">
      <c r="E540" s="20"/>
      <c r="F540" s="20"/>
      <c r="G540" s="20"/>
      <c r="H540" s="20"/>
      <c r="I540" s="65"/>
      <c r="J540" s="65"/>
      <c r="K540" s="65"/>
      <c r="L540" s="65"/>
      <c r="M540" s="63"/>
      <c r="N540" s="63"/>
    </row>
    <row r="541" spans="5:14" ht="12.75">
      <c r="E541" s="20"/>
      <c r="F541" s="20"/>
      <c r="G541" s="20"/>
      <c r="H541" s="20"/>
      <c r="I541" s="65"/>
      <c r="J541" s="65"/>
      <c r="K541" s="65"/>
      <c r="L541" s="65"/>
      <c r="M541" s="63"/>
      <c r="N541" s="63"/>
    </row>
    <row r="542" spans="5:14" ht="12.75">
      <c r="E542" s="20"/>
      <c r="F542" s="20"/>
      <c r="G542" s="20"/>
      <c r="H542" s="20"/>
      <c r="I542" s="65"/>
      <c r="J542" s="65"/>
      <c r="K542" s="65"/>
      <c r="L542" s="65"/>
      <c r="M542" s="63"/>
      <c r="N542" s="63"/>
    </row>
    <row r="543" spans="5:14" ht="12.75">
      <c r="E543" s="20"/>
      <c r="F543" s="20"/>
      <c r="G543" s="20"/>
      <c r="H543" s="20"/>
      <c r="I543" s="65"/>
      <c r="J543" s="65"/>
      <c r="K543" s="65"/>
      <c r="L543" s="65"/>
      <c r="M543" s="63"/>
      <c r="N543" s="63"/>
    </row>
    <row r="544" spans="5:14" ht="12.75">
      <c r="E544" s="20"/>
      <c r="F544" s="20"/>
      <c r="G544" s="20"/>
      <c r="H544" s="20"/>
      <c r="I544" s="65"/>
      <c r="J544" s="65"/>
      <c r="K544" s="65"/>
      <c r="L544" s="65"/>
      <c r="M544" s="63"/>
      <c r="N544" s="63"/>
    </row>
    <row r="545" spans="5:14" ht="12.75">
      <c r="E545" s="20"/>
      <c r="F545" s="20"/>
      <c r="G545" s="20"/>
      <c r="H545" s="20"/>
      <c r="I545" s="65"/>
      <c r="J545" s="65"/>
      <c r="K545" s="65"/>
      <c r="L545" s="65"/>
      <c r="M545" s="63"/>
      <c r="N545" s="63"/>
    </row>
    <row r="546" spans="5:14" ht="12.75">
      <c r="E546" s="20"/>
      <c r="F546" s="20"/>
      <c r="G546" s="20"/>
      <c r="H546" s="20"/>
      <c r="I546" s="65"/>
      <c r="J546" s="65"/>
      <c r="K546" s="65"/>
      <c r="L546" s="65"/>
      <c r="M546" s="63"/>
      <c r="N546" s="63"/>
    </row>
    <row r="547" spans="5:14" ht="12.75">
      <c r="E547" s="20"/>
      <c r="F547" s="20"/>
      <c r="G547" s="20"/>
      <c r="H547" s="20"/>
      <c r="I547" s="65"/>
      <c r="J547" s="65"/>
      <c r="K547" s="65"/>
      <c r="L547" s="65"/>
      <c r="M547" s="63"/>
      <c r="N547" s="63"/>
    </row>
    <row r="548" spans="5:14" ht="12.75">
      <c r="E548" s="20"/>
      <c r="F548" s="20"/>
      <c r="G548" s="20"/>
      <c r="H548" s="20"/>
      <c r="I548" s="65"/>
      <c r="J548" s="65"/>
      <c r="K548" s="65"/>
      <c r="L548" s="65"/>
      <c r="M548" s="63"/>
      <c r="N548" s="63"/>
    </row>
    <row r="549" spans="5:14" ht="12.75">
      <c r="E549" s="20"/>
      <c r="F549" s="20"/>
      <c r="G549" s="20"/>
      <c r="H549" s="20"/>
      <c r="I549" s="65"/>
      <c r="J549" s="65"/>
      <c r="K549" s="65"/>
      <c r="L549" s="65"/>
      <c r="M549" s="63"/>
      <c r="N549" s="63"/>
    </row>
    <row r="550" spans="5:14" ht="12.75">
      <c r="E550" s="20"/>
      <c r="F550" s="20"/>
      <c r="G550" s="20"/>
      <c r="H550" s="20"/>
      <c r="I550" s="65"/>
      <c r="J550" s="65"/>
      <c r="K550" s="65"/>
      <c r="L550" s="65"/>
      <c r="M550" s="63"/>
      <c r="N550" s="63"/>
    </row>
    <row r="551" spans="5:14" ht="12.75">
      <c r="E551" s="20"/>
      <c r="F551" s="20"/>
      <c r="G551" s="20"/>
      <c r="H551" s="20"/>
      <c r="I551" s="65"/>
      <c r="J551" s="65"/>
      <c r="K551" s="65"/>
      <c r="L551" s="65"/>
      <c r="M551" s="63"/>
      <c r="N551" s="63"/>
    </row>
    <row r="552" spans="5:14" ht="12.75">
      <c r="E552" s="20"/>
      <c r="F552" s="20"/>
      <c r="G552" s="20"/>
      <c r="H552" s="20"/>
      <c r="I552" s="65"/>
      <c r="J552" s="65"/>
      <c r="K552" s="65"/>
      <c r="L552" s="65"/>
      <c r="M552" s="63"/>
      <c r="N552" s="63"/>
    </row>
    <row r="553" spans="5:14" ht="12.75">
      <c r="E553" s="20"/>
      <c r="F553" s="20"/>
      <c r="G553" s="20"/>
      <c r="H553" s="20"/>
      <c r="I553" s="65"/>
      <c r="J553" s="65"/>
      <c r="K553" s="65"/>
      <c r="L553" s="65"/>
      <c r="M553" s="63"/>
      <c r="N553" s="63"/>
    </row>
    <row r="554" spans="5:14" ht="12.75">
      <c r="E554" s="20"/>
      <c r="F554" s="20"/>
      <c r="G554" s="20"/>
      <c r="H554" s="20"/>
      <c r="I554" s="65"/>
      <c r="J554" s="65"/>
      <c r="K554" s="65"/>
      <c r="L554" s="65"/>
      <c r="M554" s="63"/>
      <c r="N554" s="63"/>
    </row>
    <row r="555" spans="5:14" ht="12.75">
      <c r="E555" s="20"/>
      <c r="F555" s="20"/>
      <c r="G555" s="20"/>
      <c r="H555" s="20"/>
      <c r="I555" s="65"/>
      <c r="J555" s="65"/>
      <c r="K555" s="65"/>
      <c r="L555" s="65"/>
      <c r="M555" s="63"/>
      <c r="N555" s="63"/>
    </row>
    <row r="556" spans="5:14" ht="12.75">
      <c r="E556" s="20"/>
      <c r="F556" s="20"/>
      <c r="G556" s="20"/>
      <c r="H556" s="20"/>
      <c r="I556" s="65"/>
      <c r="J556" s="65"/>
      <c r="K556" s="65"/>
      <c r="L556" s="65"/>
      <c r="M556" s="63"/>
      <c r="N556" s="63"/>
    </row>
    <row r="557" spans="5:14" ht="12.75">
      <c r="E557" s="20"/>
      <c r="F557" s="20"/>
      <c r="G557" s="20"/>
      <c r="H557" s="20"/>
      <c r="I557" s="65"/>
      <c r="J557" s="65"/>
      <c r="K557" s="65"/>
      <c r="L557" s="65"/>
      <c r="M557" s="63"/>
      <c r="N557" s="63"/>
    </row>
    <row r="558" spans="5:14" ht="12.75">
      <c r="E558" s="20"/>
      <c r="F558" s="20"/>
      <c r="G558" s="20"/>
      <c r="H558" s="20"/>
      <c r="I558" s="65"/>
      <c r="J558" s="65"/>
      <c r="K558" s="65"/>
      <c r="L558" s="65"/>
      <c r="M558" s="63"/>
      <c r="N558" s="63"/>
    </row>
    <row r="559" spans="5:14" ht="12.75">
      <c r="E559" s="20"/>
      <c r="F559" s="20"/>
      <c r="G559" s="20"/>
      <c r="H559" s="20"/>
      <c r="I559" s="65"/>
      <c r="J559" s="65"/>
      <c r="K559" s="65"/>
      <c r="L559" s="65"/>
      <c r="M559" s="63"/>
      <c r="N559" s="63"/>
    </row>
    <row r="560" spans="5:14" ht="12.75">
      <c r="E560" s="20"/>
      <c r="F560" s="20"/>
      <c r="G560" s="20"/>
      <c r="H560" s="20"/>
      <c r="I560" s="65"/>
      <c r="J560" s="65"/>
      <c r="K560" s="65"/>
      <c r="L560" s="65"/>
      <c r="M560" s="63"/>
      <c r="N560" s="63"/>
    </row>
    <row r="561" spans="5:14" ht="12.75">
      <c r="E561" s="20"/>
      <c r="F561" s="20"/>
      <c r="G561" s="20"/>
      <c r="H561" s="20"/>
      <c r="I561" s="65"/>
      <c r="J561" s="65"/>
      <c r="K561" s="65"/>
      <c r="L561" s="65"/>
      <c r="M561" s="63"/>
      <c r="N561" s="63"/>
    </row>
    <row r="562" spans="5:14" ht="12.75">
      <c r="E562" s="20"/>
      <c r="F562" s="20"/>
      <c r="G562" s="20"/>
      <c r="H562" s="20"/>
      <c r="I562" s="65"/>
      <c r="J562" s="65"/>
      <c r="K562" s="65"/>
      <c r="L562" s="65"/>
      <c r="M562" s="63"/>
      <c r="N562" s="63"/>
    </row>
    <row r="563" spans="5:14" ht="12.75">
      <c r="E563" s="20"/>
      <c r="F563" s="20"/>
      <c r="G563" s="20"/>
      <c r="H563" s="20"/>
      <c r="I563" s="65"/>
      <c r="J563" s="65"/>
      <c r="K563" s="65"/>
      <c r="L563" s="65"/>
      <c r="M563" s="63"/>
      <c r="N563" s="63"/>
    </row>
    <row r="564" spans="5:14" ht="12.75">
      <c r="E564" s="20"/>
      <c r="F564" s="20"/>
      <c r="G564" s="20"/>
      <c r="H564" s="20"/>
      <c r="I564" s="65"/>
      <c r="J564" s="65"/>
      <c r="K564" s="65"/>
      <c r="L564" s="65"/>
      <c r="M564" s="63"/>
      <c r="N564" s="63"/>
    </row>
    <row r="565" spans="5:14" ht="12.75">
      <c r="E565" s="20"/>
      <c r="F565" s="20"/>
      <c r="G565" s="20"/>
      <c r="H565" s="20"/>
      <c r="I565" s="65"/>
      <c r="J565" s="65"/>
      <c r="K565" s="65"/>
      <c r="L565" s="65"/>
      <c r="M565" s="63"/>
      <c r="N565" s="63"/>
    </row>
    <row r="566" spans="5:14" ht="12.75">
      <c r="E566" s="20"/>
      <c r="F566" s="20"/>
      <c r="G566" s="20"/>
      <c r="H566" s="20"/>
      <c r="I566" s="65"/>
      <c r="J566" s="65"/>
      <c r="K566" s="65"/>
      <c r="L566" s="65"/>
      <c r="M566" s="63"/>
      <c r="N566" s="63"/>
    </row>
    <row r="567" spans="5:14" ht="12.75">
      <c r="E567" s="20"/>
      <c r="F567" s="20"/>
      <c r="G567" s="20"/>
      <c r="H567" s="20"/>
      <c r="I567" s="65"/>
      <c r="J567" s="65"/>
      <c r="K567" s="65"/>
      <c r="L567" s="65"/>
      <c r="M567" s="63"/>
      <c r="N567" s="63"/>
    </row>
    <row r="568" spans="5:14" ht="12.75">
      <c r="E568" s="20"/>
      <c r="F568" s="20"/>
      <c r="G568" s="20"/>
      <c r="H568" s="20"/>
      <c r="I568" s="65"/>
      <c r="J568" s="65"/>
      <c r="K568" s="65"/>
      <c r="L568" s="65"/>
      <c r="M568" s="63"/>
      <c r="N568" s="63"/>
    </row>
    <row r="569" spans="5:14" ht="12.75">
      <c r="E569" s="20"/>
      <c r="F569" s="20"/>
      <c r="G569" s="20"/>
      <c r="H569" s="20"/>
      <c r="I569" s="65"/>
      <c r="J569" s="65"/>
      <c r="K569" s="65"/>
      <c r="L569" s="65"/>
      <c r="M569" s="63"/>
      <c r="N569" s="63"/>
    </row>
    <row r="570" spans="5:14" ht="12.75">
      <c r="E570" s="20"/>
      <c r="F570" s="20"/>
      <c r="G570" s="20"/>
      <c r="H570" s="20"/>
      <c r="I570" s="65"/>
      <c r="J570" s="65"/>
      <c r="K570" s="65"/>
      <c r="L570" s="65"/>
      <c r="M570" s="63"/>
      <c r="N570" s="63"/>
    </row>
    <row r="571" spans="5:14" ht="12.75">
      <c r="E571" s="20"/>
      <c r="F571" s="20"/>
      <c r="G571" s="20"/>
      <c r="H571" s="20"/>
      <c r="I571" s="65"/>
      <c r="J571" s="65"/>
      <c r="K571" s="65"/>
      <c r="L571" s="65"/>
      <c r="M571" s="63"/>
      <c r="N571" s="63"/>
    </row>
    <row r="572" spans="5:14" ht="12.75">
      <c r="E572" s="20"/>
      <c r="F572" s="20"/>
      <c r="G572" s="20"/>
      <c r="H572" s="20"/>
      <c r="I572" s="65"/>
      <c r="J572" s="65"/>
      <c r="K572" s="65"/>
      <c r="L572" s="65"/>
      <c r="M572" s="63"/>
      <c r="N572" s="63"/>
    </row>
    <row r="573" spans="5:14" ht="12.75">
      <c r="E573" s="20"/>
      <c r="F573" s="20"/>
      <c r="G573" s="20"/>
      <c r="H573" s="20"/>
      <c r="I573" s="65"/>
      <c r="J573" s="65"/>
      <c r="K573" s="65"/>
      <c r="L573" s="65"/>
      <c r="M573" s="63"/>
      <c r="N573" s="63"/>
    </row>
    <row r="574" spans="5:14" ht="12.75">
      <c r="E574" s="20"/>
      <c r="F574" s="20"/>
      <c r="G574" s="20"/>
      <c r="H574" s="20"/>
      <c r="I574" s="65"/>
      <c r="J574" s="65"/>
      <c r="K574" s="65"/>
      <c r="L574" s="65"/>
      <c r="M574" s="63"/>
      <c r="N574" s="63"/>
    </row>
    <row r="575" spans="5:14" ht="12.75">
      <c r="E575" s="20"/>
      <c r="F575" s="20"/>
      <c r="G575" s="20"/>
      <c r="H575" s="20"/>
      <c r="I575" s="65"/>
      <c r="J575" s="65"/>
      <c r="K575" s="65"/>
      <c r="L575" s="65"/>
      <c r="M575" s="63"/>
      <c r="N575" s="63"/>
    </row>
    <row r="576" spans="5:14" ht="12.75">
      <c r="E576" s="20"/>
      <c r="F576" s="20"/>
      <c r="G576" s="20"/>
      <c r="H576" s="20"/>
      <c r="I576" s="65"/>
      <c r="J576" s="65"/>
      <c r="K576" s="65"/>
      <c r="L576" s="65"/>
      <c r="M576" s="63"/>
      <c r="N576" s="63"/>
    </row>
    <row r="577" spans="5:14" ht="12.75">
      <c r="E577" s="20"/>
      <c r="F577" s="20"/>
      <c r="G577" s="20"/>
      <c r="H577" s="20"/>
      <c r="I577" s="65"/>
      <c r="J577" s="65"/>
      <c r="K577" s="65"/>
      <c r="L577" s="65"/>
      <c r="M577" s="63"/>
      <c r="N577" s="63"/>
    </row>
    <row r="578" spans="5:14" ht="12.75">
      <c r="E578" s="20"/>
      <c r="F578" s="20"/>
      <c r="G578" s="20"/>
      <c r="H578" s="20"/>
      <c r="I578" s="65"/>
      <c r="J578" s="65"/>
      <c r="K578" s="65"/>
      <c r="L578" s="65"/>
      <c r="M578" s="63"/>
      <c r="N578" s="63"/>
    </row>
    <row r="579" spans="5:14" ht="12.75">
      <c r="E579" s="20"/>
      <c r="F579" s="20"/>
      <c r="G579" s="20"/>
      <c r="H579" s="20"/>
      <c r="I579" s="65"/>
      <c r="J579" s="65"/>
      <c r="K579" s="65"/>
      <c r="L579" s="65"/>
      <c r="M579" s="63"/>
      <c r="N579" s="63"/>
    </row>
    <row r="580" spans="5:14" ht="12.75">
      <c r="E580" s="20"/>
      <c r="F580" s="20"/>
      <c r="G580" s="20"/>
      <c r="H580" s="20"/>
      <c r="I580" s="65"/>
      <c r="J580" s="65"/>
      <c r="K580" s="65"/>
      <c r="L580" s="65"/>
      <c r="M580" s="63"/>
      <c r="N580" s="63"/>
    </row>
    <row r="581" spans="5:14" ht="12.75">
      <c r="E581" s="20"/>
      <c r="F581" s="20"/>
      <c r="G581" s="20"/>
      <c r="H581" s="20"/>
      <c r="I581" s="65"/>
      <c r="J581" s="65"/>
      <c r="K581" s="65"/>
      <c r="L581" s="65"/>
      <c r="M581" s="63"/>
      <c r="N581" s="63"/>
    </row>
    <row r="582" spans="5:14" ht="12.75">
      <c r="E582" s="20"/>
      <c r="F582" s="20"/>
      <c r="G582" s="20"/>
      <c r="H582" s="20"/>
      <c r="I582" s="65"/>
      <c r="J582" s="65"/>
      <c r="K582" s="65"/>
      <c r="L582" s="65"/>
      <c r="M582" s="63"/>
      <c r="N582" s="63"/>
    </row>
    <row r="583" spans="5:14" ht="12.75">
      <c r="E583" s="20"/>
      <c r="F583" s="20"/>
      <c r="G583" s="20"/>
      <c r="H583" s="20"/>
      <c r="I583" s="65"/>
      <c r="J583" s="65"/>
      <c r="K583" s="65"/>
      <c r="L583" s="65"/>
      <c r="M583" s="63"/>
      <c r="N583" s="63"/>
    </row>
    <row r="584" spans="5:14" ht="12.75">
      <c r="E584" s="20"/>
      <c r="F584" s="20"/>
      <c r="G584" s="20"/>
      <c r="H584" s="20"/>
      <c r="I584" s="65"/>
      <c r="J584" s="65"/>
      <c r="K584" s="65"/>
      <c r="L584" s="65"/>
      <c r="M584" s="63"/>
      <c r="N584" s="63"/>
    </row>
    <row r="585" spans="5:14" ht="12.75">
      <c r="E585" s="20"/>
      <c r="F585" s="20"/>
      <c r="G585" s="20"/>
      <c r="H585" s="20"/>
      <c r="I585" s="65"/>
      <c r="J585" s="65"/>
      <c r="K585" s="65"/>
      <c r="L585" s="65"/>
      <c r="M585" s="63"/>
      <c r="N585" s="63"/>
    </row>
    <row r="586" spans="5:14" ht="12.75">
      <c r="E586" s="20"/>
      <c r="F586" s="20"/>
      <c r="G586" s="20"/>
      <c r="H586" s="20"/>
      <c r="I586" s="65"/>
      <c r="J586" s="65"/>
      <c r="K586" s="65"/>
      <c r="L586" s="65"/>
      <c r="M586" s="63"/>
      <c r="N586" s="63"/>
    </row>
    <row r="587" spans="5:14" ht="12.75">
      <c r="E587" s="20"/>
      <c r="F587" s="20"/>
      <c r="G587" s="20"/>
      <c r="H587" s="20"/>
      <c r="I587" s="65"/>
      <c r="J587" s="65"/>
      <c r="K587" s="65"/>
      <c r="L587" s="65"/>
      <c r="M587" s="63"/>
      <c r="N587" s="63"/>
    </row>
    <row r="588" spans="5:14" ht="12.75">
      <c r="E588" s="20"/>
      <c r="F588" s="20"/>
      <c r="G588" s="20"/>
      <c r="H588" s="20"/>
      <c r="I588" s="65"/>
      <c r="J588" s="65"/>
      <c r="K588" s="65"/>
      <c r="L588" s="65"/>
      <c r="M588" s="63"/>
      <c r="N588" s="63"/>
    </row>
    <row r="589" spans="5:14" ht="12.75">
      <c r="E589" s="20"/>
      <c r="F589" s="20"/>
      <c r="G589" s="20"/>
      <c r="H589" s="20"/>
      <c r="I589" s="65"/>
      <c r="J589" s="65"/>
      <c r="K589" s="65"/>
      <c r="L589" s="65"/>
      <c r="M589" s="63"/>
      <c r="N589" s="63"/>
    </row>
    <row r="590" spans="5:14" ht="12.75">
      <c r="E590" s="20"/>
      <c r="F590" s="20"/>
      <c r="G590" s="20"/>
      <c r="H590" s="20"/>
      <c r="I590" s="65"/>
      <c r="J590" s="65"/>
      <c r="K590" s="65"/>
      <c r="L590" s="65"/>
      <c r="M590" s="63"/>
      <c r="N590" s="63"/>
    </row>
    <row r="591" spans="5:14" ht="12.75">
      <c r="E591" s="20"/>
      <c r="F591" s="20"/>
      <c r="G591" s="20"/>
      <c r="H591" s="20"/>
      <c r="I591" s="65"/>
      <c r="J591" s="65"/>
      <c r="K591" s="65"/>
      <c r="L591" s="65"/>
      <c r="M591" s="63"/>
      <c r="N591" s="63"/>
    </row>
    <row r="592" spans="5:14" ht="12.75">
      <c r="E592" s="20"/>
      <c r="F592" s="20"/>
      <c r="G592" s="20"/>
      <c r="H592" s="20"/>
      <c r="I592" s="65"/>
      <c r="J592" s="65"/>
      <c r="K592" s="65"/>
      <c r="L592" s="65"/>
      <c r="M592" s="63"/>
      <c r="N592" s="63"/>
    </row>
    <row r="593" spans="5:14" ht="12.75">
      <c r="E593" s="20"/>
      <c r="F593" s="20"/>
      <c r="G593" s="20"/>
      <c r="H593" s="20"/>
      <c r="I593" s="65"/>
      <c r="J593" s="65"/>
      <c r="K593" s="65"/>
      <c r="L593" s="65"/>
      <c r="M593" s="63"/>
      <c r="N593" s="63"/>
    </row>
    <row r="594" spans="5:14" ht="12.75">
      <c r="E594" s="20"/>
      <c r="F594" s="20"/>
      <c r="G594" s="20"/>
      <c r="H594" s="20"/>
      <c r="I594" s="65"/>
      <c r="J594" s="65"/>
      <c r="K594" s="65"/>
      <c r="L594" s="65"/>
      <c r="M594" s="63"/>
      <c r="N594" s="63"/>
    </row>
    <row r="595" spans="5:14" ht="12.75">
      <c r="E595" s="20"/>
      <c r="F595" s="20"/>
      <c r="G595" s="20"/>
      <c r="H595" s="20"/>
      <c r="I595" s="65"/>
      <c r="J595" s="65"/>
      <c r="K595" s="65"/>
      <c r="L595" s="65"/>
      <c r="M595" s="63"/>
      <c r="N595" s="63"/>
    </row>
    <row r="596" spans="5:14" ht="12.75">
      <c r="E596" s="20"/>
      <c r="F596" s="20"/>
      <c r="G596" s="20"/>
      <c r="H596" s="20"/>
      <c r="I596" s="65"/>
      <c r="J596" s="65"/>
      <c r="K596" s="65"/>
      <c r="L596" s="65"/>
      <c r="M596" s="63"/>
      <c r="N596" s="63"/>
    </row>
    <row r="597" spans="5:14" ht="12.75">
      <c r="E597" s="20"/>
      <c r="F597" s="20"/>
      <c r="G597" s="20"/>
      <c r="H597" s="20"/>
      <c r="I597" s="65"/>
      <c r="J597" s="65"/>
      <c r="K597" s="65"/>
      <c r="L597" s="65"/>
      <c r="M597" s="63"/>
      <c r="N597" s="63"/>
    </row>
    <row r="598" spans="5:14" ht="12.75">
      <c r="E598" s="20"/>
      <c r="F598" s="20"/>
      <c r="G598" s="20"/>
      <c r="H598" s="20"/>
      <c r="I598" s="65"/>
      <c r="J598" s="65"/>
      <c r="K598" s="65"/>
      <c r="L598" s="65"/>
      <c r="M598" s="63"/>
      <c r="N598" s="63"/>
    </row>
    <row r="599" spans="5:14" ht="12.75">
      <c r="E599" s="20"/>
      <c r="F599" s="20"/>
      <c r="G599" s="20"/>
      <c r="H599" s="20"/>
      <c r="I599" s="65"/>
      <c r="J599" s="65"/>
      <c r="K599" s="65"/>
      <c r="L599" s="65"/>
      <c r="M599" s="63"/>
      <c r="N599" s="63"/>
    </row>
    <row r="600" spans="5:14" ht="12.75">
      <c r="E600" s="20"/>
      <c r="F600" s="20"/>
      <c r="G600" s="20"/>
      <c r="H600" s="20"/>
      <c r="I600" s="65"/>
      <c r="J600" s="65"/>
      <c r="K600" s="65"/>
      <c r="L600" s="65"/>
      <c r="M600" s="63"/>
      <c r="N600" s="63"/>
    </row>
    <row r="601" spans="5:14" ht="12.75">
      <c r="E601" s="20"/>
      <c r="F601" s="20"/>
      <c r="G601" s="20"/>
      <c r="H601" s="20"/>
      <c r="I601" s="65"/>
      <c r="J601" s="65"/>
      <c r="K601" s="65"/>
      <c r="L601" s="65"/>
      <c r="M601" s="63"/>
      <c r="N601" s="63"/>
    </row>
    <row r="602" spans="5:14" ht="12.75">
      <c r="E602" s="20"/>
      <c r="F602" s="20"/>
      <c r="G602" s="20"/>
      <c r="H602" s="20"/>
      <c r="I602" s="65"/>
      <c r="J602" s="65"/>
      <c r="K602" s="65"/>
      <c r="L602" s="65"/>
      <c r="M602" s="63"/>
      <c r="N602" s="63"/>
    </row>
    <row r="603" spans="5:14" ht="12.75">
      <c r="E603" s="20"/>
      <c r="F603" s="20"/>
      <c r="G603" s="20"/>
      <c r="H603" s="20"/>
      <c r="I603" s="65"/>
      <c r="J603" s="65"/>
      <c r="K603" s="65"/>
      <c r="L603" s="65"/>
      <c r="M603" s="63"/>
      <c r="N603" s="63"/>
    </row>
    <row r="604" spans="5:14" ht="12.75">
      <c r="E604" s="20"/>
      <c r="F604" s="20"/>
      <c r="G604" s="20"/>
      <c r="H604" s="20"/>
      <c r="I604" s="65"/>
      <c r="J604" s="65"/>
      <c r="K604" s="65"/>
      <c r="L604" s="65"/>
      <c r="M604" s="63"/>
      <c r="N604" s="63"/>
    </row>
    <row r="605" spans="5:14" ht="12.75">
      <c r="E605" s="20"/>
      <c r="F605" s="20"/>
      <c r="G605" s="20"/>
      <c r="H605" s="20"/>
      <c r="I605" s="65"/>
      <c r="J605" s="65"/>
      <c r="K605" s="65"/>
      <c r="L605" s="65"/>
      <c r="M605" s="63"/>
      <c r="N605" s="63"/>
    </row>
    <row r="606" spans="5:14" ht="12.75">
      <c r="E606" s="20"/>
      <c r="F606" s="20"/>
      <c r="G606" s="20"/>
      <c r="H606" s="20"/>
      <c r="I606" s="65"/>
      <c r="J606" s="65"/>
      <c r="K606" s="65"/>
      <c r="L606" s="65"/>
      <c r="M606" s="63"/>
      <c r="N606" s="63"/>
    </row>
    <row r="607" spans="5:14" ht="12.75">
      <c r="E607" s="20"/>
      <c r="F607" s="20"/>
      <c r="G607" s="20"/>
      <c r="H607" s="20"/>
      <c r="I607" s="65"/>
      <c r="J607" s="65"/>
      <c r="K607" s="65"/>
      <c r="L607" s="65"/>
      <c r="M607" s="63"/>
      <c r="N607" s="63"/>
    </row>
    <row r="608" spans="5:14" ht="12.75">
      <c r="E608" s="20"/>
      <c r="F608" s="20"/>
      <c r="G608" s="20"/>
      <c r="H608" s="20"/>
      <c r="I608" s="65"/>
      <c r="J608" s="65"/>
      <c r="K608" s="65"/>
      <c r="L608" s="65"/>
      <c r="M608" s="63"/>
      <c r="N608" s="63"/>
    </row>
    <row r="609" spans="5:14" ht="12.75">
      <c r="E609" s="20"/>
      <c r="F609" s="20"/>
      <c r="G609" s="20"/>
      <c r="H609" s="20"/>
      <c r="I609" s="65"/>
      <c r="J609" s="65"/>
      <c r="K609" s="65"/>
      <c r="L609" s="65"/>
      <c r="M609" s="63"/>
      <c r="N609" s="63"/>
    </row>
    <row r="610" spans="5:14" ht="12.75">
      <c r="E610" s="20"/>
      <c r="F610" s="20"/>
      <c r="G610" s="20"/>
      <c r="H610" s="20"/>
      <c r="I610" s="65"/>
      <c r="J610" s="65"/>
      <c r="K610" s="65"/>
      <c r="L610" s="65"/>
      <c r="M610" s="63"/>
      <c r="N610" s="63"/>
    </row>
    <row r="611" spans="5:14" ht="12.75">
      <c r="E611" s="20"/>
      <c r="F611" s="20"/>
      <c r="G611" s="20"/>
      <c r="H611" s="20"/>
      <c r="I611" s="65"/>
      <c r="J611" s="65"/>
      <c r="K611" s="65"/>
      <c r="L611" s="65"/>
      <c r="M611" s="63"/>
      <c r="N611" s="63"/>
    </row>
    <row r="612" spans="5:14" ht="12.75">
      <c r="E612" s="20"/>
      <c r="F612" s="20"/>
      <c r="G612" s="20"/>
      <c r="H612" s="20"/>
      <c r="I612" s="65"/>
      <c r="J612" s="65"/>
      <c r="K612" s="65"/>
      <c r="L612" s="65"/>
      <c r="M612" s="63"/>
      <c r="N612" s="63"/>
    </row>
    <row r="613" spans="5:14" ht="12.75">
      <c r="E613" s="20"/>
      <c r="F613" s="20"/>
      <c r="G613" s="20"/>
      <c r="H613" s="20"/>
      <c r="I613" s="65"/>
      <c r="J613" s="65"/>
      <c r="K613" s="65"/>
      <c r="L613" s="65"/>
      <c r="M613" s="63"/>
      <c r="N613" s="63"/>
    </row>
    <row r="614" spans="5:14" ht="12.75">
      <c r="E614" s="20"/>
      <c r="F614" s="20"/>
      <c r="G614" s="20"/>
      <c r="H614" s="20"/>
      <c r="I614" s="65"/>
      <c r="J614" s="65"/>
      <c r="K614" s="65"/>
      <c r="L614" s="65"/>
      <c r="M614" s="63"/>
      <c r="N614" s="63"/>
    </row>
    <row r="615" spans="5:14" ht="12.75">
      <c r="E615" s="20"/>
      <c r="F615" s="20"/>
      <c r="G615" s="20"/>
      <c r="H615" s="20"/>
      <c r="I615" s="65"/>
      <c r="J615" s="65"/>
      <c r="K615" s="65"/>
      <c r="L615" s="65"/>
      <c r="M615" s="63"/>
      <c r="N615" s="63"/>
    </row>
    <row r="616" spans="5:14" ht="12.75">
      <c r="E616" s="20"/>
      <c r="F616" s="20"/>
      <c r="G616" s="20"/>
      <c r="H616" s="20"/>
      <c r="I616" s="65"/>
      <c r="J616" s="65"/>
      <c r="K616" s="65"/>
      <c r="L616" s="65"/>
      <c r="M616" s="63"/>
      <c r="N616" s="63"/>
    </row>
    <row r="617" spans="5:14" ht="12.75">
      <c r="E617" s="20"/>
      <c r="F617" s="20"/>
      <c r="G617" s="20"/>
      <c r="H617" s="20"/>
      <c r="I617" s="65"/>
      <c r="J617" s="65"/>
      <c r="K617" s="65"/>
      <c r="L617" s="65"/>
      <c r="M617" s="63"/>
      <c r="N617" s="63"/>
    </row>
    <row r="618" spans="5:14" ht="12.75">
      <c r="E618" s="20"/>
      <c r="F618" s="20"/>
      <c r="G618" s="20"/>
      <c r="H618" s="20"/>
      <c r="I618" s="65"/>
      <c r="J618" s="65"/>
      <c r="K618" s="65"/>
      <c r="L618" s="65"/>
      <c r="M618" s="63"/>
      <c r="N618" s="63"/>
    </row>
    <row r="619" spans="5:14" ht="12.75">
      <c r="E619" s="20"/>
      <c r="F619" s="20"/>
      <c r="G619" s="20"/>
      <c r="H619" s="20"/>
      <c r="I619" s="65"/>
      <c r="J619" s="65"/>
      <c r="K619" s="65"/>
      <c r="L619" s="65"/>
      <c r="M619" s="63"/>
      <c r="N619" s="63"/>
    </row>
    <row r="620" spans="5:14" ht="12.75">
      <c r="E620" s="20"/>
      <c r="F620" s="20"/>
      <c r="G620" s="20"/>
      <c r="H620" s="20"/>
      <c r="I620" s="65"/>
      <c r="J620" s="65"/>
      <c r="K620" s="65"/>
      <c r="L620" s="65"/>
      <c r="M620" s="63"/>
      <c r="N620" s="63"/>
    </row>
    <row r="621" spans="5:14" ht="12.75">
      <c r="E621" s="20"/>
      <c r="F621" s="20"/>
      <c r="G621" s="20"/>
      <c r="H621" s="20"/>
      <c r="I621" s="65"/>
      <c r="J621" s="65"/>
      <c r="K621" s="65"/>
      <c r="L621" s="65"/>
      <c r="M621" s="63"/>
      <c r="N621" s="63"/>
    </row>
    <row r="622" spans="5:14" ht="12.75">
      <c r="E622" s="20"/>
      <c r="F622" s="20"/>
      <c r="G622" s="20"/>
      <c r="H622" s="20"/>
      <c r="I622" s="65"/>
      <c r="J622" s="65"/>
      <c r="K622" s="65"/>
      <c r="L622" s="65"/>
      <c r="M622" s="63"/>
      <c r="N622" s="63"/>
    </row>
    <row r="623" spans="5:14" ht="12.75">
      <c r="E623" s="20"/>
      <c r="F623" s="20"/>
      <c r="G623" s="20"/>
      <c r="H623" s="20"/>
      <c r="I623" s="65"/>
      <c r="J623" s="65"/>
      <c r="K623" s="65"/>
      <c r="L623" s="65"/>
      <c r="M623" s="63"/>
      <c r="N623" s="63"/>
    </row>
    <row r="624" spans="5:14" ht="12.75">
      <c r="E624" s="20"/>
      <c r="F624" s="20"/>
      <c r="G624" s="20"/>
      <c r="H624" s="20"/>
      <c r="I624" s="65"/>
      <c r="J624" s="65"/>
      <c r="K624" s="65"/>
      <c r="L624" s="65"/>
      <c r="M624" s="63"/>
      <c r="N624" s="63"/>
    </row>
    <row r="625" spans="5:14" ht="12.75">
      <c r="E625" s="20"/>
      <c r="F625" s="20"/>
      <c r="G625" s="20"/>
      <c r="H625" s="20"/>
      <c r="I625" s="65"/>
      <c r="J625" s="65"/>
      <c r="K625" s="65"/>
      <c r="L625" s="65"/>
      <c r="M625" s="63"/>
      <c r="N625" s="63"/>
    </row>
    <row r="626" spans="5:14" ht="12.75">
      <c r="E626" s="20"/>
      <c r="F626" s="20"/>
      <c r="G626" s="20"/>
      <c r="H626" s="20"/>
      <c r="I626" s="65"/>
      <c r="J626" s="65"/>
      <c r="K626" s="65"/>
      <c r="L626" s="65"/>
      <c r="M626" s="63"/>
      <c r="N626" s="63"/>
    </row>
    <row r="627" spans="5:14" ht="12.75">
      <c r="E627" s="20"/>
      <c r="F627" s="20"/>
      <c r="G627" s="20"/>
      <c r="H627" s="20"/>
      <c r="I627" s="65"/>
      <c r="J627" s="65"/>
      <c r="K627" s="65"/>
      <c r="L627" s="65"/>
      <c r="M627" s="63"/>
      <c r="N627" s="63"/>
    </row>
    <row r="628" spans="5:14" ht="12.75">
      <c r="E628" s="20"/>
      <c r="F628" s="20"/>
      <c r="G628" s="20"/>
      <c r="H628" s="20"/>
      <c r="I628" s="65"/>
      <c r="J628" s="65"/>
      <c r="K628" s="65"/>
      <c r="L628" s="65"/>
      <c r="M628" s="63"/>
      <c r="N628" s="63"/>
    </row>
    <row r="629" spans="5:14" ht="12.75">
      <c r="E629" s="20"/>
      <c r="F629" s="20"/>
      <c r="G629" s="20"/>
      <c r="H629" s="20"/>
      <c r="I629" s="65"/>
      <c r="J629" s="65"/>
      <c r="K629" s="65"/>
      <c r="L629" s="65"/>
      <c r="M629" s="63"/>
      <c r="N629" s="63"/>
    </row>
    <row r="630" spans="5:14" ht="12.75">
      <c r="E630" s="20"/>
      <c r="F630" s="20"/>
      <c r="G630" s="20"/>
      <c r="H630" s="20"/>
      <c r="I630" s="65"/>
      <c r="J630" s="65"/>
      <c r="K630" s="65"/>
      <c r="L630" s="65"/>
      <c r="M630" s="63"/>
      <c r="N630" s="63"/>
    </row>
    <row r="631" spans="5:14" ht="12.75">
      <c r="E631" s="20"/>
      <c r="F631" s="20"/>
      <c r="G631" s="20"/>
      <c r="H631" s="20"/>
      <c r="I631" s="65"/>
      <c r="J631" s="65"/>
      <c r="K631" s="65"/>
      <c r="L631" s="65"/>
      <c r="M631" s="63"/>
      <c r="N631" s="63"/>
    </row>
    <row r="632" spans="5:14" ht="12.75">
      <c r="E632" s="20"/>
      <c r="F632" s="20"/>
      <c r="G632" s="20"/>
      <c r="H632" s="20"/>
      <c r="I632" s="65"/>
      <c r="J632" s="65"/>
      <c r="K632" s="65"/>
      <c r="L632" s="65"/>
      <c r="M632" s="63"/>
      <c r="N632" s="63"/>
    </row>
    <row r="633" spans="5:14" ht="12.75">
      <c r="E633" s="20"/>
      <c r="F633" s="20"/>
      <c r="G633" s="20"/>
      <c r="H633" s="20"/>
      <c r="I633" s="65"/>
      <c r="J633" s="65"/>
      <c r="K633" s="65"/>
      <c r="L633" s="65"/>
      <c r="M633" s="63"/>
      <c r="N633" s="63"/>
    </row>
    <row r="634" spans="5:14" ht="12.75">
      <c r="E634" s="20"/>
      <c r="F634" s="20"/>
      <c r="G634" s="20"/>
      <c r="H634" s="20"/>
      <c r="I634" s="65"/>
      <c r="J634" s="65"/>
      <c r="K634" s="65"/>
      <c r="L634" s="65"/>
      <c r="M634" s="63"/>
      <c r="N634" s="63"/>
    </row>
    <row r="635" spans="5:14" ht="12.75">
      <c r="E635" s="20"/>
      <c r="F635" s="20"/>
      <c r="G635" s="20"/>
      <c r="H635" s="20"/>
      <c r="I635" s="65"/>
      <c r="J635" s="65"/>
      <c r="K635" s="65"/>
      <c r="L635" s="65"/>
      <c r="M635" s="63"/>
      <c r="N635" s="63"/>
    </row>
    <row r="636" spans="5:14" ht="12.75">
      <c r="E636" s="20"/>
      <c r="F636" s="20"/>
      <c r="G636" s="20"/>
      <c r="H636" s="20"/>
      <c r="I636" s="65"/>
      <c r="J636" s="65"/>
      <c r="K636" s="65"/>
      <c r="L636" s="65"/>
      <c r="M636" s="63"/>
      <c r="N636" s="63"/>
    </row>
    <row r="637" spans="5:14" ht="12.75">
      <c r="E637" s="20"/>
      <c r="F637" s="20"/>
      <c r="G637" s="20"/>
      <c r="H637" s="20"/>
      <c r="I637" s="65"/>
      <c r="J637" s="65"/>
      <c r="K637" s="65"/>
      <c r="L637" s="65"/>
      <c r="M637" s="63"/>
      <c r="N637" s="63"/>
    </row>
    <row r="638" spans="5:14" ht="12.75">
      <c r="E638" s="20"/>
      <c r="F638" s="20"/>
      <c r="G638" s="20"/>
      <c r="H638" s="20"/>
      <c r="I638" s="65"/>
      <c r="J638" s="65"/>
      <c r="K638" s="65"/>
      <c r="L638" s="65"/>
      <c r="M638" s="63"/>
      <c r="N638" s="63"/>
    </row>
    <row r="639" spans="5:14" ht="12.75">
      <c r="E639" s="20"/>
      <c r="F639" s="20"/>
      <c r="G639" s="20"/>
      <c r="H639" s="20"/>
      <c r="I639" s="65"/>
      <c r="J639" s="65"/>
      <c r="K639" s="65"/>
      <c r="L639" s="65"/>
      <c r="M639" s="63"/>
      <c r="N639" s="63"/>
    </row>
    <row r="640" spans="5:14" ht="12.75">
      <c r="E640" s="20"/>
      <c r="F640" s="20"/>
      <c r="G640" s="20"/>
      <c r="H640" s="20"/>
      <c r="I640" s="65"/>
      <c r="J640" s="65"/>
      <c r="K640" s="65"/>
      <c r="L640" s="65"/>
      <c r="M640" s="63"/>
      <c r="N640" s="63"/>
    </row>
    <row r="641" spans="5:14" ht="12.75">
      <c r="E641" s="20"/>
      <c r="F641" s="20"/>
      <c r="G641" s="20"/>
      <c r="H641" s="20"/>
      <c r="I641" s="65"/>
      <c r="J641" s="65"/>
      <c r="K641" s="65"/>
      <c r="L641" s="65"/>
      <c r="M641" s="63"/>
      <c r="N641" s="63"/>
    </row>
    <row r="642" spans="5:14" ht="12.75">
      <c r="E642" s="20"/>
      <c r="F642" s="20"/>
      <c r="G642" s="20"/>
      <c r="H642" s="20"/>
      <c r="I642" s="65"/>
      <c r="J642" s="65"/>
      <c r="K642" s="65"/>
      <c r="L642" s="65"/>
      <c r="M642" s="63"/>
      <c r="N642" s="63"/>
    </row>
    <row r="643" spans="5:14" ht="12.75">
      <c r="E643" s="20"/>
      <c r="F643" s="20"/>
      <c r="G643" s="20"/>
      <c r="H643" s="20"/>
      <c r="I643" s="65"/>
      <c r="J643" s="65"/>
      <c r="K643" s="65"/>
      <c r="L643" s="65"/>
      <c r="M643" s="63"/>
      <c r="N643" s="63"/>
    </row>
    <row r="644" spans="5:14" ht="12.75">
      <c r="E644" s="20"/>
      <c r="F644" s="20"/>
      <c r="G644" s="20"/>
      <c r="H644" s="20"/>
      <c r="I644" s="65"/>
      <c r="J644" s="65"/>
      <c r="K644" s="65"/>
      <c r="L644" s="65"/>
      <c r="M644" s="63"/>
      <c r="N644" s="63"/>
    </row>
    <row r="645" spans="5:14" ht="12.75">
      <c r="E645" s="20"/>
      <c r="F645" s="20"/>
      <c r="G645" s="20"/>
      <c r="H645" s="20"/>
      <c r="I645" s="65"/>
      <c r="J645" s="65"/>
      <c r="K645" s="65"/>
      <c r="L645" s="65"/>
      <c r="M645" s="63"/>
      <c r="N645" s="63"/>
    </row>
    <row r="646" spans="5:14" ht="12.75">
      <c r="E646" s="20"/>
      <c r="F646" s="20"/>
      <c r="G646" s="20"/>
      <c r="H646" s="20"/>
      <c r="I646" s="65"/>
      <c r="J646" s="65"/>
      <c r="K646" s="65"/>
      <c r="L646" s="65"/>
      <c r="M646" s="63"/>
      <c r="N646" s="63"/>
    </row>
    <row r="647" spans="5:14" ht="12.75">
      <c r="E647" s="20"/>
      <c r="F647" s="20"/>
      <c r="G647" s="20"/>
      <c r="H647" s="20"/>
      <c r="I647" s="65"/>
      <c r="J647" s="65"/>
      <c r="K647" s="65"/>
      <c r="L647" s="65"/>
      <c r="M647" s="63"/>
      <c r="N647" s="63"/>
    </row>
    <row r="648" spans="5:14" ht="12.75">
      <c r="E648" s="20"/>
      <c r="F648" s="20"/>
      <c r="G648" s="20"/>
      <c r="H648" s="20"/>
      <c r="I648" s="65"/>
      <c r="J648" s="65"/>
      <c r="K648" s="65"/>
      <c r="L648" s="65"/>
      <c r="M648" s="63"/>
      <c r="N648" s="63"/>
    </row>
    <row r="649" spans="5:14" ht="12.75">
      <c r="E649" s="20"/>
      <c r="F649" s="20"/>
      <c r="G649" s="20"/>
      <c r="H649" s="20"/>
      <c r="I649" s="65"/>
      <c r="J649" s="65"/>
      <c r="K649" s="65"/>
      <c r="L649" s="65"/>
      <c r="M649" s="63"/>
      <c r="N649" s="63"/>
    </row>
    <row r="650" spans="5:14" ht="12.75">
      <c r="E650" s="20"/>
      <c r="F650" s="20"/>
      <c r="G650" s="20"/>
      <c r="H650" s="20"/>
      <c r="I650" s="65"/>
      <c r="J650" s="65"/>
      <c r="K650" s="65"/>
      <c r="L650" s="65"/>
      <c r="M650" s="63"/>
      <c r="N650" s="63"/>
    </row>
    <row r="651" spans="5:14" ht="12.75">
      <c r="E651" s="20"/>
      <c r="F651" s="20"/>
      <c r="G651" s="20"/>
      <c r="H651" s="20"/>
      <c r="I651" s="65"/>
      <c r="J651" s="65"/>
      <c r="K651" s="65"/>
      <c r="L651" s="65"/>
      <c r="M651" s="63"/>
      <c r="N651" s="63"/>
    </row>
    <row r="652" spans="5:14" ht="12.75">
      <c r="E652" s="20"/>
      <c r="F652" s="20"/>
      <c r="G652" s="20"/>
      <c r="H652" s="20"/>
      <c r="I652" s="65"/>
      <c r="J652" s="65"/>
      <c r="K652" s="65"/>
      <c r="L652" s="65"/>
      <c r="M652" s="63"/>
      <c r="N652" s="63"/>
    </row>
    <row r="653" spans="5:14" ht="12.75">
      <c r="E653" s="20"/>
      <c r="F653" s="20"/>
      <c r="G653" s="20"/>
      <c r="H653" s="20"/>
      <c r="I653" s="65"/>
      <c r="J653" s="65"/>
      <c r="K653" s="65"/>
      <c r="L653" s="65"/>
      <c r="M653" s="63"/>
      <c r="N653" s="63"/>
    </row>
    <row r="654" spans="5:14" ht="12.75">
      <c r="E654" s="20"/>
      <c r="F654" s="20"/>
      <c r="G654" s="20"/>
      <c r="H654" s="20"/>
      <c r="I654" s="65"/>
      <c r="J654" s="65"/>
      <c r="K654" s="65"/>
      <c r="L654" s="65"/>
      <c r="M654" s="63"/>
      <c r="N654" s="63"/>
    </row>
    <row r="655" spans="5:14" ht="12.75">
      <c r="E655" s="20"/>
      <c r="F655" s="20"/>
      <c r="G655" s="20"/>
      <c r="H655" s="20"/>
      <c r="I655" s="65"/>
      <c r="J655" s="65"/>
      <c r="K655" s="65"/>
      <c r="L655" s="65"/>
      <c r="M655" s="63"/>
      <c r="N655" s="63"/>
    </row>
    <row r="656" spans="5:14" ht="12.75">
      <c r="E656" s="20"/>
      <c r="F656" s="20"/>
      <c r="G656" s="20"/>
      <c r="H656" s="20"/>
      <c r="I656" s="65"/>
      <c r="J656" s="65"/>
      <c r="K656" s="65"/>
      <c r="L656" s="65"/>
      <c r="M656" s="63"/>
      <c r="N656" s="63"/>
    </row>
    <row r="657" spans="5:14" ht="12.75">
      <c r="E657" s="20"/>
      <c r="F657" s="20"/>
      <c r="G657" s="20"/>
      <c r="H657" s="20"/>
      <c r="I657" s="65"/>
      <c r="J657" s="65"/>
      <c r="K657" s="65"/>
      <c r="L657" s="65"/>
      <c r="M657" s="63"/>
      <c r="N657" s="63"/>
    </row>
    <row r="658" spans="5:14" ht="12.75">
      <c r="E658" s="20"/>
      <c r="F658" s="20"/>
      <c r="G658" s="20"/>
      <c r="H658" s="20"/>
      <c r="I658" s="65"/>
      <c r="J658" s="65"/>
      <c r="K658" s="65"/>
      <c r="L658" s="65"/>
      <c r="M658" s="63"/>
      <c r="N658" s="63"/>
    </row>
    <row r="659" spans="5:14" ht="12.75">
      <c r="E659" s="20"/>
      <c r="F659" s="20"/>
      <c r="G659" s="20"/>
      <c r="H659" s="20"/>
      <c r="I659" s="65"/>
      <c r="J659" s="65"/>
      <c r="K659" s="65"/>
      <c r="L659" s="65"/>
      <c r="M659" s="63"/>
      <c r="N659" s="63"/>
    </row>
    <row r="660" spans="5:14" ht="12.75">
      <c r="E660" s="20"/>
      <c r="F660" s="20"/>
      <c r="G660" s="20"/>
      <c r="H660" s="20"/>
      <c r="I660" s="65"/>
      <c r="J660" s="65"/>
      <c r="K660" s="65"/>
      <c r="L660" s="65"/>
      <c r="M660" s="63"/>
      <c r="N660" s="63"/>
    </row>
    <row r="661" spans="5:14" ht="12.75">
      <c r="E661" s="20"/>
      <c r="F661" s="20"/>
      <c r="G661" s="20"/>
      <c r="H661" s="20"/>
      <c r="I661" s="65"/>
      <c r="J661" s="65"/>
      <c r="K661" s="65"/>
      <c r="L661" s="65"/>
      <c r="M661" s="63"/>
      <c r="N661" s="63"/>
    </row>
    <row r="662" spans="5:14" ht="12.75">
      <c r="E662" s="20"/>
      <c r="F662" s="20"/>
      <c r="G662" s="20"/>
      <c r="H662" s="20"/>
      <c r="I662" s="65"/>
      <c r="J662" s="65"/>
      <c r="K662" s="65"/>
      <c r="L662" s="65"/>
      <c r="M662" s="63"/>
      <c r="N662" s="63"/>
    </row>
    <row r="663" spans="5:14" ht="12.75">
      <c r="E663" s="20"/>
      <c r="F663" s="20"/>
      <c r="G663" s="20"/>
      <c r="H663" s="20"/>
      <c r="I663" s="65"/>
      <c r="J663" s="65"/>
      <c r="K663" s="65"/>
      <c r="L663" s="65"/>
      <c r="M663" s="63"/>
      <c r="N663" s="63"/>
    </row>
    <row r="664" spans="5:14" ht="12.75">
      <c r="E664" s="20"/>
      <c r="F664" s="20"/>
      <c r="G664" s="20"/>
      <c r="H664" s="20"/>
      <c r="I664" s="65"/>
      <c r="J664" s="65"/>
      <c r="K664" s="65"/>
      <c r="L664" s="65"/>
      <c r="M664" s="63"/>
      <c r="N664" s="63"/>
    </row>
    <row r="665" spans="5:14" ht="12.75">
      <c r="E665" s="20"/>
      <c r="F665" s="20"/>
      <c r="G665" s="20"/>
      <c r="H665" s="20"/>
      <c r="I665" s="65"/>
      <c r="J665" s="65"/>
      <c r="K665" s="65"/>
      <c r="L665" s="65"/>
      <c r="M665" s="63"/>
      <c r="N665" s="63"/>
    </row>
    <row r="666" spans="5:14" ht="12.75">
      <c r="E666" s="20"/>
      <c r="F666" s="20"/>
      <c r="G666" s="20"/>
      <c r="H666" s="20"/>
      <c r="I666" s="65"/>
      <c r="J666" s="65"/>
      <c r="K666" s="65"/>
      <c r="L666" s="65"/>
      <c r="M666" s="63"/>
      <c r="N666" s="63"/>
    </row>
    <row r="667" spans="5:14" ht="12.75">
      <c r="E667" s="20"/>
      <c r="F667" s="20"/>
      <c r="G667" s="20"/>
      <c r="H667" s="20"/>
      <c r="I667" s="65"/>
      <c r="J667" s="65"/>
      <c r="K667" s="65"/>
      <c r="L667" s="65"/>
      <c r="M667" s="63"/>
      <c r="N667" s="63"/>
    </row>
    <row r="668" spans="5:14" ht="12.75">
      <c r="E668" s="20"/>
      <c r="F668" s="20"/>
      <c r="G668" s="20"/>
      <c r="H668" s="20"/>
      <c r="I668" s="65"/>
      <c r="J668" s="65"/>
      <c r="K668" s="65"/>
      <c r="L668" s="65"/>
      <c r="M668" s="63"/>
      <c r="N668" s="63"/>
    </row>
    <row r="669" spans="5:14" ht="12.75">
      <c r="E669" s="20"/>
      <c r="F669" s="20"/>
      <c r="G669" s="20"/>
      <c r="H669" s="20"/>
      <c r="I669" s="65"/>
      <c r="J669" s="65"/>
      <c r="K669" s="65"/>
      <c r="L669" s="65"/>
      <c r="M669" s="63"/>
      <c r="N669" s="63"/>
    </row>
    <row r="670" spans="5:14" ht="12.75">
      <c r="E670" s="20"/>
      <c r="F670" s="20"/>
      <c r="G670" s="20"/>
      <c r="H670" s="20"/>
      <c r="I670" s="65"/>
      <c r="J670" s="65"/>
      <c r="K670" s="65"/>
      <c r="L670" s="65"/>
      <c r="M670" s="63"/>
      <c r="N670" s="63"/>
    </row>
    <row r="671" spans="5:14" ht="12.75">
      <c r="E671" s="20"/>
      <c r="F671" s="20"/>
      <c r="G671" s="20"/>
      <c r="H671" s="20"/>
      <c r="I671" s="65"/>
      <c r="J671" s="65"/>
      <c r="K671" s="65"/>
      <c r="L671" s="65"/>
      <c r="M671" s="63"/>
      <c r="N671" s="63"/>
    </row>
    <row r="672" spans="5:14" ht="12.75">
      <c r="E672" s="20"/>
      <c r="F672" s="20"/>
      <c r="G672" s="20"/>
      <c r="H672" s="20"/>
      <c r="I672" s="65"/>
      <c r="J672" s="65"/>
      <c r="K672" s="65"/>
      <c r="L672" s="65"/>
      <c r="M672" s="63"/>
      <c r="N672" s="63"/>
    </row>
    <row r="673" spans="5:14" ht="12.75">
      <c r="E673" s="20"/>
      <c r="F673" s="20"/>
      <c r="G673" s="20"/>
      <c r="H673" s="20"/>
      <c r="I673" s="65"/>
      <c r="J673" s="65"/>
      <c r="K673" s="65"/>
      <c r="L673" s="65"/>
      <c r="M673" s="63"/>
      <c r="N673" s="63"/>
    </row>
    <row r="674" spans="5:14" ht="12.75">
      <c r="E674" s="20"/>
      <c r="F674" s="20"/>
      <c r="G674" s="20"/>
      <c r="H674" s="20"/>
      <c r="I674" s="65"/>
      <c r="J674" s="65"/>
      <c r="K674" s="65"/>
      <c r="L674" s="65"/>
      <c r="M674" s="63"/>
      <c r="N674" s="63"/>
    </row>
    <row r="675" spans="5:14" ht="12.75">
      <c r="E675" s="20"/>
      <c r="F675" s="20"/>
      <c r="G675" s="20"/>
      <c r="H675" s="20"/>
      <c r="I675" s="65"/>
      <c r="J675" s="65"/>
      <c r="K675" s="65"/>
      <c r="L675" s="65"/>
      <c r="M675" s="63"/>
      <c r="N675" s="63"/>
    </row>
    <row r="676" spans="5:14" ht="12.75">
      <c r="E676" s="20"/>
      <c r="F676" s="20"/>
      <c r="G676" s="20"/>
      <c r="H676" s="20"/>
      <c r="I676" s="65"/>
      <c r="J676" s="65"/>
      <c r="K676" s="65"/>
      <c r="L676" s="65"/>
      <c r="M676" s="63"/>
      <c r="N676" s="63"/>
    </row>
    <row r="677" spans="5:14" ht="12.75">
      <c r="E677" s="20"/>
      <c r="F677" s="20"/>
      <c r="G677" s="20"/>
      <c r="H677" s="20"/>
      <c r="I677" s="65"/>
      <c r="J677" s="65"/>
      <c r="K677" s="65"/>
      <c r="L677" s="65"/>
      <c r="M677" s="63"/>
      <c r="N677" s="63"/>
    </row>
    <row r="678" spans="5:14" ht="12.75">
      <c r="E678" s="20"/>
      <c r="F678" s="20"/>
      <c r="G678" s="20"/>
      <c r="H678" s="20"/>
      <c r="I678" s="65"/>
      <c r="J678" s="65"/>
      <c r="K678" s="65"/>
      <c r="L678" s="65"/>
      <c r="M678" s="63"/>
      <c r="N678" s="63"/>
    </row>
    <row r="679" spans="5:14" ht="12.75">
      <c r="E679" s="20"/>
      <c r="F679" s="20"/>
      <c r="G679" s="20"/>
      <c r="H679" s="20"/>
      <c r="I679" s="65"/>
      <c r="J679" s="65"/>
      <c r="K679" s="65"/>
      <c r="L679" s="65"/>
      <c r="M679" s="63"/>
      <c r="N679" s="63"/>
    </row>
    <row r="680" spans="5:14" ht="12.75">
      <c r="E680" s="20"/>
      <c r="F680" s="20"/>
      <c r="G680" s="20"/>
      <c r="H680" s="20"/>
      <c r="I680" s="65"/>
      <c r="J680" s="65"/>
      <c r="K680" s="65"/>
      <c r="L680" s="65"/>
      <c r="M680" s="63"/>
      <c r="N680" s="63"/>
    </row>
    <row r="681" spans="5:14" ht="12.75">
      <c r="E681" s="20"/>
      <c r="F681" s="20"/>
      <c r="G681" s="20"/>
      <c r="H681" s="20"/>
      <c r="I681" s="65"/>
      <c r="J681" s="65"/>
      <c r="K681" s="65"/>
      <c r="L681" s="65"/>
      <c r="M681" s="63"/>
      <c r="N681" s="63"/>
    </row>
    <row r="682" spans="5:14" ht="12.75">
      <c r="E682" s="20"/>
      <c r="F682" s="20"/>
      <c r="G682" s="20"/>
      <c r="H682" s="20"/>
      <c r="I682" s="65"/>
      <c r="J682" s="65"/>
      <c r="K682" s="65"/>
      <c r="L682" s="65"/>
      <c r="M682" s="63"/>
      <c r="N682" s="63"/>
    </row>
    <row r="683" spans="5:14" ht="12.75">
      <c r="E683" s="20"/>
      <c r="F683" s="20"/>
      <c r="G683" s="20"/>
      <c r="H683" s="20"/>
      <c r="I683" s="65"/>
      <c r="J683" s="65"/>
      <c r="K683" s="65"/>
      <c r="L683" s="65"/>
      <c r="M683" s="63"/>
      <c r="N683" s="63"/>
    </row>
    <row r="684" spans="5:14" ht="12.75">
      <c r="E684" s="20"/>
      <c r="F684" s="20"/>
      <c r="G684" s="20"/>
      <c r="H684" s="20"/>
      <c r="I684" s="65"/>
      <c r="J684" s="65"/>
      <c r="K684" s="65"/>
      <c r="L684" s="65"/>
      <c r="M684" s="63"/>
      <c r="N684" s="63"/>
    </row>
  </sheetData>
  <sheetProtection password="F155" sheet="1" objects="1" scenarios="1" formatCells="0" formatColumns="0" formatRows="0" pivotTables="0"/>
  <mergeCells count="20">
    <mergeCell ref="E17:G17"/>
    <mergeCell ref="F30:I31"/>
    <mergeCell ref="E18:G18"/>
    <mergeCell ref="A34:C34"/>
    <mergeCell ref="B26:C26"/>
    <mergeCell ref="B18:C18"/>
    <mergeCell ref="A19:H19"/>
    <mergeCell ref="A36:C36"/>
    <mergeCell ref="A37:C37"/>
    <mergeCell ref="E32:I34"/>
    <mergeCell ref="B5:C5"/>
    <mergeCell ref="B6:C6"/>
    <mergeCell ref="B7:C7"/>
    <mergeCell ref="B17:C17"/>
    <mergeCell ref="B38:B39"/>
    <mergeCell ref="B8:C8"/>
    <mergeCell ref="B15:C15"/>
    <mergeCell ref="A29:B31"/>
    <mergeCell ref="A32:C32"/>
    <mergeCell ref="A33:C33"/>
  </mergeCells>
  <conditionalFormatting sqref="G22:G25">
    <cfRule type="expression" priority="1" dxfId="11" stopIfTrue="1">
      <formula>(D22)&gt;2</formula>
    </cfRule>
  </conditionalFormatting>
  <conditionalFormatting sqref="B40">
    <cfRule type="cellIs" priority="2" dxfId="12" operator="equal" stopIfTrue="1">
      <formula>"granular"</formula>
    </cfRule>
    <cfRule type="cellIs" priority="3" dxfId="12" operator="equal" stopIfTrue="1">
      <formula>"liquid"</formula>
    </cfRule>
  </conditionalFormatting>
  <conditionalFormatting sqref="B41:B42">
    <cfRule type="cellIs" priority="4" dxfId="12" operator="greaterThan" stopIfTrue="1">
      <formula>0</formula>
    </cfRule>
  </conditionalFormatting>
  <conditionalFormatting sqref="B38">
    <cfRule type="cellIs" priority="5" dxfId="13" operator="equal" stopIfTrue="1">
      <formula>"Enter values in cells below"</formula>
    </cfRule>
  </conditionalFormatting>
  <conditionalFormatting sqref="A39">
    <cfRule type="cellIs" priority="6" dxfId="13" operator="equal" stopIfTrue="1">
      <formula>"Is this application:"</formula>
    </cfRule>
  </conditionalFormatting>
  <conditionalFormatting sqref="A42">
    <cfRule type="cellIs" priority="7" dxfId="14" operator="equal" stopIfTrue="1">
      <formula>"oz. product/1000 ft row:"</formula>
    </cfRule>
  </conditionalFormatting>
  <conditionalFormatting sqref="A40">
    <cfRule type="cellIs" priority="8" dxfId="14" operator="equal" stopIfTrue="1">
      <formula>"BROADCAST or applied in ROWS?"</formula>
    </cfRule>
  </conditionalFormatting>
  <conditionalFormatting sqref="A41">
    <cfRule type="cellIs" priority="9" dxfId="14" operator="equal" stopIfTrue="1">
      <formula>"GRANULAR or LIQUID?"</formula>
    </cfRule>
  </conditionalFormatting>
  <conditionalFormatting sqref="D40:D43">
    <cfRule type="cellIs" priority="10" dxfId="1" operator="greaterThan" stopIfTrue="1">
      <formula>0</formula>
    </cfRule>
  </conditionalFormatting>
  <conditionalFormatting sqref="B35:D35">
    <cfRule type="expression" priority="11" dxfId="0" stopIfTrue="1">
      <formula>$B$33="yes"</formula>
    </cfRule>
  </conditionalFormatting>
  <printOptions/>
  <pageMargins left="0.61" right="0.36" top="0.75" bottom="1" header="0.5" footer="0.5"/>
  <pageSetup horizontalDpi="300" verticalDpi="300" orientation="portrait" scale="51" r:id="rId4"/>
  <headerFooter alignWithMargins="0">
    <oddHeader>&amp;C&amp;A</oddHeader>
    <oddFooter>&amp;C&amp;F</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tabColor indexed="13"/>
  </sheetPr>
  <dimension ref="A1:AC397"/>
  <sheetViews>
    <sheetView showGridLines="0" view="pageBreakPreview" zoomScale="75" zoomScaleNormal="70" zoomScaleSheetLayoutView="75" zoomScalePageLayoutView="0" workbookViewId="0" topLeftCell="A25">
      <selection activeCell="B31" sqref="B31"/>
    </sheetView>
  </sheetViews>
  <sheetFormatPr defaultColWidth="8.421875" defaultRowHeight="12.75"/>
  <cols>
    <col min="1" max="1" width="38.57421875" style="1" customWidth="1"/>
    <col min="2" max="2" width="19.57421875" style="1" customWidth="1"/>
    <col min="3" max="3" width="19.28125" style="1" customWidth="1"/>
    <col min="4" max="4" width="19.57421875" style="2" customWidth="1"/>
    <col min="5" max="5" width="20.28125" style="1" customWidth="1"/>
    <col min="6" max="6" width="14.7109375" style="1" customWidth="1"/>
    <col min="7" max="7" width="14.57421875" style="1" customWidth="1"/>
    <col min="8" max="8" width="17.140625" style="1" customWidth="1"/>
    <col min="9" max="9" width="14.57421875" style="1" customWidth="1"/>
    <col min="10" max="10" width="14.421875" style="1" customWidth="1"/>
    <col min="11" max="11" width="19.421875" style="0" customWidth="1"/>
    <col min="12" max="13" width="14.421875" style="1" customWidth="1"/>
    <col min="14" max="14" width="8.421875" style="1" customWidth="1"/>
    <col min="15" max="15" width="8.28125" style="1" customWidth="1"/>
    <col min="16" max="16" width="24.7109375" style="1" customWidth="1"/>
    <col min="17" max="17" width="10.28125" style="1" customWidth="1"/>
    <col min="18" max="18" width="14.421875" style="1" customWidth="1"/>
    <col min="19" max="20" width="8.421875" style="1" customWidth="1"/>
    <col min="21" max="21" width="18.140625" style="1" customWidth="1"/>
    <col min="22" max="22" width="10.8515625" style="1" customWidth="1"/>
    <col min="23" max="23" width="8.421875" style="1" customWidth="1"/>
    <col min="24" max="24" width="18.421875" style="1" customWidth="1"/>
    <col min="25" max="30" width="8.421875" style="1" customWidth="1"/>
    <col min="31" max="31" width="11.57421875" style="1" customWidth="1"/>
    <col min="32" max="16384" width="8.421875" style="1" customWidth="1"/>
  </cols>
  <sheetData>
    <row r="1" spans="1:29" ht="15">
      <c r="A1" s="609" t="s">
        <v>98</v>
      </c>
      <c r="B1" s="609"/>
      <c r="C1" s="609"/>
      <c r="D1" s="52"/>
      <c r="E1" s="61" t="s">
        <v>72</v>
      </c>
      <c r="F1" s="19"/>
      <c r="G1" s="19"/>
      <c r="H1" s="19"/>
      <c r="K1" s="19"/>
      <c r="L1" s="19"/>
      <c r="M1" s="19"/>
      <c r="N1" s="19"/>
      <c r="O1" s="19"/>
      <c r="P1" s="19"/>
      <c r="Q1" s="19"/>
      <c r="R1" s="19"/>
      <c r="S1" s="19"/>
      <c r="T1" s="19"/>
      <c r="U1" s="19"/>
      <c r="V1" s="19"/>
      <c r="W1" s="19"/>
      <c r="X1" s="19"/>
      <c r="Y1" s="19"/>
      <c r="Z1" s="19"/>
      <c r="AA1" s="19"/>
      <c r="AB1" s="19"/>
      <c r="AC1" s="19"/>
    </row>
    <row r="2" spans="1:29" ht="15" customHeight="1" thickBot="1">
      <c r="A2" s="610"/>
      <c r="B2" s="610"/>
      <c r="C2" s="610"/>
      <c r="D2" s="52"/>
      <c r="E2" s="61" t="s">
        <v>73</v>
      </c>
      <c r="F2" s="19"/>
      <c r="G2" s="19"/>
      <c r="H2" s="19"/>
      <c r="K2" s="19"/>
      <c r="L2" s="19"/>
      <c r="M2" s="19"/>
      <c r="N2" s="19"/>
      <c r="O2" s="19"/>
      <c r="P2" s="19"/>
      <c r="Q2" s="19"/>
      <c r="R2" s="19"/>
      <c r="S2" s="19"/>
      <c r="T2" s="19"/>
      <c r="U2" s="19"/>
      <c r="V2" s="19"/>
      <c r="W2" s="19"/>
      <c r="X2" s="19"/>
      <c r="Y2" s="19"/>
      <c r="Z2" s="19"/>
      <c r="AA2" s="19"/>
      <c r="AB2" s="19"/>
      <c r="AC2" s="19"/>
    </row>
    <row r="3" spans="1:29" ht="20.25" customHeight="1">
      <c r="A3" s="303" t="s">
        <v>6</v>
      </c>
      <c r="B3" s="617">
        <f>INPUTS!B5</f>
        <v>0</v>
      </c>
      <c r="C3" s="618"/>
      <c r="D3" s="52"/>
      <c r="E3" s="61" t="s">
        <v>74</v>
      </c>
      <c r="F3" s="19"/>
      <c r="G3" s="19"/>
      <c r="H3" s="19"/>
      <c r="K3" s="19"/>
      <c r="L3" s="19"/>
      <c r="M3" s="19"/>
      <c r="N3" s="19"/>
      <c r="O3" s="19"/>
      <c r="P3" s="19"/>
      <c r="Q3" s="19"/>
      <c r="R3" s="19"/>
      <c r="S3" s="19"/>
      <c r="T3" s="19"/>
      <c r="U3" s="19"/>
      <c r="V3" s="19"/>
      <c r="W3" s="19"/>
      <c r="X3" s="19"/>
      <c r="Y3" s="19"/>
      <c r="Z3" s="19"/>
      <c r="AA3" s="19"/>
      <c r="AB3" s="19"/>
      <c r="AC3" s="19"/>
    </row>
    <row r="4" spans="1:29" ht="15" customHeight="1">
      <c r="A4" s="304" t="s">
        <v>7</v>
      </c>
      <c r="B4" s="598">
        <f>INPUTS!B6</f>
        <v>0</v>
      </c>
      <c r="C4" s="599"/>
      <c r="D4" s="52"/>
      <c r="E4" s="61" t="s">
        <v>75</v>
      </c>
      <c r="F4" s="19"/>
      <c r="G4" s="19"/>
      <c r="H4" s="19"/>
      <c r="K4" s="19"/>
      <c r="L4" s="19"/>
      <c r="M4" s="19"/>
      <c r="N4" s="19"/>
      <c r="O4" s="19"/>
      <c r="P4" s="19"/>
      <c r="Q4" s="19"/>
      <c r="R4" s="19"/>
      <c r="S4" s="19"/>
      <c r="T4" s="19"/>
      <c r="U4" s="19"/>
      <c r="V4" s="19"/>
      <c r="W4" s="19"/>
      <c r="X4" s="19"/>
      <c r="Y4" s="19"/>
      <c r="Z4" s="19"/>
      <c r="AA4" s="19"/>
      <c r="AB4" s="19"/>
      <c r="AC4" s="19"/>
    </row>
    <row r="5" spans="1:29" ht="15" customHeight="1">
      <c r="A5" s="305" t="s">
        <v>8</v>
      </c>
      <c r="B5" s="598">
        <f>INPUTS!B7</f>
        <v>0</v>
      </c>
      <c r="C5" s="599"/>
      <c r="D5" s="52"/>
      <c r="E5" s="19"/>
      <c r="F5" s="19"/>
      <c r="G5" s="19"/>
      <c r="H5" s="19"/>
      <c r="K5" s="19"/>
      <c r="L5" s="19"/>
      <c r="M5" s="19"/>
      <c r="N5" s="19"/>
      <c r="O5" s="19"/>
      <c r="P5" s="19" t="s">
        <v>9</v>
      </c>
      <c r="Q5" s="19"/>
      <c r="R5" s="19"/>
      <c r="S5" s="19"/>
      <c r="T5" s="19"/>
      <c r="U5" s="19"/>
      <c r="V5" s="19"/>
      <c r="W5" s="19"/>
      <c r="X5" s="19"/>
      <c r="Y5" s="19"/>
      <c r="Z5" s="19"/>
      <c r="AA5" s="19"/>
      <c r="AB5" s="19"/>
      <c r="AC5" s="19"/>
    </row>
    <row r="6" spans="1:29" ht="15" customHeight="1">
      <c r="A6" s="305" t="s">
        <v>10</v>
      </c>
      <c r="B6" s="129">
        <f>INPUTS!B9*INPUTS!B8</f>
        <v>0</v>
      </c>
      <c r="C6" s="130" t="s">
        <v>11</v>
      </c>
      <c r="D6" s="52"/>
      <c r="E6" s="105" t="s">
        <v>152</v>
      </c>
      <c r="F6" s="19"/>
      <c r="G6" s="19"/>
      <c r="H6" s="19"/>
      <c r="K6" s="19"/>
      <c r="L6" s="19"/>
      <c r="M6" s="19"/>
      <c r="N6" s="19"/>
      <c r="O6" s="19"/>
      <c r="P6" s="19"/>
      <c r="Q6" s="19"/>
      <c r="R6" s="19"/>
      <c r="S6" s="19"/>
      <c r="T6" s="19"/>
      <c r="U6" s="19"/>
      <c r="V6" s="19"/>
      <c r="W6" s="19"/>
      <c r="X6" s="19"/>
      <c r="Y6" s="19"/>
      <c r="Z6" s="19"/>
      <c r="AA6" s="19"/>
      <c r="AB6" s="19"/>
      <c r="AC6" s="19"/>
    </row>
    <row r="7" spans="1:29" ht="15" customHeight="1">
      <c r="A7" s="305" t="s">
        <v>14</v>
      </c>
      <c r="B7" s="129">
        <f>INPUTS!B10</f>
        <v>0</v>
      </c>
      <c r="C7" s="130" t="s">
        <v>15</v>
      </c>
      <c r="D7" s="52"/>
      <c r="E7" s="105" t="s">
        <v>153</v>
      </c>
      <c r="F7" s="19"/>
      <c r="G7" s="19"/>
      <c r="H7" s="19"/>
      <c r="K7" s="19"/>
      <c r="L7" s="19"/>
      <c r="M7" s="19"/>
      <c r="N7" s="19"/>
      <c r="O7" s="19"/>
      <c r="P7" s="19"/>
      <c r="Q7" s="19"/>
      <c r="R7" s="19"/>
      <c r="S7" s="19"/>
      <c r="T7" s="19"/>
      <c r="U7" s="19"/>
      <c r="V7" s="19"/>
      <c r="W7" s="19"/>
      <c r="X7" s="19"/>
      <c r="Y7" s="19"/>
      <c r="Z7" s="19"/>
      <c r="AA7" s="19"/>
      <c r="AB7" s="19"/>
      <c r="AC7" s="19"/>
    </row>
    <row r="8" spans="1:29" ht="15" customHeight="1">
      <c r="A8" s="305" t="s">
        <v>58</v>
      </c>
      <c r="B8" s="129">
        <f>INPUTS!B11</f>
        <v>0</v>
      </c>
      <c r="C8" s="130" t="s">
        <v>16</v>
      </c>
      <c r="D8" s="52"/>
      <c r="E8" s="105" t="s">
        <v>154</v>
      </c>
      <c r="F8" s="19"/>
      <c r="G8" s="19"/>
      <c r="H8" s="19"/>
      <c r="K8" s="19"/>
      <c r="L8" s="19"/>
      <c r="M8" s="19"/>
      <c r="N8" s="19"/>
      <c r="O8" s="19"/>
      <c r="P8" s="80" t="s">
        <v>177</v>
      </c>
      <c r="Q8" s="80" t="s">
        <v>13</v>
      </c>
      <c r="R8" s="19"/>
      <c r="S8" s="19"/>
      <c r="T8" s="19"/>
      <c r="U8" s="19"/>
      <c r="V8" s="19"/>
      <c r="W8" s="19"/>
      <c r="X8" s="19"/>
      <c r="Y8" s="19"/>
      <c r="Z8" s="19"/>
      <c r="AA8" s="19"/>
      <c r="AB8" s="19"/>
      <c r="AC8" s="19"/>
    </row>
    <row r="9" spans="1:29" ht="15" customHeight="1">
      <c r="A9" s="305" t="s">
        <v>17</v>
      </c>
      <c r="B9" s="131">
        <f>INPUTS!B12</f>
        <v>0</v>
      </c>
      <c r="C9" s="132"/>
      <c r="D9" s="52"/>
      <c r="F9" s="19"/>
      <c r="G9" s="19"/>
      <c r="H9" s="19"/>
      <c r="K9" s="19"/>
      <c r="L9" s="19"/>
      <c r="M9" s="19"/>
      <c r="N9" s="19"/>
      <c r="O9" s="19"/>
      <c r="P9" s="19"/>
      <c r="Q9" s="19"/>
      <c r="R9" s="19"/>
      <c r="S9" s="19"/>
      <c r="T9" s="19"/>
      <c r="U9" s="19"/>
      <c r="V9" s="19"/>
      <c r="W9" s="19"/>
      <c r="X9" s="19"/>
      <c r="Y9" s="19"/>
      <c r="Z9" s="19"/>
      <c r="AA9" s="19"/>
      <c r="AB9" s="19"/>
      <c r="AC9" s="19"/>
    </row>
    <row r="10" spans="1:29" ht="15" customHeight="1" thickBot="1">
      <c r="A10" s="305" t="s">
        <v>40</v>
      </c>
      <c r="B10" s="133">
        <v>1</v>
      </c>
      <c r="C10" s="134" t="s">
        <v>62</v>
      </c>
      <c r="D10" s="52"/>
      <c r="F10" s="19"/>
      <c r="G10" s="19"/>
      <c r="H10" s="19"/>
      <c r="K10" s="19"/>
      <c r="L10" s="19"/>
      <c r="M10" s="19"/>
      <c r="N10" s="19"/>
      <c r="O10" s="19"/>
      <c r="P10" s="19"/>
      <c r="Q10" s="19"/>
      <c r="R10" s="19"/>
      <c r="S10" s="19"/>
      <c r="T10" s="19"/>
      <c r="U10" s="19"/>
      <c r="V10" s="19"/>
      <c r="W10" s="19"/>
      <c r="X10" s="19"/>
      <c r="Y10" s="19"/>
      <c r="Z10" s="19"/>
      <c r="AA10" s="19"/>
      <c r="AB10" s="19"/>
      <c r="AC10" s="19"/>
    </row>
    <row r="11" spans="1:29" ht="15" customHeight="1">
      <c r="A11" s="82"/>
      <c r="B11" s="83"/>
      <c r="C11" s="84"/>
      <c r="D11" s="52"/>
      <c r="F11" s="19"/>
      <c r="G11" s="19"/>
      <c r="H11" s="19"/>
      <c r="K11" s="19"/>
      <c r="L11" s="19"/>
      <c r="M11" s="19"/>
      <c r="N11" s="19"/>
      <c r="O11" s="19"/>
      <c r="P11" s="19" t="s">
        <v>18</v>
      </c>
      <c r="Q11" s="19">
        <f>(B6*240)</f>
        <v>0</v>
      </c>
      <c r="R11" s="19"/>
      <c r="S11" s="19"/>
      <c r="T11" s="19"/>
      <c r="U11" s="19"/>
      <c r="V11" s="19"/>
      <c r="W11" s="19"/>
      <c r="X11" s="19"/>
      <c r="Y11" s="19"/>
      <c r="Z11" s="19"/>
      <c r="AA11" s="19"/>
      <c r="AB11" s="19"/>
      <c r="AC11" s="19"/>
    </row>
    <row r="12" spans="1:29" ht="15" customHeight="1" thickBot="1">
      <c r="A12" s="85"/>
      <c r="B12" s="600"/>
      <c r="C12" s="600"/>
      <c r="D12" s="52"/>
      <c r="E12" s="19"/>
      <c r="F12" s="19"/>
      <c r="G12" s="19"/>
      <c r="H12" s="19"/>
      <c r="K12" s="19"/>
      <c r="L12" s="19"/>
      <c r="M12" s="19"/>
      <c r="N12" s="19"/>
      <c r="O12" s="19"/>
      <c r="P12" s="19" t="s">
        <v>19</v>
      </c>
      <c r="Q12" s="19">
        <f>(B6*110)</f>
        <v>0</v>
      </c>
      <c r="R12" s="19"/>
      <c r="S12" s="19"/>
      <c r="T12" s="19"/>
      <c r="U12" s="19"/>
      <c r="V12" s="19"/>
      <c r="W12" s="19"/>
      <c r="X12" s="19"/>
      <c r="Y12" s="19"/>
      <c r="Z12" s="19"/>
      <c r="AA12" s="19"/>
      <c r="AB12" s="19"/>
      <c r="AC12" s="19"/>
    </row>
    <row r="13" spans="1:29" ht="15" customHeight="1">
      <c r="A13" s="619" t="s">
        <v>61</v>
      </c>
      <c r="B13" s="620"/>
      <c r="C13" s="620"/>
      <c r="D13" s="621"/>
      <c r="E13" s="19"/>
      <c r="F13" s="19"/>
      <c r="G13" s="19"/>
      <c r="H13" s="19"/>
      <c r="K13" s="19"/>
      <c r="L13" s="19"/>
      <c r="M13" s="19"/>
      <c r="N13" s="19"/>
      <c r="O13" s="19"/>
      <c r="P13" s="19" t="s">
        <v>20</v>
      </c>
      <c r="Q13" s="19">
        <f>(B6*135)</f>
        <v>0</v>
      </c>
      <c r="R13" s="19"/>
      <c r="S13" s="19"/>
      <c r="T13" s="19"/>
      <c r="U13" s="19"/>
      <c r="V13" s="19"/>
      <c r="W13" s="19"/>
      <c r="X13" s="19"/>
      <c r="Y13" s="19"/>
      <c r="Z13" s="19"/>
      <c r="AA13" s="19"/>
      <c r="AB13" s="19"/>
      <c r="AC13" s="19"/>
    </row>
    <row r="14" spans="1:29" ht="13.5" thickBot="1">
      <c r="A14" s="622"/>
      <c r="B14" s="623"/>
      <c r="C14" s="623"/>
      <c r="D14" s="624"/>
      <c r="E14" s="19"/>
      <c r="F14" s="19"/>
      <c r="G14" s="19"/>
      <c r="H14" s="19"/>
      <c r="K14" s="19"/>
      <c r="L14" s="19"/>
      <c r="M14" s="19"/>
      <c r="N14" s="19"/>
      <c r="O14" s="19"/>
      <c r="P14" s="19" t="s">
        <v>21</v>
      </c>
      <c r="Q14" s="19">
        <f>(B6*15)</f>
        <v>0</v>
      </c>
      <c r="R14" s="19"/>
      <c r="S14" s="19"/>
      <c r="T14" s="19"/>
      <c r="U14" s="19"/>
      <c r="V14" s="19"/>
      <c r="W14" s="19"/>
      <c r="X14" s="19"/>
      <c r="Y14" s="19"/>
      <c r="Z14" s="19"/>
      <c r="AA14" s="19"/>
      <c r="AB14" s="19"/>
      <c r="AC14" s="19"/>
    </row>
    <row r="15" spans="1:29" ht="15" customHeight="1">
      <c r="A15" s="626" t="s">
        <v>25</v>
      </c>
      <c r="B15" s="82" t="str">
        <f>IF(INPUTS!D22=3,INPUTS!G22,IF(INPUTS!D22=1,"Bobwhite quail ","Mallard duck "))</f>
        <v>Bobwhite quail </v>
      </c>
      <c r="C15" s="306" t="s">
        <v>104</v>
      </c>
      <c r="D15" s="135">
        <f>INPUTS!C22</f>
        <v>0</v>
      </c>
      <c r="E15" s="1">
        <f>IF(INPUTS!$F$22=0,"",IF(INPUTS!$D$22&lt;3,"Toxicity adjustments not based on standard assumed test animal body weight",""))</f>
      </c>
      <c r="G15" s="19"/>
      <c r="H15" s="19"/>
      <c r="K15" s="19"/>
      <c r="L15" s="19"/>
      <c r="M15" s="19"/>
      <c r="N15" s="19"/>
      <c r="O15" s="19"/>
      <c r="P15" s="19"/>
      <c r="Q15" s="19"/>
      <c r="R15" s="19"/>
      <c r="S15" s="19"/>
      <c r="T15" s="19"/>
      <c r="U15" s="19"/>
      <c r="V15" s="19"/>
      <c r="W15" s="19"/>
      <c r="X15" s="19"/>
      <c r="Y15" s="19"/>
      <c r="Z15" s="19"/>
      <c r="AA15" s="19"/>
      <c r="AB15" s="19"/>
      <c r="AC15" s="19"/>
    </row>
    <row r="16" spans="1:29" ht="15" customHeight="1">
      <c r="A16" s="627"/>
      <c r="B16" s="206" t="str">
        <f>IF(INPUTS!D23=3,INPUTS!G23,IF(INPUTS!D23=1,"Bobwhite quail ","Mallard duck)"))</f>
        <v>Bobwhite quail </v>
      </c>
      <c r="C16" s="307" t="s">
        <v>103</v>
      </c>
      <c r="D16" s="136">
        <f>INPUTS!C23</f>
        <v>0</v>
      </c>
      <c r="G16" s="19"/>
      <c r="H16" s="19"/>
      <c r="K16" s="19"/>
      <c r="L16" s="19"/>
      <c r="M16" s="19"/>
      <c r="N16" s="19"/>
      <c r="O16" s="19"/>
      <c r="P16" s="19" t="s">
        <v>23</v>
      </c>
      <c r="Q16" s="39" t="e">
        <f>(LN(2)/B7)</f>
        <v>#DIV/0!</v>
      </c>
      <c r="R16" s="19"/>
      <c r="S16" s="19"/>
      <c r="T16" s="19"/>
      <c r="U16" s="19"/>
      <c r="V16" s="19"/>
      <c r="W16" s="19"/>
      <c r="X16" s="19"/>
      <c r="Y16" s="19"/>
      <c r="Z16" s="19"/>
      <c r="AA16" s="19"/>
      <c r="AB16" s="19"/>
      <c r="AC16" s="19"/>
    </row>
    <row r="17" spans="1:29" ht="15" customHeight="1">
      <c r="A17" s="627"/>
      <c r="B17" s="206" t="str">
        <f>IF(INPUTS!D24=3,INPUTS!G24,IF(INPUTS!D24=1,"Bobwhite quail ","Mallard duck "))</f>
        <v>Bobwhite quail </v>
      </c>
      <c r="C17" s="307" t="s">
        <v>170</v>
      </c>
      <c r="D17" s="137">
        <f>INPUTS!C24</f>
        <v>0</v>
      </c>
      <c r="G17" s="19"/>
      <c r="H17" s="19"/>
      <c r="K17" s="19"/>
      <c r="L17" s="19"/>
      <c r="M17" s="19"/>
      <c r="N17" s="19"/>
      <c r="O17" s="19"/>
      <c r="P17" s="19"/>
      <c r="Q17" s="19"/>
      <c r="R17" s="19"/>
      <c r="S17" s="19"/>
      <c r="T17" s="19"/>
      <c r="U17" s="81" t="s">
        <v>25</v>
      </c>
      <c r="V17" s="81" t="s">
        <v>25</v>
      </c>
      <c r="W17" s="81"/>
      <c r="X17" s="81" t="s">
        <v>26</v>
      </c>
      <c r="Y17" s="81" t="s">
        <v>26</v>
      </c>
      <c r="Z17" s="81"/>
      <c r="AA17" s="19"/>
      <c r="AB17" s="19"/>
      <c r="AC17" s="19"/>
    </row>
    <row r="18" spans="1:29" ht="15" customHeight="1" thickBot="1">
      <c r="A18" s="628"/>
      <c r="B18" s="85" t="str">
        <f>IF(INPUTS!D25=3,INPUTS!G25,IF(INPUTS!D25=1,"Bobwhite quail ","Mallard duck "))</f>
        <v>Bobwhite quail </v>
      </c>
      <c r="C18" s="308" t="s">
        <v>102</v>
      </c>
      <c r="D18" s="229">
        <f>INPUTS!C25</f>
        <v>0</v>
      </c>
      <c r="E18" s="19"/>
      <c r="F18" s="19"/>
      <c r="G18" s="19"/>
      <c r="H18" s="19"/>
      <c r="K18" s="19"/>
      <c r="L18" s="19"/>
      <c r="M18" s="19"/>
      <c r="N18" s="19"/>
      <c r="O18" s="19"/>
      <c r="P18" s="19"/>
      <c r="Q18" s="81" t="s">
        <v>22</v>
      </c>
      <c r="R18" s="19"/>
      <c r="S18" s="19"/>
      <c r="T18" s="19" t="s">
        <v>28</v>
      </c>
      <c r="U18" s="81" t="s">
        <v>29</v>
      </c>
      <c r="V18" s="81" t="s">
        <v>30</v>
      </c>
      <c r="W18" s="81"/>
      <c r="X18" s="81" t="s">
        <v>29</v>
      </c>
      <c r="Y18" s="81" t="s">
        <v>30</v>
      </c>
      <c r="Z18" s="81"/>
      <c r="AA18" s="19"/>
      <c r="AB18" s="19"/>
      <c r="AC18" s="19"/>
    </row>
    <row r="19" spans="1:29" ht="15" customHeight="1">
      <c r="A19" s="207"/>
      <c r="B19" s="226"/>
      <c r="C19" s="226"/>
      <c r="D19" s="158"/>
      <c r="E19" s="19"/>
      <c r="F19" s="19"/>
      <c r="G19" s="19"/>
      <c r="H19" s="19"/>
      <c r="K19" s="19"/>
      <c r="L19" s="19"/>
      <c r="M19" s="81" t="s">
        <v>31</v>
      </c>
      <c r="N19" s="81" t="s">
        <v>32</v>
      </c>
      <c r="O19" s="81" t="s">
        <v>33</v>
      </c>
      <c r="P19" s="81" t="s">
        <v>24</v>
      </c>
      <c r="Q19" s="81" t="s">
        <v>34</v>
      </c>
      <c r="R19" s="81" t="s">
        <v>35</v>
      </c>
      <c r="S19" s="81" t="s">
        <v>44</v>
      </c>
      <c r="T19" s="19" t="s">
        <v>36</v>
      </c>
      <c r="U19" s="81" t="s">
        <v>37</v>
      </c>
      <c r="V19" s="81" t="s">
        <v>37</v>
      </c>
      <c r="W19" s="81"/>
      <c r="X19" s="81" t="s">
        <v>37</v>
      </c>
      <c r="Y19" s="81" t="s">
        <v>37</v>
      </c>
      <c r="Z19" s="81"/>
      <c r="AA19" s="19"/>
      <c r="AB19" s="19"/>
      <c r="AC19" s="19"/>
    </row>
    <row r="20" spans="1:29" ht="15" customHeight="1">
      <c r="A20" s="615"/>
      <c r="B20" s="613"/>
      <c r="C20" s="614"/>
      <c r="D20" s="228"/>
      <c r="E20" s="19"/>
      <c r="F20" s="19"/>
      <c r="G20" s="19"/>
      <c r="H20" s="19"/>
      <c r="K20" s="19"/>
      <c r="L20" s="19"/>
      <c r="M20" s="80" t="s">
        <v>22</v>
      </c>
      <c r="N20" s="80" t="s">
        <v>22</v>
      </c>
      <c r="O20" s="80" t="s">
        <v>38</v>
      </c>
      <c r="P20" s="80" t="s">
        <v>22</v>
      </c>
      <c r="Q20" s="80" t="s">
        <v>22</v>
      </c>
      <c r="R20" s="80" t="s">
        <v>43</v>
      </c>
      <c r="S20" s="80" t="s">
        <v>45</v>
      </c>
      <c r="T20" s="19" t="s">
        <v>22</v>
      </c>
      <c r="U20" s="81" t="s">
        <v>39</v>
      </c>
      <c r="V20" s="81" t="s">
        <v>39</v>
      </c>
      <c r="W20" s="81"/>
      <c r="X20" s="81" t="s">
        <v>39</v>
      </c>
      <c r="Y20" s="81" t="s">
        <v>39</v>
      </c>
      <c r="Z20" s="81"/>
      <c r="AA20" s="19"/>
      <c r="AB20" s="19"/>
      <c r="AC20" s="19"/>
    </row>
    <row r="21" spans="1:29" ht="12.75">
      <c r="A21" s="616"/>
      <c r="B21" s="613"/>
      <c r="C21" s="625"/>
      <c r="D21" s="145"/>
      <c r="E21" s="19"/>
      <c r="F21" s="19"/>
      <c r="G21" s="19"/>
      <c r="H21" s="19"/>
      <c r="K21" s="19"/>
      <c r="L21" s="19"/>
      <c r="M21" s="19">
        <v>0</v>
      </c>
      <c r="N21" s="19">
        <v>1</v>
      </c>
      <c r="O21" s="19">
        <v>0</v>
      </c>
      <c r="P21" s="40">
        <f>(Q11)</f>
        <v>0</v>
      </c>
      <c r="Q21" s="19">
        <f>(Q12)</f>
        <v>0</v>
      </c>
      <c r="R21" s="19">
        <f>(Q13)</f>
        <v>0</v>
      </c>
      <c r="S21" s="19">
        <f>(Q14)</f>
        <v>0</v>
      </c>
      <c r="T21" s="19">
        <f aca="true" t="shared" si="0" ref="T21:T84">$B$11</f>
        <v>0</v>
      </c>
      <c r="U21" s="19">
        <v>0</v>
      </c>
      <c r="V21" s="19">
        <v>0</v>
      </c>
      <c r="W21" s="19"/>
      <c r="X21" s="19">
        <v>0</v>
      </c>
      <c r="Y21" s="19">
        <v>0</v>
      </c>
      <c r="Z21" s="19"/>
      <c r="AA21" s="19"/>
      <c r="AB21" s="19"/>
      <c r="AC21" s="19"/>
    </row>
    <row r="22" spans="1:29" ht="12.75">
      <c r="A22" s="616"/>
      <c r="B22" s="613"/>
      <c r="C22" s="614"/>
      <c r="D22" s="228"/>
      <c r="E22" s="19"/>
      <c r="F22" s="19"/>
      <c r="G22" s="19"/>
      <c r="H22" s="19"/>
      <c r="K22" s="19"/>
      <c r="L22" s="19"/>
      <c r="M22" s="19">
        <f aca="true" t="shared" si="1" ref="M22:M85">(M21+1)</f>
        <v>1</v>
      </c>
      <c r="N22" s="19">
        <f aca="true" t="shared" si="2" ref="N22:N85">IF($B$9&gt;N21,IF(O21=($B$8-1),(N21+1),(N21)),(N21))</f>
        <v>1</v>
      </c>
      <c r="O22" s="19">
        <f aca="true" t="shared" si="3" ref="O22:O85">IF(O21&lt;($B$8-1),(1+O21),0)</f>
        <v>0</v>
      </c>
      <c r="P22" s="40" t="e">
        <f aca="true" t="shared" si="4" ref="P22:P85">IF((N22&gt;N21),(EXP(-$Q$16)*(P21)+$Q$11),((EXP(-$Q$16)*(P21))))</f>
        <v>#DIV/0!</v>
      </c>
      <c r="Q22" s="40" t="e">
        <f>IF((N22&gt;N21),(EXP(-$Q$16)*(Q21)+$Q$12),((EXP(-$Q$16)*(Q21))))</f>
        <v>#DIV/0!</v>
      </c>
      <c r="R22" s="40" t="e">
        <f aca="true" t="shared" si="5" ref="R22:R85">IF((N22&gt;N21),(EXP(-$Q$16)*(R21)+$Q$13),((EXP(-$Q$16)*(R21))))</f>
        <v>#DIV/0!</v>
      </c>
      <c r="S22" s="40" t="e">
        <f aca="true" t="shared" si="6" ref="S22:S85">IF((N22&gt;N21),(EXP(-$Q$16)*(S21)+$Q$14),((EXP(-$Q$16)*(S21))))</f>
        <v>#DIV/0!</v>
      </c>
      <c r="T22" s="19">
        <f t="shared" si="0"/>
        <v>0</v>
      </c>
      <c r="U22" s="19">
        <f aca="true" t="shared" si="7" ref="U22:U52">IF(P21&gt;$D$18,(U21+1),U21)</f>
        <v>0</v>
      </c>
      <c r="V22" s="19">
        <f aca="true" t="shared" si="8" ref="V22:V52">IF(P21&gt;$D$16,(V21+1),V21)</f>
        <v>0</v>
      </c>
      <c r="W22" s="19"/>
      <c r="X22" s="19">
        <f aca="true" t="shared" si="9" ref="X22:X52">IF(P21&gt;$D$22,(X21+1),X21)</f>
        <v>0</v>
      </c>
      <c r="Y22" s="19">
        <f aca="true" t="shared" si="10" ref="Y22:Y52">IF(P21&gt;$D$20,(Y21+1),Y21)</f>
        <v>0</v>
      </c>
      <c r="Z22" s="19"/>
      <c r="AA22" s="19"/>
      <c r="AB22" s="19"/>
      <c r="AC22" s="19"/>
    </row>
    <row r="23" spans="1:29" ht="12.75">
      <c r="A23" s="616"/>
      <c r="B23" s="613"/>
      <c r="C23" s="614"/>
      <c r="D23" s="145"/>
      <c r="E23" s="19"/>
      <c r="F23" s="19"/>
      <c r="G23" s="19"/>
      <c r="H23" s="19"/>
      <c r="I23" s="7"/>
      <c r="K23" s="19"/>
      <c r="L23" s="19"/>
      <c r="M23" s="19">
        <f t="shared" si="1"/>
        <v>2</v>
      </c>
      <c r="N23" s="19">
        <f t="shared" si="2"/>
        <v>1</v>
      </c>
      <c r="O23" s="19">
        <f t="shared" si="3"/>
        <v>0</v>
      </c>
      <c r="P23" s="40" t="e">
        <f t="shared" si="4"/>
        <v>#DIV/0!</v>
      </c>
      <c r="Q23" s="40" t="e">
        <f aca="true" t="shared" si="11" ref="Q23:Q85">IF((N23&gt;N22),(EXP(-$Q$16)*(Q22)+$Q$12),((EXP(-$Q$16)*(Q22))))</f>
        <v>#DIV/0!</v>
      </c>
      <c r="R23" s="40" t="e">
        <f t="shared" si="5"/>
        <v>#DIV/0!</v>
      </c>
      <c r="S23" s="40" t="e">
        <f t="shared" si="6"/>
        <v>#DIV/0!</v>
      </c>
      <c r="T23" s="19">
        <f t="shared" si="0"/>
        <v>0</v>
      </c>
      <c r="U23" s="19" t="e">
        <f t="shared" si="7"/>
        <v>#DIV/0!</v>
      </c>
      <c r="V23" s="19" t="e">
        <f t="shared" si="8"/>
        <v>#DIV/0!</v>
      </c>
      <c r="W23" s="19"/>
      <c r="X23" s="19" t="e">
        <f t="shared" si="9"/>
        <v>#DIV/0!</v>
      </c>
      <c r="Y23" s="19" t="e">
        <f t="shared" si="10"/>
        <v>#DIV/0!</v>
      </c>
      <c r="Z23" s="19"/>
      <c r="AA23" s="19"/>
      <c r="AB23" s="19"/>
      <c r="AC23" s="19"/>
    </row>
    <row r="24" spans="1:29" ht="13.5" thickBot="1">
      <c r="A24" s="227"/>
      <c r="B24" s="19"/>
      <c r="C24" s="46"/>
      <c r="D24" s="158"/>
      <c r="E24" s="19"/>
      <c r="F24" s="19"/>
      <c r="G24" s="19"/>
      <c r="H24" s="19"/>
      <c r="I24" s="7"/>
      <c r="K24" s="19"/>
      <c r="L24" s="19"/>
      <c r="M24" s="19">
        <f t="shared" si="1"/>
        <v>3</v>
      </c>
      <c r="N24" s="19">
        <f t="shared" si="2"/>
        <v>1</v>
      </c>
      <c r="O24" s="19">
        <f t="shared" si="3"/>
        <v>0</v>
      </c>
      <c r="P24" s="40" t="e">
        <f t="shared" si="4"/>
        <v>#DIV/0!</v>
      </c>
      <c r="Q24" s="40" t="e">
        <f t="shared" si="11"/>
        <v>#DIV/0!</v>
      </c>
      <c r="R24" s="40" t="e">
        <f t="shared" si="5"/>
        <v>#DIV/0!</v>
      </c>
      <c r="S24" s="40" t="e">
        <f t="shared" si="6"/>
        <v>#DIV/0!</v>
      </c>
      <c r="T24" s="19">
        <f t="shared" si="0"/>
        <v>0</v>
      </c>
      <c r="U24" s="19" t="e">
        <f t="shared" si="7"/>
        <v>#DIV/0!</v>
      </c>
      <c r="V24" s="19" t="e">
        <f t="shared" si="8"/>
        <v>#DIV/0!</v>
      </c>
      <c r="W24" s="19"/>
      <c r="X24" s="19" t="e">
        <f t="shared" si="9"/>
        <v>#DIV/0!</v>
      </c>
      <c r="Y24" s="19" t="e">
        <f t="shared" si="10"/>
        <v>#DIV/0!</v>
      </c>
      <c r="Z24" s="19"/>
      <c r="AA24" s="19"/>
      <c r="AB24" s="19"/>
      <c r="AC24" s="19"/>
    </row>
    <row r="25" spans="1:29" ht="12.75" customHeight="1">
      <c r="A25" s="611" t="s">
        <v>178</v>
      </c>
      <c r="B25" s="528" t="s">
        <v>59</v>
      </c>
      <c r="C25" s="19"/>
      <c r="D25" s="52"/>
      <c r="E25" s="19"/>
      <c r="F25" s="19"/>
      <c r="G25" s="19"/>
      <c r="H25" s="19"/>
      <c r="I25" s="58"/>
      <c r="K25" s="19"/>
      <c r="L25" s="19"/>
      <c r="M25" s="19">
        <f t="shared" si="1"/>
        <v>4</v>
      </c>
      <c r="N25" s="19">
        <f t="shared" si="2"/>
        <v>1</v>
      </c>
      <c r="O25" s="19">
        <f t="shared" si="3"/>
        <v>0</v>
      </c>
      <c r="P25" s="40" t="e">
        <f t="shared" si="4"/>
        <v>#DIV/0!</v>
      </c>
      <c r="Q25" s="40" t="e">
        <f t="shared" si="11"/>
        <v>#DIV/0!</v>
      </c>
      <c r="R25" s="40" t="e">
        <f t="shared" si="5"/>
        <v>#DIV/0!</v>
      </c>
      <c r="S25" s="40" t="e">
        <f t="shared" si="6"/>
        <v>#DIV/0!</v>
      </c>
      <c r="T25" s="19">
        <f t="shared" si="0"/>
        <v>0</v>
      </c>
      <c r="U25" s="19" t="e">
        <f t="shared" si="7"/>
        <v>#DIV/0!</v>
      </c>
      <c r="V25" s="19" t="e">
        <f t="shared" si="8"/>
        <v>#DIV/0!</v>
      </c>
      <c r="W25" s="19"/>
      <c r="X25" s="19" t="e">
        <f t="shared" si="9"/>
        <v>#DIV/0!</v>
      </c>
      <c r="Y25" s="19" t="e">
        <f t="shared" si="10"/>
        <v>#DIV/0!</v>
      </c>
      <c r="Z25" s="19"/>
      <c r="AA25" s="19"/>
      <c r="AB25" s="19"/>
      <c r="AC25" s="19"/>
    </row>
    <row r="26" spans="1:29" ht="12.75" customHeight="1" thickBot="1">
      <c r="A26" s="612"/>
      <c r="B26" s="529" t="s">
        <v>60</v>
      </c>
      <c r="C26" s="19"/>
      <c r="D26" s="52"/>
      <c r="E26" s="19"/>
      <c r="F26" s="19"/>
      <c r="G26" s="19"/>
      <c r="H26" s="19"/>
      <c r="I26" s="58"/>
      <c r="K26" s="19"/>
      <c r="L26" s="19"/>
      <c r="M26" s="19">
        <f t="shared" si="1"/>
        <v>5</v>
      </c>
      <c r="N26" s="19">
        <f t="shared" si="2"/>
        <v>1</v>
      </c>
      <c r="O26" s="19">
        <f t="shared" si="3"/>
        <v>0</v>
      </c>
      <c r="P26" s="40" t="e">
        <f t="shared" si="4"/>
        <v>#DIV/0!</v>
      </c>
      <c r="Q26" s="40" t="e">
        <f t="shared" si="11"/>
        <v>#DIV/0!</v>
      </c>
      <c r="R26" s="40" t="e">
        <f t="shared" si="5"/>
        <v>#DIV/0!</v>
      </c>
      <c r="S26" s="40" t="e">
        <f t="shared" si="6"/>
        <v>#DIV/0!</v>
      </c>
      <c r="T26" s="19">
        <f t="shared" si="0"/>
        <v>0</v>
      </c>
      <c r="U26" s="19" t="e">
        <f t="shared" si="7"/>
        <v>#DIV/0!</v>
      </c>
      <c r="V26" s="19" t="e">
        <f t="shared" si="8"/>
        <v>#DIV/0!</v>
      </c>
      <c r="W26" s="19"/>
      <c r="X26" s="19" t="e">
        <f t="shared" si="9"/>
        <v>#DIV/0!</v>
      </c>
      <c r="Y26" s="19" t="e">
        <f t="shared" si="10"/>
        <v>#DIV/0!</v>
      </c>
      <c r="Z26" s="19"/>
      <c r="AA26" s="19"/>
      <c r="AB26" s="19"/>
      <c r="AC26" s="19"/>
    </row>
    <row r="27" spans="1:29" ht="12.75">
      <c r="A27" s="315" t="s">
        <v>24</v>
      </c>
      <c r="B27" s="323" t="e">
        <f>MAX(P21:P386)</f>
        <v>#DIV/0!</v>
      </c>
      <c r="C27" s="19"/>
      <c r="D27" s="52"/>
      <c r="E27" s="19"/>
      <c r="F27" s="19"/>
      <c r="G27" s="19"/>
      <c r="H27" s="19"/>
      <c r="I27" s="58"/>
      <c r="K27" s="19"/>
      <c r="L27" s="19"/>
      <c r="M27" s="19">
        <f t="shared" si="1"/>
        <v>6</v>
      </c>
      <c r="N27" s="19">
        <f t="shared" si="2"/>
        <v>1</v>
      </c>
      <c r="O27" s="19">
        <f t="shared" si="3"/>
        <v>0</v>
      </c>
      <c r="P27" s="40" t="e">
        <f t="shared" si="4"/>
        <v>#DIV/0!</v>
      </c>
      <c r="Q27" s="40" t="e">
        <f t="shared" si="11"/>
        <v>#DIV/0!</v>
      </c>
      <c r="R27" s="40" t="e">
        <f t="shared" si="5"/>
        <v>#DIV/0!</v>
      </c>
      <c r="S27" s="40" t="e">
        <f t="shared" si="6"/>
        <v>#DIV/0!</v>
      </c>
      <c r="T27" s="19">
        <f t="shared" si="0"/>
        <v>0</v>
      </c>
      <c r="U27" s="19" t="e">
        <f t="shared" si="7"/>
        <v>#DIV/0!</v>
      </c>
      <c r="V27" s="19" t="e">
        <f t="shared" si="8"/>
        <v>#DIV/0!</v>
      </c>
      <c r="W27" s="19"/>
      <c r="X27" s="19" t="e">
        <f t="shared" si="9"/>
        <v>#DIV/0!</v>
      </c>
      <c r="Y27" s="19" t="e">
        <f t="shared" si="10"/>
        <v>#DIV/0!</v>
      </c>
      <c r="Z27" s="19"/>
      <c r="AA27" s="19"/>
      <c r="AB27" s="19"/>
      <c r="AC27" s="19"/>
    </row>
    <row r="28" spans="1:29" ht="12.75">
      <c r="A28" s="302" t="s">
        <v>27</v>
      </c>
      <c r="B28" s="213" t="e">
        <f>MAX(Q21:Q386)</f>
        <v>#DIV/0!</v>
      </c>
      <c r="C28" s="19"/>
      <c r="D28" s="52"/>
      <c r="E28" s="19"/>
      <c r="F28" s="19"/>
      <c r="G28" s="19"/>
      <c r="H28" s="19"/>
      <c r="I28" s="58"/>
      <c r="K28" s="19"/>
      <c r="L28" s="19"/>
      <c r="M28" s="19">
        <f t="shared" si="1"/>
        <v>7</v>
      </c>
      <c r="N28" s="19">
        <f t="shared" si="2"/>
        <v>1</v>
      </c>
      <c r="O28" s="19">
        <f t="shared" si="3"/>
        <v>0</v>
      </c>
      <c r="P28" s="40" t="e">
        <f t="shared" si="4"/>
        <v>#DIV/0!</v>
      </c>
      <c r="Q28" s="40" t="e">
        <f t="shared" si="11"/>
        <v>#DIV/0!</v>
      </c>
      <c r="R28" s="40" t="e">
        <f t="shared" si="5"/>
        <v>#DIV/0!</v>
      </c>
      <c r="S28" s="40" t="e">
        <f t="shared" si="6"/>
        <v>#DIV/0!</v>
      </c>
      <c r="T28" s="19">
        <f t="shared" si="0"/>
        <v>0</v>
      </c>
      <c r="U28" s="19" t="e">
        <f t="shared" si="7"/>
        <v>#DIV/0!</v>
      </c>
      <c r="V28" s="19" t="e">
        <f t="shared" si="8"/>
        <v>#DIV/0!</v>
      </c>
      <c r="W28" s="19"/>
      <c r="X28" s="19" t="e">
        <f t="shared" si="9"/>
        <v>#DIV/0!</v>
      </c>
      <c r="Y28" s="19" t="e">
        <f t="shared" si="10"/>
        <v>#DIV/0!</v>
      </c>
      <c r="Z28" s="19"/>
      <c r="AA28" s="19"/>
      <c r="AB28" s="19"/>
      <c r="AC28" s="19"/>
    </row>
    <row r="29" spans="1:29" ht="12.75">
      <c r="A29" s="302" t="s">
        <v>42</v>
      </c>
      <c r="B29" s="214" t="e">
        <f>MAX(R21:R386)</f>
        <v>#DIV/0!</v>
      </c>
      <c r="C29" s="19"/>
      <c r="D29" s="52"/>
      <c r="E29" s="19"/>
      <c r="F29" s="19"/>
      <c r="G29" s="19"/>
      <c r="H29" s="19"/>
      <c r="I29" s="58"/>
      <c r="K29" s="19"/>
      <c r="L29" s="19"/>
      <c r="M29" s="19">
        <f t="shared" si="1"/>
        <v>8</v>
      </c>
      <c r="N29" s="19">
        <f t="shared" si="2"/>
        <v>1</v>
      </c>
      <c r="O29" s="19">
        <f t="shared" si="3"/>
        <v>0</v>
      </c>
      <c r="P29" s="40" t="e">
        <f t="shared" si="4"/>
        <v>#DIV/0!</v>
      </c>
      <c r="Q29" s="40" t="e">
        <f t="shared" si="11"/>
        <v>#DIV/0!</v>
      </c>
      <c r="R29" s="40" t="e">
        <f t="shared" si="5"/>
        <v>#DIV/0!</v>
      </c>
      <c r="S29" s="40" t="e">
        <f t="shared" si="6"/>
        <v>#DIV/0!</v>
      </c>
      <c r="T29" s="19">
        <f t="shared" si="0"/>
        <v>0</v>
      </c>
      <c r="U29" s="19" t="e">
        <f t="shared" si="7"/>
        <v>#DIV/0!</v>
      </c>
      <c r="V29" s="19" t="e">
        <f t="shared" si="8"/>
        <v>#DIV/0!</v>
      </c>
      <c r="W29" s="19"/>
      <c r="X29" s="19" t="e">
        <f t="shared" si="9"/>
        <v>#DIV/0!</v>
      </c>
      <c r="Y29" s="19" t="e">
        <f t="shared" si="10"/>
        <v>#DIV/0!</v>
      </c>
      <c r="Z29" s="19"/>
      <c r="AA29" s="19"/>
      <c r="AB29" s="19"/>
      <c r="AC29" s="19"/>
    </row>
    <row r="30" spans="1:29" ht="12.75">
      <c r="A30" s="302" t="s">
        <v>107</v>
      </c>
      <c r="B30" s="214" t="e">
        <f>MAX(S21:S386)</f>
        <v>#DIV/0!</v>
      </c>
      <c r="C30" s="19"/>
      <c r="D30" s="52"/>
      <c r="E30" s="19"/>
      <c r="F30" s="19"/>
      <c r="G30" s="19"/>
      <c r="H30" s="19"/>
      <c r="I30" s="58"/>
      <c r="K30" s="19"/>
      <c r="L30" s="19"/>
      <c r="M30" s="19">
        <f t="shared" si="1"/>
        <v>9</v>
      </c>
      <c r="N30" s="19">
        <f t="shared" si="2"/>
        <v>1</v>
      </c>
      <c r="O30" s="19">
        <f t="shared" si="3"/>
        <v>0</v>
      </c>
      <c r="P30" s="40" t="e">
        <f t="shared" si="4"/>
        <v>#DIV/0!</v>
      </c>
      <c r="Q30" s="40" t="e">
        <f t="shared" si="11"/>
        <v>#DIV/0!</v>
      </c>
      <c r="R30" s="40" t="e">
        <f t="shared" si="5"/>
        <v>#DIV/0!</v>
      </c>
      <c r="S30" s="40" t="e">
        <f t="shared" si="6"/>
        <v>#DIV/0!</v>
      </c>
      <c r="T30" s="19">
        <f t="shared" si="0"/>
        <v>0</v>
      </c>
      <c r="U30" s="19" t="e">
        <f t="shared" si="7"/>
        <v>#DIV/0!</v>
      </c>
      <c r="V30" s="19" t="e">
        <f t="shared" si="8"/>
        <v>#DIV/0!</v>
      </c>
      <c r="W30" s="19"/>
      <c r="X30" s="19" t="e">
        <f t="shared" si="9"/>
        <v>#DIV/0!</v>
      </c>
      <c r="Y30" s="19" t="e">
        <f t="shared" si="10"/>
        <v>#DIV/0!</v>
      </c>
      <c r="Z30" s="19"/>
      <c r="AA30" s="19"/>
      <c r="AB30" s="19"/>
      <c r="AC30" s="19"/>
    </row>
    <row r="31" spans="1:29" ht="25.5" customHeight="1">
      <c r="A31" s="530" t="s">
        <v>250</v>
      </c>
      <c r="B31" s="526" t="e">
        <f>'Mml-Amph Prey Exp Calc'!B28</f>
        <v>#DIV/0!</v>
      </c>
      <c r="C31" s="19"/>
      <c r="D31" s="52"/>
      <c r="E31" s="19"/>
      <c r="F31" s="19"/>
      <c r="G31" s="19"/>
      <c r="H31" s="19"/>
      <c r="I31" s="58"/>
      <c r="K31" s="19"/>
      <c r="L31" s="19"/>
      <c r="M31" s="19">
        <f t="shared" si="1"/>
        <v>10</v>
      </c>
      <c r="N31" s="19">
        <f t="shared" si="2"/>
        <v>1</v>
      </c>
      <c r="O31" s="19">
        <f t="shared" si="3"/>
        <v>0</v>
      </c>
      <c r="P31" s="40" t="e">
        <f t="shared" si="4"/>
        <v>#DIV/0!</v>
      </c>
      <c r="Q31" s="40" t="e">
        <f t="shared" si="11"/>
        <v>#DIV/0!</v>
      </c>
      <c r="R31" s="40" t="e">
        <f t="shared" si="5"/>
        <v>#DIV/0!</v>
      </c>
      <c r="S31" s="40" t="e">
        <f t="shared" si="6"/>
        <v>#DIV/0!</v>
      </c>
      <c r="T31" s="19">
        <f t="shared" si="0"/>
        <v>0</v>
      </c>
      <c r="U31" s="19" t="e">
        <f t="shared" si="7"/>
        <v>#DIV/0!</v>
      </c>
      <c r="V31" s="19" t="e">
        <f t="shared" si="8"/>
        <v>#DIV/0!</v>
      </c>
      <c r="W31" s="19"/>
      <c r="X31" s="19" t="e">
        <f t="shared" si="9"/>
        <v>#DIV/0!</v>
      </c>
      <c r="Y31" s="19" t="e">
        <f t="shared" si="10"/>
        <v>#DIV/0!</v>
      </c>
      <c r="Z31" s="19"/>
      <c r="AA31" s="19"/>
      <c r="AB31" s="19"/>
      <c r="AC31" s="19"/>
    </row>
    <row r="32" spans="1:29" ht="24" customHeight="1">
      <c r="A32" s="531" t="s">
        <v>251</v>
      </c>
      <c r="B32" s="527" t="e">
        <f>'Mml-Amph Prey Exp Calc'!B31</f>
        <v>#DIV/0!</v>
      </c>
      <c r="C32" s="19"/>
      <c r="D32" s="52"/>
      <c r="E32" s="19"/>
      <c r="F32" s="19"/>
      <c r="G32" s="19"/>
      <c r="H32" s="19"/>
      <c r="I32" s="58"/>
      <c r="K32" s="19"/>
      <c r="L32" s="19"/>
      <c r="M32" s="19">
        <f t="shared" si="1"/>
        <v>11</v>
      </c>
      <c r="N32" s="19">
        <f t="shared" si="2"/>
        <v>1</v>
      </c>
      <c r="O32" s="19">
        <f t="shared" si="3"/>
        <v>0</v>
      </c>
      <c r="P32" s="40" t="e">
        <f t="shared" si="4"/>
        <v>#DIV/0!</v>
      </c>
      <c r="Q32" s="40" t="e">
        <f t="shared" si="11"/>
        <v>#DIV/0!</v>
      </c>
      <c r="R32" s="40" t="e">
        <f t="shared" si="5"/>
        <v>#DIV/0!</v>
      </c>
      <c r="S32" s="40" t="e">
        <f t="shared" si="6"/>
        <v>#DIV/0!</v>
      </c>
      <c r="T32" s="19">
        <f t="shared" si="0"/>
        <v>0</v>
      </c>
      <c r="U32" s="19" t="e">
        <f t="shared" si="7"/>
        <v>#DIV/0!</v>
      </c>
      <c r="V32" s="19" t="e">
        <f t="shared" si="8"/>
        <v>#DIV/0!</v>
      </c>
      <c r="W32" s="19"/>
      <c r="X32" s="19" t="e">
        <f t="shared" si="9"/>
        <v>#DIV/0!</v>
      </c>
      <c r="Y32" s="19" t="e">
        <f t="shared" si="10"/>
        <v>#DIV/0!</v>
      </c>
      <c r="Z32" s="19"/>
      <c r="AA32" s="19"/>
      <c r="AB32" s="19"/>
      <c r="AC32" s="19"/>
    </row>
    <row r="33" spans="1:29" ht="13.5" thickBot="1">
      <c r="A33" s="309" t="s">
        <v>234</v>
      </c>
      <c r="B33" s="215" t="e">
        <f>'Mml-Amph Prey Exp Calc'!B60</f>
        <v>#DIV/0!</v>
      </c>
      <c r="C33" s="19"/>
      <c r="D33" s="52"/>
      <c r="E33" s="19"/>
      <c r="F33" s="19"/>
      <c r="G33" s="19"/>
      <c r="H33" s="19"/>
      <c r="I33" s="58"/>
      <c r="K33" s="19"/>
      <c r="L33" s="19"/>
      <c r="M33" s="19">
        <f t="shared" si="1"/>
        <v>12</v>
      </c>
      <c r="N33" s="19">
        <f t="shared" si="2"/>
        <v>1</v>
      </c>
      <c r="O33" s="19">
        <f t="shared" si="3"/>
        <v>0</v>
      </c>
      <c r="P33" s="40" t="e">
        <f t="shared" si="4"/>
        <v>#DIV/0!</v>
      </c>
      <c r="Q33" s="40" t="e">
        <f t="shared" si="11"/>
        <v>#DIV/0!</v>
      </c>
      <c r="R33" s="40" t="e">
        <f t="shared" si="5"/>
        <v>#DIV/0!</v>
      </c>
      <c r="S33" s="40" t="e">
        <f t="shared" si="6"/>
        <v>#DIV/0!</v>
      </c>
      <c r="T33" s="19">
        <f t="shared" si="0"/>
        <v>0</v>
      </c>
      <c r="U33" s="19" t="e">
        <f t="shared" si="7"/>
        <v>#DIV/0!</v>
      </c>
      <c r="V33" s="19" t="e">
        <f t="shared" si="8"/>
        <v>#DIV/0!</v>
      </c>
      <c r="W33" s="19"/>
      <c r="X33" s="19" t="e">
        <f t="shared" si="9"/>
        <v>#DIV/0!</v>
      </c>
      <c r="Y33" s="19" t="e">
        <f t="shared" si="10"/>
        <v>#DIV/0!</v>
      </c>
      <c r="Z33" s="19"/>
      <c r="AA33" s="19"/>
      <c r="AB33" s="19"/>
      <c r="AC33" s="19"/>
    </row>
    <row r="34" spans="1:29" ht="12.75">
      <c r="A34" s="19"/>
      <c r="B34" s="19"/>
      <c r="C34" s="19"/>
      <c r="D34" s="52"/>
      <c r="E34" s="19"/>
      <c r="F34" s="19"/>
      <c r="G34" s="19"/>
      <c r="H34" s="19"/>
      <c r="I34" s="58"/>
      <c r="K34" s="19"/>
      <c r="L34" s="19"/>
      <c r="M34" s="19">
        <f>(M33+1)</f>
        <v>13</v>
      </c>
      <c r="N34" s="19">
        <f t="shared" si="2"/>
        <v>1</v>
      </c>
      <c r="O34" s="19">
        <f t="shared" si="3"/>
        <v>0</v>
      </c>
      <c r="P34" s="40" t="e">
        <f>IF((N34&gt;N33),(EXP(-$Q$16)*(P33)+$Q$11),((EXP(-$Q$16)*(P33))))</f>
        <v>#DIV/0!</v>
      </c>
      <c r="Q34" s="40" t="e">
        <f>IF((N34&gt;N33),(EXP(-$Q$16)*(Q33)+$Q$12),((EXP(-$Q$16)*(Q33))))</f>
        <v>#DIV/0!</v>
      </c>
      <c r="R34" s="40" t="e">
        <f>IF((N34&gt;N33),(EXP(-$Q$16)*(R33)+$Q$13),((EXP(-$Q$16)*(R33))))</f>
        <v>#DIV/0!</v>
      </c>
      <c r="S34" s="40" t="e">
        <f>IF((N34&gt;N33),(EXP(-$Q$16)*(S33)+$Q$14),((EXP(-$Q$16)*(S33))))</f>
        <v>#DIV/0!</v>
      </c>
      <c r="T34" s="19">
        <f t="shared" si="0"/>
        <v>0</v>
      </c>
      <c r="U34" s="19" t="e">
        <f t="shared" si="7"/>
        <v>#DIV/0!</v>
      </c>
      <c r="V34" s="19" t="e">
        <f t="shared" si="8"/>
        <v>#DIV/0!</v>
      </c>
      <c r="W34" s="19"/>
      <c r="X34" s="19" t="e">
        <f t="shared" si="9"/>
        <v>#DIV/0!</v>
      </c>
      <c r="Y34" s="19" t="e">
        <f t="shared" si="10"/>
        <v>#DIV/0!</v>
      </c>
      <c r="Z34" s="19"/>
      <c r="AA34" s="19"/>
      <c r="AB34" s="19"/>
      <c r="AC34" s="19"/>
    </row>
    <row r="35" spans="1:29" ht="27.75" customHeight="1" thickBot="1">
      <c r="A35" s="532" t="s">
        <v>235</v>
      </c>
      <c r="B35" s="533"/>
      <c r="C35" s="402"/>
      <c r="D35" s="403"/>
      <c r="E35" s="402"/>
      <c r="F35" s="402"/>
      <c r="G35" s="402"/>
      <c r="H35" s="402"/>
      <c r="I35" s="58"/>
      <c r="K35" s="19"/>
      <c r="L35" s="19"/>
      <c r="M35" s="19">
        <f t="shared" si="1"/>
        <v>14</v>
      </c>
      <c r="N35" s="19">
        <f t="shared" si="2"/>
        <v>1</v>
      </c>
      <c r="O35" s="19">
        <f t="shared" si="3"/>
        <v>0</v>
      </c>
      <c r="P35" s="40" t="e">
        <f t="shared" si="4"/>
        <v>#DIV/0!</v>
      </c>
      <c r="Q35" s="40" t="e">
        <f t="shared" si="11"/>
        <v>#DIV/0!</v>
      </c>
      <c r="R35" s="40" t="e">
        <f t="shared" si="5"/>
        <v>#DIV/0!</v>
      </c>
      <c r="S35" s="40" t="e">
        <f t="shared" si="6"/>
        <v>#DIV/0!</v>
      </c>
      <c r="T35" s="19">
        <f t="shared" si="0"/>
        <v>0</v>
      </c>
      <c r="U35" s="19" t="e">
        <f t="shared" si="7"/>
        <v>#DIV/0!</v>
      </c>
      <c r="V35" s="19" t="e">
        <f t="shared" si="8"/>
        <v>#DIV/0!</v>
      </c>
      <c r="W35" s="19"/>
      <c r="X35" s="19" t="e">
        <f t="shared" si="9"/>
        <v>#DIV/0!</v>
      </c>
      <c r="Y35" s="19" t="e">
        <f t="shared" si="10"/>
        <v>#DIV/0!</v>
      </c>
      <c r="Z35" s="19"/>
      <c r="AA35" s="19"/>
      <c r="AB35" s="19"/>
      <c r="AC35" s="19"/>
    </row>
    <row r="36" spans="1:29" ht="16.5" customHeight="1" thickBot="1" thickTop="1">
      <c r="A36" s="19"/>
      <c r="B36" s="19"/>
      <c r="C36" s="19"/>
      <c r="D36" s="158"/>
      <c r="E36" s="46"/>
      <c r="F36" s="19"/>
      <c r="G36" s="19"/>
      <c r="H36" s="19"/>
      <c r="I36" s="58"/>
      <c r="K36" s="19"/>
      <c r="L36" s="19"/>
      <c r="M36" s="19">
        <f t="shared" si="1"/>
        <v>15</v>
      </c>
      <c r="N36" s="19">
        <f t="shared" si="2"/>
        <v>1</v>
      </c>
      <c r="O36" s="19">
        <f t="shared" si="3"/>
        <v>0</v>
      </c>
      <c r="P36" s="40" t="e">
        <f t="shared" si="4"/>
        <v>#DIV/0!</v>
      </c>
      <c r="Q36" s="40" t="e">
        <f t="shared" si="11"/>
        <v>#DIV/0!</v>
      </c>
      <c r="R36" s="40" t="e">
        <f t="shared" si="5"/>
        <v>#DIV/0!</v>
      </c>
      <c r="S36" s="40" t="e">
        <f t="shared" si="6"/>
        <v>#DIV/0!</v>
      </c>
      <c r="T36" s="19">
        <f t="shared" si="0"/>
        <v>0</v>
      </c>
      <c r="U36" s="19" t="e">
        <f t="shared" si="7"/>
        <v>#DIV/0!</v>
      </c>
      <c r="V36" s="19" t="e">
        <f t="shared" si="8"/>
        <v>#DIV/0!</v>
      </c>
      <c r="W36" s="19"/>
      <c r="X36" s="19" t="e">
        <f t="shared" si="9"/>
        <v>#DIV/0!</v>
      </c>
      <c r="Y36" s="19" t="e">
        <f t="shared" si="10"/>
        <v>#DIV/0!</v>
      </c>
      <c r="Z36" s="19"/>
      <c r="AA36" s="19"/>
      <c r="AB36" s="19"/>
      <c r="AC36" s="19"/>
    </row>
    <row r="37" spans="1:29" ht="16.5" customHeight="1">
      <c r="A37" s="19"/>
      <c r="B37" s="296" t="s">
        <v>55</v>
      </c>
      <c r="C37" s="297" t="s">
        <v>54</v>
      </c>
      <c r="D37" s="297" t="s">
        <v>147</v>
      </c>
      <c r="E37" s="298" t="s">
        <v>143</v>
      </c>
      <c r="F37" s="297" t="s">
        <v>56</v>
      </c>
      <c r="G37" s="299" t="s">
        <v>145</v>
      </c>
      <c r="H37" s="19"/>
      <c r="I37" s="19"/>
      <c r="K37" s="19"/>
      <c r="L37" s="19"/>
      <c r="M37" s="19">
        <f t="shared" si="1"/>
        <v>16</v>
      </c>
      <c r="N37" s="19">
        <f t="shared" si="2"/>
        <v>1</v>
      </c>
      <c r="O37" s="19">
        <f t="shared" si="3"/>
        <v>0</v>
      </c>
      <c r="P37" s="40" t="e">
        <f t="shared" si="4"/>
        <v>#DIV/0!</v>
      </c>
      <c r="Q37" s="40" t="e">
        <f t="shared" si="11"/>
        <v>#DIV/0!</v>
      </c>
      <c r="R37" s="40" t="e">
        <f t="shared" si="5"/>
        <v>#DIV/0!</v>
      </c>
      <c r="S37" s="40" t="e">
        <f t="shared" si="6"/>
        <v>#DIV/0!</v>
      </c>
      <c r="T37" s="19">
        <f t="shared" si="0"/>
        <v>0</v>
      </c>
      <c r="U37" s="19" t="e">
        <f t="shared" si="7"/>
        <v>#DIV/0!</v>
      </c>
      <c r="V37" s="19" t="e">
        <f t="shared" si="8"/>
        <v>#DIV/0!</v>
      </c>
      <c r="W37" s="19"/>
      <c r="X37" s="19" t="e">
        <f t="shared" si="9"/>
        <v>#DIV/0!</v>
      </c>
      <c r="Y37" s="19" t="e">
        <f t="shared" si="10"/>
        <v>#DIV/0!</v>
      </c>
      <c r="Z37" s="19"/>
      <c r="AA37" s="19"/>
      <c r="AB37" s="19"/>
      <c r="AC37" s="19"/>
    </row>
    <row r="38" spans="1:29" ht="16.5" customHeight="1" thickBot="1">
      <c r="A38" s="19"/>
      <c r="B38" s="319" t="s">
        <v>53</v>
      </c>
      <c r="C38" s="320" t="s">
        <v>94</v>
      </c>
      <c r="D38" s="320" t="s">
        <v>148</v>
      </c>
      <c r="E38" s="321" t="s">
        <v>144</v>
      </c>
      <c r="F38" s="320" t="s">
        <v>57</v>
      </c>
      <c r="G38" s="322" t="s">
        <v>146</v>
      </c>
      <c r="H38" s="19"/>
      <c r="I38" s="19"/>
      <c r="K38" s="19"/>
      <c r="L38" s="19"/>
      <c r="M38" s="19">
        <f t="shared" si="1"/>
        <v>17</v>
      </c>
      <c r="N38" s="19">
        <f t="shared" si="2"/>
        <v>1</v>
      </c>
      <c r="O38" s="19">
        <f t="shared" si="3"/>
        <v>0</v>
      </c>
      <c r="P38" s="40" t="e">
        <f t="shared" si="4"/>
        <v>#DIV/0!</v>
      </c>
      <c r="Q38" s="40" t="e">
        <f t="shared" si="11"/>
        <v>#DIV/0!</v>
      </c>
      <c r="R38" s="40" t="e">
        <f t="shared" si="5"/>
        <v>#DIV/0!</v>
      </c>
      <c r="S38" s="40" t="e">
        <f t="shared" si="6"/>
        <v>#DIV/0!</v>
      </c>
      <c r="T38" s="19">
        <f t="shared" si="0"/>
        <v>0</v>
      </c>
      <c r="U38" s="19" t="e">
        <f t="shared" si="7"/>
        <v>#DIV/0!</v>
      </c>
      <c r="V38" s="19" t="e">
        <f t="shared" si="8"/>
        <v>#DIV/0!</v>
      </c>
      <c r="W38" s="19"/>
      <c r="X38" s="19" t="e">
        <f t="shared" si="9"/>
        <v>#DIV/0!</v>
      </c>
      <c r="Y38" s="19" t="e">
        <f t="shared" si="10"/>
        <v>#DIV/0!</v>
      </c>
      <c r="Z38" s="19"/>
      <c r="AA38" s="19"/>
      <c r="AB38" s="19"/>
      <c r="AC38" s="19"/>
    </row>
    <row r="39" spans="1:29" ht="12.75">
      <c r="A39" s="19"/>
      <c r="B39" s="310" t="s">
        <v>65</v>
      </c>
      <c r="C39" s="185">
        <f>INPUTS!D29</f>
        <v>1.4</v>
      </c>
      <c r="D39" s="216">
        <f>(0.013*C39^0.773)</f>
        <v>0.016861659844100315</v>
      </c>
      <c r="E39" s="183">
        <f>D39/(1-INPUTS!D$32)</f>
        <v>0.05439245111000101</v>
      </c>
      <c r="F39" s="217">
        <f>(E39/C39)*100</f>
        <v>3.8851750792857866</v>
      </c>
      <c r="G39" s="140">
        <f>E39/1000</f>
        <v>5.439245111000101E-05</v>
      </c>
      <c r="H39" s="19"/>
      <c r="I39" s="19"/>
      <c r="K39" s="19"/>
      <c r="L39" s="19"/>
      <c r="M39" s="19">
        <f t="shared" si="1"/>
        <v>18</v>
      </c>
      <c r="N39" s="19">
        <f t="shared" si="2"/>
        <v>1</v>
      </c>
      <c r="O39" s="19">
        <f t="shared" si="3"/>
        <v>0</v>
      </c>
      <c r="P39" s="40" t="e">
        <f t="shared" si="4"/>
        <v>#DIV/0!</v>
      </c>
      <c r="Q39" s="40" t="e">
        <f t="shared" si="11"/>
        <v>#DIV/0!</v>
      </c>
      <c r="R39" s="40" t="e">
        <f t="shared" si="5"/>
        <v>#DIV/0!</v>
      </c>
      <c r="S39" s="40" t="e">
        <f t="shared" si="6"/>
        <v>#DIV/0!</v>
      </c>
      <c r="T39" s="19">
        <f t="shared" si="0"/>
        <v>0</v>
      </c>
      <c r="U39" s="19" t="e">
        <f t="shared" si="7"/>
        <v>#DIV/0!</v>
      </c>
      <c r="V39" s="19" t="e">
        <f t="shared" si="8"/>
        <v>#DIV/0!</v>
      </c>
      <c r="W39" s="19"/>
      <c r="X39" s="19" t="e">
        <f t="shared" si="9"/>
        <v>#DIV/0!</v>
      </c>
      <c r="Y39" s="19" t="e">
        <f t="shared" si="10"/>
        <v>#DIV/0!</v>
      </c>
      <c r="Z39" s="19"/>
      <c r="AA39" s="19"/>
      <c r="AB39" s="19"/>
      <c r="AC39" s="19"/>
    </row>
    <row r="40" spans="1:29" ht="12.75">
      <c r="A40" s="19"/>
      <c r="B40" s="188" t="s">
        <v>66</v>
      </c>
      <c r="C40" s="185">
        <f>INPUTS!D30</f>
        <v>37</v>
      </c>
      <c r="D40" s="216">
        <f>(0.013*C40^0.773)</f>
        <v>0.2119157741394185</v>
      </c>
      <c r="E40" s="183">
        <f>D40/(1-INPUTS!D$33)</f>
        <v>1.4127718275961232</v>
      </c>
      <c r="F40" s="217">
        <f>(E40/C40)*100</f>
        <v>3.8183022367462787</v>
      </c>
      <c r="G40" s="140">
        <f>E40/1000</f>
        <v>0.001412771827596123</v>
      </c>
      <c r="H40" s="19"/>
      <c r="I40" s="19"/>
      <c r="K40" s="19"/>
      <c r="L40" s="19"/>
      <c r="M40" s="19">
        <f t="shared" si="1"/>
        <v>19</v>
      </c>
      <c r="N40" s="19">
        <f t="shared" si="2"/>
        <v>1</v>
      </c>
      <c r="O40" s="19">
        <f t="shared" si="3"/>
        <v>0</v>
      </c>
      <c r="P40" s="40" t="e">
        <f t="shared" si="4"/>
        <v>#DIV/0!</v>
      </c>
      <c r="Q40" s="40" t="e">
        <f t="shared" si="11"/>
        <v>#DIV/0!</v>
      </c>
      <c r="R40" s="40" t="e">
        <f t="shared" si="5"/>
        <v>#DIV/0!</v>
      </c>
      <c r="S40" s="40" t="e">
        <f t="shared" si="6"/>
        <v>#DIV/0!</v>
      </c>
      <c r="T40" s="19">
        <f t="shared" si="0"/>
        <v>0</v>
      </c>
      <c r="U40" s="19" t="e">
        <f t="shared" si="7"/>
        <v>#DIV/0!</v>
      </c>
      <c r="V40" s="19" t="e">
        <f t="shared" si="8"/>
        <v>#DIV/0!</v>
      </c>
      <c r="W40" s="19"/>
      <c r="X40" s="19" t="e">
        <f t="shared" si="9"/>
        <v>#DIV/0!</v>
      </c>
      <c r="Y40" s="19" t="e">
        <f t="shared" si="10"/>
        <v>#DIV/0!</v>
      </c>
      <c r="Z40" s="19"/>
      <c r="AA40" s="19"/>
      <c r="AB40" s="19"/>
      <c r="AC40" s="19"/>
    </row>
    <row r="41" spans="1:29" ht="13.5" thickBot="1">
      <c r="A41" s="19"/>
      <c r="B41" s="189" t="s">
        <v>67</v>
      </c>
      <c r="C41" s="186">
        <f>INPUTS!D31</f>
        <v>238</v>
      </c>
      <c r="D41" s="219">
        <f>(0.013*C41^0.773)</f>
        <v>0.8933822923545773</v>
      </c>
      <c r="E41" s="218">
        <f>D41/(1-INPUTS!D$34)</f>
        <v>5.955881949030514</v>
      </c>
      <c r="F41" s="220">
        <f>(E41/C41)*100</f>
        <v>2.5024714071556784</v>
      </c>
      <c r="G41" s="141">
        <f>E41/1000</f>
        <v>0.0059558819490305144</v>
      </c>
      <c r="H41" s="53"/>
      <c r="I41" s="406"/>
      <c r="K41" s="19"/>
      <c r="L41" s="19"/>
      <c r="M41" s="19">
        <f t="shared" si="1"/>
        <v>20</v>
      </c>
      <c r="N41" s="19">
        <f t="shared" si="2"/>
        <v>1</v>
      </c>
      <c r="O41" s="19">
        <f t="shared" si="3"/>
        <v>0</v>
      </c>
      <c r="P41" s="40" t="e">
        <f t="shared" si="4"/>
        <v>#DIV/0!</v>
      </c>
      <c r="Q41" s="40" t="e">
        <f t="shared" si="11"/>
        <v>#DIV/0!</v>
      </c>
      <c r="R41" s="40" t="e">
        <f t="shared" si="5"/>
        <v>#DIV/0!</v>
      </c>
      <c r="S41" s="40" t="e">
        <f t="shared" si="6"/>
        <v>#DIV/0!</v>
      </c>
      <c r="T41" s="19">
        <f t="shared" si="0"/>
        <v>0</v>
      </c>
      <c r="U41" s="19" t="e">
        <f t="shared" si="7"/>
        <v>#DIV/0!</v>
      </c>
      <c r="V41" s="19" t="e">
        <f t="shared" si="8"/>
        <v>#DIV/0!</v>
      </c>
      <c r="W41" s="19"/>
      <c r="X41" s="19" t="e">
        <f t="shared" si="9"/>
        <v>#DIV/0!</v>
      </c>
      <c r="Y41" s="19" t="e">
        <f t="shared" si="10"/>
        <v>#DIV/0!</v>
      </c>
      <c r="Z41" s="19"/>
      <c r="AA41" s="19"/>
      <c r="AB41" s="19"/>
      <c r="AC41" s="19"/>
    </row>
    <row r="42" spans="1:29" ht="24" thickBot="1">
      <c r="A42" s="19"/>
      <c r="B42" s="93">
        <f>IF(INPUTS!$D$26="","Warning! You Have Failed to Enter a Toxicity Scaling Factor on the Inputs Page","")</f>
      </c>
      <c r="C42" s="19"/>
      <c r="D42" s="52"/>
      <c r="E42" s="19"/>
      <c r="F42" s="53"/>
      <c r="G42" s="53"/>
      <c r="H42" s="53"/>
      <c r="I42" s="406"/>
      <c r="K42" s="19"/>
      <c r="L42" s="19"/>
      <c r="M42" s="19">
        <f t="shared" si="1"/>
        <v>21</v>
      </c>
      <c r="N42" s="19">
        <f t="shared" si="2"/>
        <v>1</v>
      </c>
      <c r="O42" s="19">
        <f t="shared" si="3"/>
        <v>0</v>
      </c>
      <c r="P42" s="40" t="e">
        <f t="shared" si="4"/>
        <v>#DIV/0!</v>
      </c>
      <c r="Q42" s="40" t="e">
        <f t="shared" si="11"/>
        <v>#DIV/0!</v>
      </c>
      <c r="R42" s="40" t="e">
        <f t="shared" si="5"/>
        <v>#DIV/0!</v>
      </c>
      <c r="S42" s="40" t="e">
        <f t="shared" si="6"/>
        <v>#DIV/0!</v>
      </c>
      <c r="T42" s="19">
        <f t="shared" si="0"/>
        <v>0</v>
      </c>
      <c r="U42" s="19" t="e">
        <f t="shared" si="7"/>
        <v>#DIV/0!</v>
      </c>
      <c r="V42" s="19" t="e">
        <f t="shared" si="8"/>
        <v>#DIV/0!</v>
      </c>
      <c r="W42" s="19"/>
      <c r="X42" s="19" t="e">
        <f t="shared" si="9"/>
        <v>#DIV/0!</v>
      </c>
      <c r="Y42" s="19" t="e">
        <f t="shared" si="10"/>
        <v>#DIV/0!</v>
      </c>
      <c r="Z42" s="19"/>
      <c r="AA42" s="19"/>
      <c r="AB42" s="19"/>
      <c r="AC42" s="19"/>
    </row>
    <row r="43" spans="1:29" ht="13.5" thickBot="1">
      <c r="A43" s="19"/>
      <c r="B43" s="296" t="s">
        <v>54</v>
      </c>
      <c r="C43" s="316" t="s">
        <v>106</v>
      </c>
      <c r="D43" s="86"/>
      <c r="E43" s="19"/>
      <c r="F43" s="19"/>
      <c r="G43" s="19"/>
      <c r="H43" s="19"/>
      <c r="I43" s="406"/>
      <c r="K43" s="19"/>
      <c r="L43" s="19"/>
      <c r="M43" s="19">
        <f t="shared" si="1"/>
        <v>22</v>
      </c>
      <c r="N43" s="19">
        <f t="shared" si="2"/>
        <v>1</v>
      </c>
      <c r="O43" s="19">
        <f t="shared" si="3"/>
        <v>0</v>
      </c>
      <c r="P43" s="40" t="e">
        <f t="shared" si="4"/>
        <v>#DIV/0!</v>
      </c>
      <c r="Q43" s="40" t="e">
        <f t="shared" si="11"/>
        <v>#DIV/0!</v>
      </c>
      <c r="R43" s="40" t="e">
        <f t="shared" si="5"/>
        <v>#DIV/0!</v>
      </c>
      <c r="S43" s="40" t="e">
        <f t="shared" si="6"/>
        <v>#DIV/0!</v>
      </c>
      <c r="T43" s="19">
        <f t="shared" si="0"/>
        <v>0</v>
      </c>
      <c r="U43" s="19" t="e">
        <f t="shared" si="7"/>
        <v>#DIV/0!</v>
      </c>
      <c r="V43" s="19" t="e">
        <f t="shared" si="8"/>
        <v>#DIV/0!</v>
      </c>
      <c r="W43" s="19"/>
      <c r="X43" s="19" t="e">
        <f t="shared" si="9"/>
        <v>#DIV/0!</v>
      </c>
      <c r="Y43" s="19" t="e">
        <f t="shared" si="10"/>
        <v>#DIV/0!</v>
      </c>
      <c r="Z43" s="19"/>
      <c r="AA43" s="19"/>
      <c r="AB43" s="19"/>
      <c r="AC43" s="19"/>
    </row>
    <row r="44" spans="1:29" ht="15.75" thickBot="1">
      <c r="A44" s="19"/>
      <c r="B44" s="317" t="s">
        <v>94</v>
      </c>
      <c r="C44" s="318" t="s">
        <v>149</v>
      </c>
      <c r="D44" s="187"/>
      <c r="E44" s="92"/>
      <c r="F44" s="19"/>
      <c r="G44" s="19"/>
      <c r="H44" s="19"/>
      <c r="I44" s="19"/>
      <c r="K44" s="19"/>
      <c r="L44" s="19"/>
      <c r="M44" s="19">
        <f t="shared" si="1"/>
        <v>23</v>
      </c>
      <c r="N44" s="19">
        <f t="shared" si="2"/>
        <v>1</v>
      </c>
      <c r="O44" s="19">
        <f t="shared" si="3"/>
        <v>0</v>
      </c>
      <c r="P44" s="40" t="e">
        <f t="shared" si="4"/>
        <v>#DIV/0!</v>
      </c>
      <c r="Q44" s="40" t="e">
        <f t="shared" si="11"/>
        <v>#DIV/0!</v>
      </c>
      <c r="R44" s="40" t="e">
        <f t="shared" si="5"/>
        <v>#DIV/0!</v>
      </c>
      <c r="S44" s="40" t="e">
        <f t="shared" si="6"/>
        <v>#DIV/0!</v>
      </c>
      <c r="T44" s="19">
        <f t="shared" si="0"/>
        <v>0</v>
      </c>
      <c r="U44" s="19" t="e">
        <f t="shared" si="7"/>
        <v>#DIV/0!</v>
      </c>
      <c r="V44" s="19" t="e">
        <f t="shared" si="8"/>
        <v>#DIV/0!</v>
      </c>
      <c r="W44" s="19"/>
      <c r="X44" s="19" t="e">
        <f t="shared" si="9"/>
        <v>#DIV/0!</v>
      </c>
      <c r="Y44" s="19" t="e">
        <f t="shared" si="10"/>
        <v>#DIV/0!</v>
      </c>
      <c r="Z44" s="19"/>
      <c r="AA44" s="19"/>
      <c r="AB44" s="19"/>
      <c r="AC44" s="19"/>
    </row>
    <row r="45" spans="1:29" ht="12.75">
      <c r="A45" s="19"/>
      <c r="B45" s="188">
        <f>C39</f>
        <v>1.4</v>
      </c>
      <c r="C45" s="190">
        <f>+IF(INPUTS!$D$22=3,(($D$15)*((B45/INPUTS!$F$22)^(INPUTS!$D$26-1))),IF(INPUTS!$D$22=1,(($D$15)*((B45/178)^(INPUTS!$D$26-1))),(($D$15)*((B45/1580)^(INPUTS!$D$26-1)))))</f>
        <v>0</v>
      </c>
      <c r="D45" s="89"/>
      <c r="E45" s="534">
        <f>IF(INPUTS!$F$22=0,"",IF(INPUTS!$D$22&lt;3,"NOTE:Toxicity adjustments not based on standard assumed test animal body weight",""))</f>
      </c>
      <c r="F45" s="19"/>
      <c r="G45" s="19"/>
      <c r="H45" s="19"/>
      <c r="I45" s="19"/>
      <c r="K45" s="19"/>
      <c r="L45" s="19"/>
      <c r="M45" s="19">
        <f t="shared" si="1"/>
        <v>24</v>
      </c>
      <c r="N45" s="19">
        <f t="shared" si="2"/>
        <v>1</v>
      </c>
      <c r="O45" s="19">
        <f t="shared" si="3"/>
        <v>0</v>
      </c>
      <c r="P45" s="40" t="e">
        <f t="shared" si="4"/>
        <v>#DIV/0!</v>
      </c>
      <c r="Q45" s="40" t="e">
        <f t="shared" si="11"/>
        <v>#DIV/0!</v>
      </c>
      <c r="R45" s="40" t="e">
        <f t="shared" si="5"/>
        <v>#DIV/0!</v>
      </c>
      <c r="S45" s="40" t="e">
        <f t="shared" si="6"/>
        <v>#DIV/0!</v>
      </c>
      <c r="T45" s="19">
        <f t="shared" si="0"/>
        <v>0</v>
      </c>
      <c r="U45" s="19" t="e">
        <f t="shared" si="7"/>
        <v>#DIV/0!</v>
      </c>
      <c r="V45" s="19" t="e">
        <f t="shared" si="8"/>
        <v>#DIV/0!</v>
      </c>
      <c r="W45" s="19"/>
      <c r="X45" s="19" t="e">
        <f t="shared" si="9"/>
        <v>#DIV/0!</v>
      </c>
      <c r="Y45" s="19" t="e">
        <f t="shared" si="10"/>
        <v>#DIV/0!</v>
      </c>
      <c r="Z45" s="19"/>
      <c r="AA45" s="19"/>
      <c r="AB45" s="19"/>
      <c r="AC45" s="19"/>
    </row>
    <row r="46" spans="1:29" ht="12.75">
      <c r="A46" s="19"/>
      <c r="B46" s="188">
        <f>C40</f>
        <v>37</v>
      </c>
      <c r="C46" s="190">
        <f>+IF(INPUTS!$D$22=3,(($D$15)*((B46/INPUTS!$F$22)^(INPUTS!$D$26-1))),IF(INPUTS!$D$22=1,(($D$15)*((B46/178)^(INPUTS!$D$26-1))),(($D$15)*((B46/1580)^(INPUTS!$D$26-1)))))</f>
        <v>0</v>
      </c>
      <c r="D46" s="89"/>
      <c r="E46" s="534">
        <f>IF(INPUTS!$F$22=0,"",IF(INPUTS!$D$22&lt;3,"NOTE:Toxicity adjustments not based on standard assumed test animal body weight",""))</f>
      </c>
      <c r="F46" s="19"/>
      <c r="G46" s="19"/>
      <c r="H46" s="19"/>
      <c r="I46" s="19"/>
      <c r="K46" s="19"/>
      <c r="L46" s="19"/>
      <c r="M46" s="19">
        <f t="shared" si="1"/>
        <v>25</v>
      </c>
      <c r="N46" s="19">
        <f t="shared" si="2"/>
        <v>1</v>
      </c>
      <c r="O46" s="19">
        <f t="shared" si="3"/>
        <v>0</v>
      </c>
      <c r="P46" s="40" t="e">
        <f t="shared" si="4"/>
        <v>#DIV/0!</v>
      </c>
      <c r="Q46" s="40" t="e">
        <f t="shared" si="11"/>
        <v>#DIV/0!</v>
      </c>
      <c r="R46" s="40" t="e">
        <f t="shared" si="5"/>
        <v>#DIV/0!</v>
      </c>
      <c r="S46" s="40" t="e">
        <f t="shared" si="6"/>
        <v>#DIV/0!</v>
      </c>
      <c r="T46" s="19">
        <f t="shared" si="0"/>
        <v>0</v>
      </c>
      <c r="U46" s="19" t="e">
        <f t="shared" si="7"/>
        <v>#DIV/0!</v>
      </c>
      <c r="V46" s="19" t="e">
        <f t="shared" si="8"/>
        <v>#DIV/0!</v>
      </c>
      <c r="W46" s="19"/>
      <c r="X46" s="19" t="e">
        <f t="shared" si="9"/>
        <v>#DIV/0!</v>
      </c>
      <c r="Y46" s="19" t="e">
        <f t="shared" si="10"/>
        <v>#DIV/0!</v>
      </c>
      <c r="Z46" s="19"/>
      <c r="AA46" s="19"/>
      <c r="AB46" s="19"/>
      <c r="AC46" s="19"/>
    </row>
    <row r="47" spans="1:29" ht="13.5" thickBot="1">
      <c r="A47" s="19"/>
      <c r="B47" s="189">
        <f>C41</f>
        <v>238</v>
      </c>
      <c r="C47" s="191">
        <f>+IF(INPUTS!$D$22=3,(($D$15)*((B47/INPUTS!$F$22)^(INPUTS!$D$26-1))),IF(INPUTS!$D$22=1,(($D$15)*((B47/178)^(INPUTS!$D$26-1))),(($D$15)*((B47/1580)^(INPUTS!$D$26-1)))))</f>
        <v>0</v>
      </c>
      <c r="D47" s="89"/>
      <c r="E47" s="534">
        <f>IF(INPUTS!$F$22=0,"",IF(INPUTS!$D$22&lt;3,"NOTE:Toxicity adjustments not based on standard assumed test animal body weight",""))</f>
      </c>
      <c r="F47" s="19"/>
      <c r="G47" s="19"/>
      <c r="H47" s="19"/>
      <c r="I47" s="19"/>
      <c r="K47" s="19"/>
      <c r="L47" s="19"/>
      <c r="M47" s="19">
        <f t="shared" si="1"/>
        <v>26</v>
      </c>
      <c r="N47" s="19">
        <f t="shared" si="2"/>
        <v>1</v>
      </c>
      <c r="O47" s="19">
        <f t="shared" si="3"/>
        <v>0</v>
      </c>
      <c r="P47" s="40" t="e">
        <f t="shared" si="4"/>
        <v>#DIV/0!</v>
      </c>
      <c r="Q47" s="40" t="e">
        <f t="shared" si="11"/>
        <v>#DIV/0!</v>
      </c>
      <c r="R47" s="40" t="e">
        <f t="shared" si="5"/>
        <v>#DIV/0!</v>
      </c>
      <c r="S47" s="40" t="e">
        <f t="shared" si="6"/>
        <v>#DIV/0!</v>
      </c>
      <c r="T47" s="19">
        <f t="shared" si="0"/>
        <v>0</v>
      </c>
      <c r="U47" s="19" t="e">
        <f t="shared" si="7"/>
        <v>#DIV/0!</v>
      </c>
      <c r="V47" s="19" t="e">
        <f t="shared" si="8"/>
        <v>#DIV/0!</v>
      </c>
      <c r="W47" s="19"/>
      <c r="X47" s="19" t="e">
        <f t="shared" si="9"/>
        <v>#DIV/0!</v>
      </c>
      <c r="Y47" s="19" t="e">
        <f t="shared" si="10"/>
        <v>#DIV/0!</v>
      </c>
      <c r="Z47" s="19"/>
      <c r="AA47" s="19"/>
      <c r="AB47" s="19"/>
      <c r="AC47" s="19"/>
    </row>
    <row r="48" spans="1:29" ht="13.5" customHeight="1" thickBot="1">
      <c r="A48" s="19"/>
      <c r="B48" s="384"/>
      <c r="C48" s="384"/>
      <c r="D48" s="535"/>
      <c r="E48" s="19"/>
      <c r="F48" s="155"/>
      <c r="G48" s="155"/>
      <c r="H48" s="19"/>
      <c r="I48" s="19"/>
      <c r="K48" s="19"/>
      <c r="L48" s="19"/>
      <c r="M48" s="19">
        <f t="shared" si="1"/>
        <v>27</v>
      </c>
      <c r="N48" s="19">
        <f t="shared" si="2"/>
        <v>1</v>
      </c>
      <c r="O48" s="19">
        <f t="shared" si="3"/>
        <v>0</v>
      </c>
      <c r="P48" s="40" t="e">
        <f t="shared" si="4"/>
        <v>#DIV/0!</v>
      </c>
      <c r="Q48" s="40" t="e">
        <f t="shared" si="11"/>
        <v>#DIV/0!</v>
      </c>
      <c r="R48" s="40" t="e">
        <f t="shared" si="5"/>
        <v>#DIV/0!</v>
      </c>
      <c r="S48" s="40" t="e">
        <f t="shared" si="6"/>
        <v>#DIV/0!</v>
      </c>
      <c r="T48" s="19">
        <f t="shared" si="0"/>
        <v>0</v>
      </c>
      <c r="U48" s="19" t="e">
        <f t="shared" si="7"/>
        <v>#DIV/0!</v>
      </c>
      <c r="V48" s="19" t="e">
        <f t="shared" si="8"/>
        <v>#DIV/0!</v>
      </c>
      <c r="W48" s="19"/>
      <c r="X48" s="19" t="e">
        <f t="shared" si="9"/>
        <v>#DIV/0!</v>
      </c>
      <c r="Y48" s="19" t="e">
        <f t="shared" si="10"/>
        <v>#DIV/0!</v>
      </c>
      <c r="Z48" s="19"/>
      <c r="AA48" s="19"/>
      <c r="AB48" s="19"/>
      <c r="AC48" s="19"/>
    </row>
    <row r="49" spans="1:29" ht="12.75">
      <c r="A49" s="641" t="s">
        <v>182</v>
      </c>
      <c r="B49" s="603" t="s">
        <v>239</v>
      </c>
      <c r="C49" s="604"/>
      <c r="D49" s="605"/>
      <c r="E49" s="19"/>
      <c r="F49" s="19"/>
      <c r="G49" s="19"/>
      <c r="H49" s="19"/>
      <c r="I49" s="19"/>
      <c r="K49" s="19"/>
      <c r="L49" s="19"/>
      <c r="M49" s="19">
        <f t="shared" si="1"/>
        <v>28</v>
      </c>
      <c r="N49" s="19">
        <f t="shared" si="2"/>
        <v>1</v>
      </c>
      <c r="O49" s="19">
        <f t="shared" si="3"/>
        <v>0</v>
      </c>
      <c r="P49" s="40" t="e">
        <f t="shared" si="4"/>
        <v>#DIV/0!</v>
      </c>
      <c r="Q49" s="40" t="e">
        <f t="shared" si="11"/>
        <v>#DIV/0!</v>
      </c>
      <c r="R49" s="40" t="e">
        <f t="shared" si="5"/>
        <v>#DIV/0!</v>
      </c>
      <c r="S49" s="40" t="e">
        <f t="shared" si="6"/>
        <v>#DIV/0!</v>
      </c>
      <c r="T49" s="19">
        <f t="shared" si="0"/>
        <v>0</v>
      </c>
      <c r="U49" s="19" t="e">
        <f t="shared" si="7"/>
        <v>#DIV/0!</v>
      </c>
      <c r="V49" s="19" t="e">
        <f t="shared" si="8"/>
        <v>#DIV/0!</v>
      </c>
      <c r="W49" s="19"/>
      <c r="X49" s="19" t="e">
        <f t="shared" si="9"/>
        <v>#DIV/0!</v>
      </c>
      <c r="Y49" s="19" t="e">
        <f t="shared" si="10"/>
        <v>#DIV/0!</v>
      </c>
      <c r="Z49" s="19"/>
      <c r="AA49" s="19"/>
      <c r="AB49" s="19"/>
      <c r="AC49" s="19"/>
    </row>
    <row r="50" spans="1:29" ht="12.75" customHeight="1">
      <c r="A50" s="642"/>
      <c r="B50" s="361" t="s">
        <v>205</v>
      </c>
      <c r="C50" s="361" t="s">
        <v>206</v>
      </c>
      <c r="D50" s="362" t="s">
        <v>207</v>
      </c>
      <c r="E50" s="19"/>
      <c r="F50" s="19"/>
      <c r="G50" s="19"/>
      <c r="H50" s="19"/>
      <c r="I50" s="19"/>
      <c r="K50" s="19"/>
      <c r="L50" s="19"/>
      <c r="M50" s="19">
        <f t="shared" si="1"/>
        <v>29</v>
      </c>
      <c r="N50" s="19">
        <f t="shared" si="2"/>
        <v>1</v>
      </c>
      <c r="O50" s="19">
        <f t="shared" si="3"/>
        <v>0</v>
      </c>
      <c r="P50" s="40" t="e">
        <f t="shared" si="4"/>
        <v>#DIV/0!</v>
      </c>
      <c r="Q50" s="40" t="e">
        <f t="shared" si="11"/>
        <v>#DIV/0!</v>
      </c>
      <c r="R50" s="40" t="e">
        <f t="shared" si="5"/>
        <v>#DIV/0!</v>
      </c>
      <c r="S50" s="40" t="e">
        <f t="shared" si="6"/>
        <v>#DIV/0!</v>
      </c>
      <c r="T50" s="19">
        <f t="shared" si="0"/>
        <v>0</v>
      </c>
      <c r="U50" s="19" t="e">
        <f t="shared" si="7"/>
        <v>#DIV/0!</v>
      </c>
      <c r="V50" s="19" t="e">
        <f t="shared" si="8"/>
        <v>#DIV/0!</v>
      </c>
      <c r="W50" s="19"/>
      <c r="X50" s="19" t="e">
        <f t="shared" si="9"/>
        <v>#DIV/0!</v>
      </c>
      <c r="Y50" s="19" t="e">
        <f t="shared" si="10"/>
        <v>#DIV/0!</v>
      </c>
      <c r="Z50" s="19"/>
      <c r="AA50" s="19"/>
      <c r="AB50" s="19"/>
      <c r="AC50" s="19"/>
    </row>
    <row r="51" spans="1:29" ht="14.25" customHeight="1" thickBot="1">
      <c r="A51" s="643"/>
      <c r="B51" s="536">
        <f>B45</f>
        <v>1.4</v>
      </c>
      <c r="C51" s="536">
        <f>B46</f>
        <v>37</v>
      </c>
      <c r="D51" s="459">
        <f>B47</f>
        <v>238</v>
      </c>
      <c r="E51" s="19"/>
      <c r="F51" s="19"/>
      <c r="G51" s="19"/>
      <c r="H51" s="19"/>
      <c r="I51" s="19"/>
      <c r="K51" s="19"/>
      <c r="L51" s="19"/>
      <c r="M51" s="19">
        <f t="shared" si="1"/>
        <v>30</v>
      </c>
      <c r="N51" s="19">
        <f t="shared" si="2"/>
        <v>1</v>
      </c>
      <c r="O51" s="19">
        <f t="shared" si="3"/>
        <v>0</v>
      </c>
      <c r="P51" s="40" t="e">
        <f t="shared" si="4"/>
        <v>#DIV/0!</v>
      </c>
      <c r="Q51" s="40" t="e">
        <f t="shared" si="11"/>
        <v>#DIV/0!</v>
      </c>
      <c r="R51" s="40" t="e">
        <f t="shared" si="5"/>
        <v>#DIV/0!</v>
      </c>
      <c r="S51" s="40" t="e">
        <f t="shared" si="6"/>
        <v>#DIV/0!</v>
      </c>
      <c r="T51" s="19">
        <f t="shared" si="0"/>
        <v>0</v>
      </c>
      <c r="U51" s="19" t="e">
        <f t="shared" si="7"/>
        <v>#DIV/0!</v>
      </c>
      <c r="V51" s="19" t="e">
        <f t="shared" si="8"/>
        <v>#DIV/0!</v>
      </c>
      <c r="W51" s="19"/>
      <c r="X51" s="19" t="e">
        <f t="shared" si="9"/>
        <v>#DIV/0!</v>
      </c>
      <c r="Y51" s="19" t="e">
        <f t="shared" si="10"/>
        <v>#DIV/0!</v>
      </c>
      <c r="Z51" s="19"/>
      <c r="AA51" s="19"/>
      <c r="AB51" s="19"/>
      <c r="AC51" s="19"/>
    </row>
    <row r="52" spans="1:29" ht="14.25" customHeight="1">
      <c r="A52" s="312" t="s">
        <v>24</v>
      </c>
      <c r="B52" s="313" t="e">
        <f>B27*($G$39/(C$39/1000))</f>
        <v>#DIV/0!</v>
      </c>
      <c r="C52" s="313" t="e">
        <f aca="true" t="shared" si="12" ref="C52:C58">B27*($G$40/(C$40/1000))</f>
        <v>#DIV/0!</v>
      </c>
      <c r="D52" s="313" t="e">
        <f aca="true" t="shared" si="13" ref="D52:D58">B27*($G$41/(C$41/1000))</f>
        <v>#DIV/0!</v>
      </c>
      <c r="E52" s="44"/>
      <c r="F52" s="19"/>
      <c r="G52" s="19"/>
      <c r="H52" s="19"/>
      <c r="I52" s="19"/>
      <c r="K52" s="19"/>
      <c r="L52" s="19"/>
      <c r="M52" s="19">
        <f t="shared" si="1"/>
        <v>31</v>
      </c>
      <c r="N52" s="19">
        <f t="shared" si="2"/>
        <v>1</v>
      </c>
      <c r="O52" s="19">
        <f t="shared" si="3"/>
        <v>0</v>
      </c>
      <c r="P52" s="40" t="e">
        <f t="shared" si="4"/>
        <v>#DIV/0!</v>
      </c>
      <c r="Q52" s="40" t="e">
        <f t="shared" si="11"/>
        <v>#DIV/0!</v>
      </c>
      <c r="R52" s="40" t="e">
        <f t="shared" si="5"/>
        <v>#DIV/0!</v>
      </c>
      <c r="S52" s="40" t="e">
        <f t="shared" si="6"/>
        <v>#DIV/0!</v>
      </c>
      <c r="T52" s="19">
        <f t="shared" si="0"/>
        <v>0</v>
      </c>
      <c r="U52" s="19" t="e">
        <f t="shared" si="7"/>
        <v>#DIV/0!</v>
      </c>
      <c r="V52" s="19" t="e">
        <f t="shared" si="8"/>
        <v>#DIV/0!</v>
      </c>
      <c r="W52" s="19"/>
      <c r="X52" s="19" t="e">
        <f t="shared" si="9"/>
        <v>#DIV/0!</v>
      </c>
      <c r="Y52" s="19" t="e">
        <f t="shared" si="10"/>
        <v>#DIV/0!</v>
      </c>
      <c r="Z52" s="19"/>
      <c r="AA52" s="19"/>
      <c r="AB52" s="19"/>
      <c r="AC52" s="19"/>
    </row>
    <row r="53" spans="1:29" ht="14.25" customHeight="1">
      <c r="A53" s="311" t="s">
        <v>27</v>
      </c>
      <c r="B53" s="211" t="e">
        <f>B28*($G$39/(C$39/1000))</f>
        <v>#DIV/0!</v>
      </c>
      <c r="C53" s="211" t="e">
        <f t="shared" si="12"/>
        <v>#DIV/0!</v>
      </c>
      <c r="D53" s="211" t="e">
        <f t="shared" si="13"/>
        <v>#DIV/0!</v>
      </c>
      <c r="E53" s="153"/>
      <c r="F53" s="19"/>
      <c r="G53" s="19"/>
      <c r="H53" s="19"/>
      <c r="I53" s="356"/>
      <c r="K53" s="19"/>
      <c r="L53" s="19"/>
      <c r="M53" s="19">
        <f>(M52+1)</f>
        <v>32</v>
      </c>
      <c r="N53" s="19">
        <f>IF($B$9&gt;N52,IF(O52=($B$8-1),(N52+1),(N52)),(N52))</f>
        <v>1</v>
      </c>
      <c r="O53" s="19">
        <f>IF(O52&lt;($B$8-1),(1+O52),0)</f>
        <v>0</v>
      </c>
      <c r="P53" s="40" t="e">
        <f>IF((N53&gt;N52),(EXP(-$Q$16)*(P52)+$Q$11),((EXP(-$Q$16)*(P52))))</f>
        <v>#DIV/0!</v>
      </c>
      <c r="Q53" s="40" t="e">
        <f>IF((N53&gt;N52),(EXP(-$Q$16)*(Q52)+$Q$12),((EXP(-$Q$16)*(Q52))))</f>
        <v>#DIV/0!</v>
      </c>
      <c r="R53" s="40" t="e">
        <f>IF((N53&gt;N52),(EXP(-$Q$16)*(R52)+$Q$13),((EXP(-$Q$16)*(R52))))</f>
        <v>#DIV/0!</v>
      </c>
      <c r="S53" s="40" t="e">
        <f>IF((N53&gt;N52),(EXP(-$Q$16)*(S52)+$Q$14),((EXP(-$Q$16)*(S52))))</f>
        <v>#DIV/0!</v>
      </c>
      <c r="T53" s="19">
        <f t="shared" si="0"/>
        <v>0</v>
      </c>
      <c r="U53" s="19" t="e">
        <f>IF(P52&gt;$D$18,(U52+1),U52)</f>
        <v>#DIV/0!</v>
      </c>
      <c r="V53" s="19" t="e">
        <f>IF(P52&gt;$D$16,(V52+1),V52)</f>
        <v>#DIV/0!</v>
      </c>
      <c r="W53" s="19"/>
      <c r="X53" s="19" t="e">
        <f>IF(P52&gt;$D$22,(X52+1),X52)</f>
        <v>#DIV/0!</v>
      </c>
      <c r="Y53" s="19" t="e">
        <f>IF(P52&gt;$D$20,(Y52+1),Y52)</f>
        <v>#DIV/0!</v>
      </c>
      <c r="Z53" s="19"/>
      <c r="AA53" s="19"/>
      <c r="AB53" s="19"/>
      <c r="AC53" s="19"/>
    </row>
    <row r="54" spans="1:29" ht="14.25" customHeight="1">
      <c r="A54" s="311" t="s">
        <v>42</v>
      </c>
      <c r="B54" s="211" t="e">
        <f>B29*($G$39/(C$39/1000))</f>
        <v>#DIV/0!</v>
      </c>
      <c r="C54" s="211" t="e">
        <f t="shared" si="12"/>
        <v>#DIV/0!</v>
      </c>
      <c r="D54" s="211" t="e">
        <f t="shared" si="13"/>
        <v>#DIV/0!</v>
      </c>
      <c r="E54" s="144"/>
      <c r="F54" s="19"/>
      <c r="G54" s="19"/>
      <c r="H54" s="19"/>
      <c r="I54" s="356"/>
      <c r="K54" s="19"/>
      <c r="L54" s="19"/>
      <c r="M54" s="19">
        <f t="shared" si="1"/>
        <v>33</v>
      </c>
      <c r="N54" s="19">
        <f t="shared" si="2"/>
        <v>1</v>
      </c>
      <c r="O54" s="19">
        <f t="shared" si="3"/>
        <v>0</v>
      </c>
      <c r="P54" s="40" t="e">
        <f t="shared" si="4"/>
        <v>#DIV/0!</v>
      </c>
      <c r="Q54" s="40" t="e">
        <f t="shared" si="11"/>
        <v>#DIV/0!</v>
      </c>
      <c r="R54" s="40" t="e">
        <f t="shared" si="5"/>
        <v>#DIV/0!</v>
      </c>
      <c r="S54" s="40" t="e">
        <f t="shared" si="6"/>
        <v>#DIV/0!</v>
      </c>
      <c r="T54" s="19">
        <f t="shared" si="0"/>
        <v>0</v>
      </c>
      <c r="U54" s="19" t="e">
        <f aca="true" t="shared" si="14" ref="U54:U77">IF(P53&gt;$D$18,(U53+1),U53)</f>
        <v>#DIV/0!</v>
      </c>
      <c r="V54" s="19" t="e">
        <f aca="true" t="shared" si="15" ref="V54:V77">IF(P53&gt;$D$16,(V53+1),V53)</f>
        <v>#DIV/0!</v>
      </c>
      <c r="W54" s="19"/>
      <c r="X54" s="19" t="e">
        <f aca="true" t="shared" si="16" ref="X54:X77">IF(P53&gt;$D$22,(X53+1),X53)</f>
        <v>#DIV/0!</v>
      </c>
      <c r="Y54" s="19" t="e">
        <f aca="true" t="shared" si="17" ref="Y54:Y77">IF(P53&gt;$D$20,(Y53+1),Y53)</f>
        <v>#DIV/0!</v>
      </c>
      <c r="Z54" s="19"/>
      <c r="AA54" s="19"/>
      <c r="AB54" s="19"/>
      <c r="AC54" s="19"/>
    </row>
    <row r="55" spans="1:29" ht="18.75" customHeight="1">
      <c r="A55" s="311" t="s">
        <v>107</v>
      </c>
      <c r="B55" s="211" t="e">
        <f>B30*($G$39/(C$39/1000))</f>
        <v>#DIV/0!</v>
      </c>
      <c r="C55" s="211" t="e">
        <f t="shared" si="12"/>
        <v>#DIV/0!</v>
      </c>
      <c r="D55" s="211" t="e">
        <f t="shared" si="13"/>
        <v>#DIV/0!</v>
      </c>
      <c r="E55" s="162"/>
      <c r="F55" s="19"/>
      <c r="G55" s="19"/>
      <c r="H55" s="19"/>
      <c r="I55" s="356"/>
      <c r="K55" s="19"/>
      <c r="L55" s="19"/>
      <c r="M55" s="19">
        <f t="shared" si="1"/>
        <v>34</v>
      </c>
      <c r="N55" s="19">
        <f t="shared" si="2"/>
        <v>1</v>
      </c>
      <c r="O55" s="19">
        <f t="shared" si="3"/>
        <v>0</v>
      </c>
      <c r="P55" s="40" t="e">
        <f t="shared" si="4"/>
        <v>#DIV/0!</v>
      </c>
      <c r="Q55" s="40" t="e">
        <f t="shared" si="11"/>
        <v>#DIV/0!</v>
      </c>
      <c r="R55" s="40" t="e">
        <f t="shared" si="5"/>
        <v>#DIV/0!</v>
      </c>
      <c r="S55" s="40" t="e">
        <f t="shared" si="6"/>
        <v>#DIV/0!</v>
      </c>
      <c r="T55" s="19">
        <f t="shared" si="0"/>
        <v>0</v>
      </c>
      <c r="U55" s="19" t="e">
        <f t="shared" si="14"/>
        <v>#DIV/0!</v>
      </c>
      <c r="V55" s="19" t="e">
        <f t="shared" si="15"/>
        <v>#DIV/0!</v>
      </c>
      <c r="W55" s="19"/>
      <c r="X55" s="19" t="e">
        <f t="shared" si="16"/>
        <v>#DIV/0!</v>
      </c>
      <c r="Y55" s="19" t="e">
        <f t="shared" si="17"/>
        <v>#DIV/0!</v>
      </c>
      <c r="Z55" s="19"/>
      <c r="AA55" s="19"/>
      <c r="AB55" s="19"/>
      <c r="AC55" s="19"/>
    </row>
    <row r="56" spans="1:29" ht="14.25" customHeight="1">
      <c r="A56" s="530" t="s">
        <v>250</v>
      </c>
      <c r="B56" s="211" t="s">
        <v>233</v>
      </c>
      <c r="C56" s="541" t="e">
        <f>B31*(INPUTS!D36/1000)/(INPUTS!D30/1000)</f>
        <v>#DIV/0!</v>
      </c>
      <c r="D56" s="541" t="e">
        <f>B31*(INPUTS!D36/1000)/(INPUTS!D31/1000)</f>
        <v>#DIV/0!</v>
      </c>
      <c r="E56" s="162"/>
      <c r="F56" s="19"/>
      <c r="G56" s="19"/>
      <c r="H56" s="19"/>
      <c r="I56" s="356"/>
      <c r="K56" s="19"/>
      <c r="L56" s="19"/>
      <c r="M56" s="19">
        <f t="shared" si="1"/>
        <v>35</v>
      </c>
      <c r="N56" s="19">
        <f t="shared" si="2"/>
        <v>1</v>
      </c>
      <c r="O56" s="19">
        <f t="shared" si="3"/>
        <v>0</v>
      </c>
      <c r="P56" s="40" t="e">
        <f t="shared" si="4"/>
        <v>#DIV/0!</v>
      </c>
      <c r="Q56" s="40" t="e">
        <f t="shared" si="11"/>
        <v>#DIV/0!</v>
      </c>
      <c r="R56" s="40" t="e">
        <f t="shared" si="5"/>
        <v>#DIV/0!</v>
      </c>
      <c r="S56" s="40" t="e">
        <f t="shared" si="6"/>
        <v>#DIV/0!</v>
      </c>
      <c r="T56" s="19">
        <f t="shared" si="0"/>
        <v>0</v>
      </c>
      <c r="U56" s="19" t="e">
        <f t="shared" si="14"/>
        <v>#DIV/0!</v>
      </c>
      <c r="V56" s="19" t="e">
        <f t="shared" si="15"/>
        <v>#DIV/0!</v>
      </c>
      <c r="W56" s="19"/>
      <c r="X56" s="19" t="e">
        <f t="shared" si="16"/>
        <v>#DIV/0!</v>
      </c>
      <c r="Y56" s="19" t="e">
        <f t="shared" si="17"/>
        <v>#DIV/0!</v>
      </c>
      <c r="Z56" s="19"/>
      <c r="AA56" s="19"/>
      <c r="AB56" s="19"/>
      <c r="AC56" s="19"/>
    </row>
    <row r="57" spans="1:29" ht="14.25" customHeight="1">
      <c r="A57" s="531" t="s">
        <v>251</v>
      </c>
      <c r="B57" s="211" t="s">
        <v>233</v>
      </c>
      <c r="C57" s="541" t="e">
        <f>B32*(INPUTS!D36/1000)/(INPUTS!D30/1000)</f>
        <v>#DIV/0!</v>
      </c>
      <c r="D57" s="541" t="e">
        <f>B32*(INPUTS!D36/1000)/(INPUTS!D31/1000)</f>
        <v>#DIV/0!</v>
      </c>
      <c r="E57" s="162"/>
      <c r="F57" s="19"/>
      <c r="G57" s="19"/>
      <c r="H57" s="19"/>
      <c r="I57" s="356"/>
      <c r="K57" s="19"/>
      <c r="L57" s="19"/>
      <c r="M57" s="19">
        <f t="shared" si="1"/>
        <v>36</v>
      </c>
      <c r="N57" s="19">
        <f t="shared" si="2"/>
        <v>1</v>
      </c>
      <c r="O57" s="19">
        <f t="shared" si="3"/>
        <v>0</v>
      </c>
      <c r="P57" s="40" t="e">
        <f t="shared" si="4"/>
        <v>#DIV/0!</v>
      </c>
      <c r="Q57" s="40" t="e">
        <f t="shared" si="11"/>
        <v>#DIV/0!</v>
      </c>
      <c r="R57" s="40" t="e">
        <f t="shared" si="5"/>
        <v>#DIV/0!</v>
      </c>
      <c r="S57" s="40" t="e">
        <f t="shared" si="6"/>
        <v>#DIV/0!</v>
      </c>
      <c r="T57" s="19">
        <f t="shared" si="0"/>
        <v>0</v>
      </c>
      <c r="U57" s="19" t="e">
        <f t="shared" si="14"/>
        <v>#DIV/0!</v>
      </c>
      <c r="V57" s="19" t="e">
        <f t="shared" si="15"/>
        <v>#DIV/0!</v>
      </c>
      <c r="W57" s="19"/>
      <c r="X57" s="19" t="e">
        <f t="shared" si="16"/>
        <v>#DIV/0!</v>
      </c>
      <c r="Y57" s="19" t="e">
        <f t="shared" si="17"/>
        <v>#DIV/0!</v>
      </c>
      <c r="Z57" s="19"/>
      <c r="AA57" s="19"/>
      <c r="AB57" s="19"/>
      <c r="AC57" s="19"/>
    </row>
    <row r="58" spans="1:29" ht="14.25" customHeight="1">
      <c r="A58" s="212" t="s">
        <v>236</v>
      </c>
      <c r="B58" s="211" t="s">
        <v>233</v>
      </c>
      <c r="C58" s="211" t="e">
        <f t="shared" si="12"/>
        <v>#DIV/0!</v>
      </c>
      <c r="D58" s="211" t="e">
        <f t="shared" si="13"/>
        <v>#DIV/0!</v>
      </c>
      <c r="E58" s="162"/>
      <c r="F58" s="601"/>
      <c r="G58" s="602"/>
      <c r="H58" s="19"/>
      <c r="I58" s="420"/>
      <c r="K58" s="19"/>
      <c r="L58" s="19"/>
      <c r="M58" s="19">
        <f t="shared" si="1"/>
        <v>37</v>
      </c>
      <c r="N58" s="19">
        <f t="shared" si="2"/>
        <v>1</v>
      </c>
      <c r="O58" s="19">
        <f t="shared" si="3"/>
        <v>0</v>
      </c>
      <c r="P58" s="40" t="e">
        <f t="shared" si="4"/>
        <v>#DIV/0!</v>
      </c>
      <c r="Q58" s="40" t="e">
        <f t="shared" si="11"/>
        <v>#DIV/0!</v>
      </c>
      <c r="R58" s="40" t="e">
        <f t="shared" si="5"/>
        <v>#DIV/0!</v>
      </c>
      <c r="S58" s="40" t="e">
        <f t="shared" si="6"/>
        <v>#DIV/0!</v>
      </c>
      <c r="T58" s="19">
        <f t="shared" si="0"/>
        <v>0</v>
      </c>
      <c r="U58" s="19" t="e">
        <f t="shared" si="14"/>
        <v>#DIV/0!</v>
      </c>
      <c r="V58" s="19" t="e">
        <f t="shared" si="15"/>
        <v>#DIV/0!</v>
      </c>
      <c r="W58" s="19"/>
      <c r="X58" s="19" t="e">
        <f t="shared" si="16"/>
        <v>#DIV/0!</v>
      </c>
      <c r="Y58" s="19" t="e">
        <f t="shared" si="17"/>
        <v>#DIV/0!</v>
      </c>
      <c r="Z58" s="19"/>
      <c r="AA58" s="19"/>
      <c r="AB58" s="19"/>
      <c r="AC58" s="19"/>
    </row>
    <row r="59" spans="1:29" ht="14.25" customHeight="1">
      <c r="A59" s="192"/>
      <c r="B59" s="160"/>
      <c r="C59" s="160"/>
      <c r="D59" s="160"/>
      <c r="E59" s="155"/>
      <c r="F59" s="424"/>
      <c r="G59" s="424"/>
      <c r="H59" s="19"/>
      <c r="I59" s="420"/>
      <c r="K59" s="19"/>
      <c r="L59" s="19"/>
      <c r="M59" s="19">
        <f t="shared" si="1"/>
        <v>38</v>
      </c>
      <c r="N59" s="19">
        <f t="shared" si="2"/>
        <v>1</v>
      </c>
      <c r="O59" s="19">
        <f t="shared" si="3"/>
        <v>0</v>
      </c>
      <c r="P59" s="40" t="e">
        <f t="shared" si="4"/>
        <v>#DIV/0!</v>
      </c>
      <c r="Q59" s="40" t="e">
        <f t="shared" si="11"/>
        <v>#DIV/0!</v>
      </c>
      <c r="R59" s="40" t="e">
        <f t="shared" si="5"/>
        <v>#DIV/0!</v>
      </c>
      <c r="S59" s="40" t="e">
        <f t="shared" si="6"/>
        <v>#DIV/0!</v>
      </c>
      <c r="T59" s="19">
        <f t="shared" si="0"/>
        <v>0</v>
      </c>
      <c r="U59" s="19" t="e">
        <f t="shared" si="14"/>
        <v>#DIV/0!</v>
      </c>
      <c r="V59" s="19" t="e">
        <f t="shared" si="15"/>
        <v>#DIV/0!</v>
      </c>
      <c r="W59" s="19"/>
      <c r="X59" s="19" t="e">
        <f t="shared" si="16"/>
        <v>#DIV/0!</v>
      </c>
      <c r="Y59" s="19" t="e">
        <f t="shared" si="17"/>
        <v>#DIV/0!</v>
      </c>
      <c r="Z59" s="19"/>
      <c r="AA59" s="19"/>
      <c r="AB59" s="19"/>
      <c r="AC59" s="19"/>
    </row>
    <row r="60" spans="1:29" ht="14.25" customHeight="1">
      <c r="A60" s="192"/>
      <c r="B60" s="160"/>
      <c r="C60" s="160"/>
      <c r="D60" s="160"/>
      <c r="E60" s="19"/>
      <c r="F60" s="153"/>
      <c r="G60" s="153"/>
      <c r="H60" s="19"/>
      <c r="I60" s="420"/>
      <c r="K60" s="19"/>
      <c r="L60" s="19"/>
      <c r="M60" s="19">
        <f t="shared" si="1"/>
        <v>39</v>
      </c>
      <c r="N60" s="19">
        <f t="shared" si="2"/>
        <v>1</v>
      </c>
      <c r="O60" s="19">
        <f t="shared" si="3"/>
        <v>0</v>
      </c>
      <c r="P60" s="40" t="e">
        <f t="shared" si="4"/>
        <v>#DIV/0!</v>
      </c>
      <c r="Q60" s="40" t="e">
        <f t="shared" si="11"/>
        <v>#DIV/0!</v>
      </c>
      <c r="R60" s="40" t="e">
        <f t="shared" si="5"/>
        <v>#DIV/0!</v>
      </c>
      <c r="S60" s="40" t="e">
        <f t="shared" si="6"/>
        <v>#DIV/0!</v>
      </c>
      <c r="T60" s="19">
        <f t="shared" si="0"/>
        <v>0</v>
      </c>
      <c r="U60" s="19" t="e">
        <f t="shared" si="14"/>
        <v>#DIV/0!</v>
      </c>
      <c r="V60" s="19" t="e">
        <f t="shared" si="15"/>
        <v>#DIV/0!</v>
      </c>
      <c r="W60" s="19"/>
      <c r="X60" s="19" t="e">
        <f t="shared" si="16"/>
        <v>#DIV/0!</v>
      </c>
      <c r="Y60" s="19" t="e">
        <f t="shared" si="17"/>
        <v>#DIV/0!</v>
      </c>
      <c r="Z60" s="19"/>
      <c r="AA60" s="19"/>
      <c r="AB60" s="19"/>
      <c r="AC60" s="19"/>
    </row>
    <row r="61" spans="1:29" ht="12.75" customHeight="1">
      <c r="A61" s="88"/>
      <c r="B61" s="89"/>
      <c r="C61" s="89"/>
      <c r="D61" s="89"/>
      <c r="E61" s="19"/>
      <c r="F61" s="429"/>
      <c r="G61" s="429"/>
      <c r="H61" s="19"/>
      <c r="I61" s="420"/>
      <c r="K61" s="19"/>
      <c r="L61" s="19"/>
      <c r="M61" s="19">
        <f t="shared" si="1"/>
        <v>40</v>
      </c>
      <c r="N61" s="19">
        <f t="shared" si="2"/>
        <v>1</v>
      </c>
      <c r="O61" s="19">
        <f t="shared" si="3"/>
        <v>0</v>
      </c>
      <c r="P61" s="40" t="e">
        <f t="shared" si="4"/>
        <v>#DIV/0!</v>
      </c>
      <c r="Q61" s="40" t="e">
        <f t="shared" si="11"/>
        <v>#DIV/0!</v>
      </c>
      <c r="R61" s="40" t="e">
        <f t="shared" si="5"/>
        <v>#DIV/0!</v>
      </c>
      <c r="S61" s="40" t="e">
        <f t="shared" si="6"/>
        <v>#DIV/0!</v>
      </c>
      <c r="T61" s="19">
        <f t="shared" si="0"/>
        <v>0</v>
      </c>
      <c r="U61" s="19" t="e">
        <f t="shared" si="14"/>
        <v>#DIV/0!</v>
      </c>
      <c r="V61" s="19" t="e">
        <f t="shared" si="15"/>
        <v>#DIV/0!</v>
      </c>
      <c r="W61" s="19"/>
      <c r="X61" s="19" t="e">
        <f t="shared" si="16"/>
        <v>#DIV/0!</v>
      </c>
      <c r="Y61" s="19" t="e">
        <f t="shared" si="17"/>
        <v>#DIV/0!</v>
      </c>
      <c r="Z61" s="19"/>
      <c r="AA61" s="19"/>
      <c r="AB61" s="19"/>
      <c r="AC61" s="19"/>
    </row>
    <row r="62" spans="1:29" ht="37.5" customHeight="1">
      <c r="A62" s="88"/>
      <c r="B62" s="89"/>
      <c r="C62" s="89" t="s">
        <v>22</v>
      </c>
      <c r="D62" s="89"/>
      <c r="E62" s="19"/>
      <c r="F62" s="429"/>
      <c r="G62" s="429"/>
      <c r="H62" s="19"/>
      <c r="I62" s="19"/>
      <c r="K62" s="19"/>
      <c r="L62" s="19"/>
      <c r="M62" s="19">
        <f t="shared" si="1"/>
        <v>41</v>
      </c>
      <c r="N62" s="19">
        <f t="shared" si="2"/>
        <v>1</v>
      </c>
      <c r="O62" s="19">
        <f t="shared" si="3"/>
        <v>0</v>
      </c>
      <c r="P62" s="40" t="e">
        <f t="shared" si="4"/>
        <v>#DIV/0!</v>
      </c>
      <c r="Q62" s="40" t="e">
        <f t="shared" si="11"/>
        <v>#DIV/0!</v>
      </c>
      <c r="R62" s="40" t="e">
        <f t="shared" si="5"/>
        <v>#DIV/0!</v>
      </c>
      <c r="S62" s="40" t="e">
        <f t="shared" si="6"/>
        <v>#DIV/0!</v>
      </c>
      <c r="T62" s="19">
        <f t="shared" si="0"/>
        <v>0</v>
      </c>
      <c r="U62" s="19" t="e">
        <f t="shared" si="14"/>
        <v>#DIV/0!</v>
      </c>
      <c r="V62" s="19" t="e">
        <f t="shared" si="15"/>
        <v>#DIV/0!</v>
      </c>
      <c r="W62" s="19"/>
      <c r="X62" s="19" t="e">
        <f t="shared" si="16"/>
        <v>#DIV/0!</v>
      </c>
      <c r="Y62" s="19" t="e">
        <f t="shared" si="17"/>
        <v>#DIV/0!</v>
      </c>
      <c r="Z62" s="19"/>
      <c r="AA62" s="19"/>
      <c r="AB62" s="19"/>
      <c r="AC62" s="19"/>
    </row>
    <row r="63" spans="1:29" ht="13.5" customHeight="1">
      <c r="A63" s="88"/>
      <c r="B63" s="89"/>
      <c r="C63" s="89"/>
      <c r="D63" s="89"/>
      <c r="E63" s="19"/>
      <c r="F63" s="429"/>
      <c r="G63" s="429"/>
      <c r="H63" s="19"/>
      <c r="I63" s="19"/>
      <c r="K63" s="19"/>
      <c r="L63" s="19"/>
      <c r="M63" s="19">
        <f t="shared" si="1"/>
        <v>42</v>
      </c>
      <c r="N63" s="19">
        <f t="shared" si="2"/>
        <v>1</v>
      </c>
      <c r="O63" s="19">
        <f t="shared" si="3"/>
        <v>0</v>
      </c>
      <c r="P63" s="40" t="e">
        <f t="shared" si="4"/>
        <v>#DIV/0!</v>
      </c>
      <c r="Q63" s="40" t="e">
        <f t="shared" si="11"/>
        <v>#DIV/0!</v>
      </c>
      <c r="R63" s="40" t="e">
        <f t="shared" si="5"/>
        <v>#DIV/0!</v>
      </c>
      <c r="S63" s="40" t="e">
        <f t="shared" si="6"/>
        <v>#DIV/0!</v>
      </c>
      <c r="T63" s="19">
        <f t="shared" si="0"/>
        <v>0</v>
      </c>
      <c r="U63" s="19" t="e">
        <f t="shared" si="14"/>
        <v>#DIV/0!</v>
      </c>
      <c r="V63" s="19" t="e">
        <f t="shared" si="15"/>
        <v>#DIV/0!</v>
      </c>
      <c r="W63" s="19"/>
      <c r="X63" s="19" t="e">
        <f t="shared" si="16"/>
        <v>#DIV/0!</v>
      </c>
      <c r="Y63" s="19" t="e">
        <f t="shared" si="17"/>
        <v>#DIV/0!</v>
      </c>
      <c r="Z63" s="19"/>
      <c r="AA63" s="19"/>
      <c r="AB63" s="19"/>
      <c r="AC63" s="19"/>
    </row>
    <row r="64" spans="1:29" ht="37.5" customHeight="1">
      <c r="A64" s="88"/>
      <c r="B64" s="89"/>
      <c r="C64" s="89"/>
      <c r="D64" s="89"/>
      <c r="E64" s="19"/>
      <c r="F64" s="429"/>
      <c r="G64" s="429"/>
      <c r="H64" s="19"/>
      <c r="I64" s="19"/>
      <c r="K64" s="19"/>
      <c r="L64" s="19"/>
      <c r="M64" s="19">
        <f t="shared" si="1"/>
        <v>43</v>
      </c>
      <c r="N64" s="19">
        <f t="shared" si="2"/>
        <v>1</v>
      </c>
      <c r="O64" s="19">
        <f t="shared" si="3"/>
        <v>0</v>
      </c>
      <c r="P64" s="40" t="e">
        <f t="shared" si="4"/>
        <v>#DIV/0!</v>
      </c>
      <c r="Q64" s="40" t="e">
        <f t="shared" si="11"/>
        <v>#DIV/0!</v>
      </c>
      <c r="R64" s="40" t="e">
        <f t="shared" si="5"/>
        <v>#DIV/0!</v>
      </c>
      <c r="S64" s="40" t="e">
        <f t="shared" si="6"/>
        <v>#DIV/0!</v>
      </c>
      <c r="T64" s="19">
        <f t="shared" si="0"/>
        <v>0</v>
      </c>
      <c r="U64" s="19" t="e">
        <f t="shared" si="14"/>
        <v>#DIV/0!</v>
      </c>
      <c r="V64" s="19" t="e">
        <f t="shared" si="15"/>
        <v>#DIV/0!</v>
      </c>
      <c r="W64" s="19"/>
      <c r="X64" s="19" t="e">
        <f t="shared" si="16"/>
        <v>#DIV/0!</v>
      </c>
      <c r="Y64" s="19" t="e">
        <f t="shared" si="17"/>
        <v>#DIV/0!</v>
      </c>
      <c r="Z64" s="19"/>
      <c r="AA64" s="19"/>
      <c r="AB64" s="19"/>
      <c r="AC64" s="19"/>
    </row>
    <row r="65" spans="1:29" ht="12.75" customHeight="1" thickBot="1">
      <c r="A65" s="19"/>
      <c r="B65" s="384"/>
      <c r="C65" s="384"/>
      <c r="D65" s="535"/>
      <c r="E65" s="19"/>
      <c r="F65" s="46"/>
      <c r="G65" s="46"/>
      <c r="H65" s="19"/>
      <c r="I65" s="19"/>
      <c r="K65" s="19"/>
      <c r="L65" s="19"/>
      <c r="M65" s="19">
        <f t="shared" si="1"/>
        <v>44</v>
      </c>
      <c r="N65" s="19">
        <f t="shared" si="2"/>
        <v>1</v>
      </c>
      <c r="O65" s="19">
        <f t="shared" si="3"/>
        <v>0</v>
      </c>
      <c r="P65" s="40" t="e">
        <f t="shared" si="4"/>
        <v>#DIV/0!</v>
      </c>
      <c r="Q65" s="40" t="e">
        <f t="shared" si="11"/>
        <v>#DIV/0!</v>
      </c>
      <c r="R65" s="40" t="e">
        <f t="shared" si="5"/>
        <v>#DIV/0!</v>
      </c>
      <c r="S65" s="40" t="e">
        <f t="shared" si="6"/>
        <v>#DIV/0!</v>
      </c>
      <c r="T65" s="19">
        <f t="shared" si="0"/>
        <v>0</v>
      </c>
      <c r="U65" s="19" t="e">
        <f t="shared" si="14"/>
        <v>#DIV/0!</v>
      </c>
      <c r="V65" s="19" t="e">
        <f t="shared" si="15"/>
        <v>#DIV/0!</v>
      </c>
      <c r="W65" s="19"/>
      <c r="X65" s="19" t="e">
        <f t="shared" si="16"/>
        <v>#DIV/0!</v>
      </c>
      <c r="Y65" s="19" t="e">
        <f t="shared" si="17"/>
        <v>#DIV/0!</v>
      </c>
      <c r="Z65" s="19"/>
      <c r="AA65" s="19"/>
      <c r="AB65" s="19"/>
      <c r="AC65" s="19"/>
    </row>
    <row r="66" spans="1:29" ht="36.75" customHeight="1">
      <c r="A66" s="639" t="s">
        <v>183</v>
      </c>
      <c r="B66" s="636" t="s">
        <v>240</v>
      </c>
      <c r="C66" s="637"/>
      <c r="D66" s="638"/>
      <c r="E66" s="19"/>
      <c r="F66" s="19"/>
      <c r="G66" s="19"/>
      <c r="H66" s="19"/>
      <c r="I66" s="19"/>
      <c r="K66" s="19"/>
      <c r="L66" s="19"/>
      <c r="M66" s="19">
        <f t="shared" si="1"/>
        <v>45</v>
      </c>
      <c r="N66" s="19">
        <f t="shared" si="2"/>
        <v>1</v>
      </c>
      <c r="O66" s="19">
        <f t="shared" si="3"/>
        <v>0</v>
      </c>
      <c r="P66" s="40" t="e">
        <f t="shared" si="4"/>
        <v>#DIV/0!</v>
      </c>
      <c r="Q66" s="40" t="e">
        <f t="shared" si="11"/>
        <v>#DIV/0!</v>
      </c>
      <c r="R66" s="40" t="e">
        <f t="shared" si="5"/>
        <v>#DIV/0!</v>
      </c>
      <c r="S66" s="40" t="e">
        <f t="shared" si="6"/>
        <v>#DIV/0!</v>
      </c>
      <c r="T66" s="19">
        <f t="shared" si="0"/>
        <v>0</v>
      </c>
      <c r="U66" s="19" t="e">
        <f t="shared" si="14"/>
        <v>#DIV/0!</v>
      </c>
      <c r="V66" s="19" t="e">
        <f t="shared" si="15"/>
        <v>#DIV/0!</v>
      </c>
      <c r="W66" s="19"/>
      <c r="X66" s="19" t="e">
        <f t="shared" si="16"/>
        <v>#DIV/0!</v>
      </c>
      <c r="Y66" s="19" t="e">
        <f t="shared" si="17"/>
        <v>#DIV/0!</v>
      </c>
      <c r="Z66" s="19"/>
      <c r="AA66" s="19"/>
      <c r="AB66" s="19"/>
      <c r="AC66" s="19"/>
    </row>
    <row r="67" spans="1:29" ht="21.75" customHeight="1" thickBot="1">
      <c r="A67" s="640"/>
      <c r="B67" s="456">
        <f>B45</f>
        <v>1.4</v>
      </c>
      <c r="C67" s="456">
        <f>B46</f>
        <v>37</v>
      </c>
      <c r="D67" s="457">
        <f>B47</f>
        <v>238</v>
      </c>
      <c r="E67" s="19"/>
      <c r="F67" s="19"/>
      <c r="G67" s="19"/>
      <c r="H67" s="19"/>
      <c r="I67" s="19"/>
      <c r="K67" s="19"/>
      <c r="L67" s="19"/>
      <c r="M67" s="19">
        <f t="shared" si="1"/>
        <v>46</v>
      </c>
      <c r="N67" s="19">
        <f t="shared" si="2"/>
        <v>1</v>
      </c>
      <c r="O67" s="19">
        <f t="shared" si="3"/>
        <v>0</v>
      </c>
      <c r="P67" s="40" t="e">
        <f t="shared" si="4"/>
        <v>#DIV/0!</v>
      </c>
      <c r="Q67" s="40" t="e">
        <f t="shared" si="11"/>
        <v>#DIV/0!</v>
      </c>
      <c r="R67" s="40" t="e">
        <f t="shared" si="5"/>
        <v>#DIV/0!</v>
      </c>
      <c r="S67" s="40" t="e">
        <f t="shared" si="6"/>
        <v>#DIV/0!</v>
      </c>
      <c r="T67" s="19">
        <f t="shared" si="0"/>
        <v>0</v>
      </c>
      <c r="U67" s="19" t="e">
        <f t="shared" si="14"/>
        <v>#DIV/0!</v>
      </c>
      <c r="V67" s="19" t="e">
        <f t="shared" si="15"/>
        <v>#DIV/0!</v>
      </c>
      <c r="W67" s="19"/>
      <c r="X67" s="19" t="e">
        <f t="shared" si="16"/>
        <v>#DIV/0!</v>
      </c>
      <c r="Y67" s="19" t="e">
        <f t="shared" si="17"/>
        <v>#DIV/0!</v>
      </c>
      <c r="Z67" s="19"/>
      <c r="AA67" s="19"/>
      <c r="AB67" s="19"/>
      <c r="AC67" s="19"/>
    </row>
    <row r="68" spans="1:29" ht="12.75" customHeight="1">
      <c r="A68" s="314" t="s">
        <v>39</v>
      </c>
      <c r="B68" s="445" t="e">
        <f>B52/$C$45</f>
        <v>#DIV/0!</v>
      </c>
      <c r="C68" s="445" t="e">
        <f aca="true" t="shared" si="18" ref="C68:C74">C52/$C$46</f>
        <v>#DIV/0!</v>
      </c>
      <c r="D68" s="446" t="e">
        <f aca="true" t="shared" si="19" ref="D68:D74">D52/$C$47</f>
        <v>#DIV/0!</v>
      </c>
      <c r="E68" s="410"/>
      <c r="F68" s="19"/>
      <c r="G68" s="19"/>
      <c r="H68" s="19"/>
      <c r="I68" s="19"/>
      <c r="K68" s="19"/>
      <c r="L68" s="19"/>
      <c r="M68" s="19">
        <f t="shared" si="1"/>
        <v>47</v>
      </c>
      <c r="N68" s="19">
        <f t="shared" si="2"/>
        <v>1</v>
      </c>
      <c r="O68" s="19">
        <f t="shared" si="3"/>
        <v>0</v>
      </c>
      <c r="P68" s="40" t="e">
        <f t="shared" si="4"/>
        <v>#DIV/0!</v>
      </c>
      <c r="Q68" s="40" t="e">
        <f t="shared" si="11"/>
        <v>#DIV/0!</v>
      </c>
      <c r="R68" s="40" t="e">
        <f t="shared" si="5"/>
        <v>#DIV/0!</v>
      </c>
      <c r="S68" s="40" t="e">
        <f t="shared" si="6"/>
        <v>#DIV/0!</v>
      </c>
      <c r="T68" s="19">
        <f t="shared" si="0"/>
        <v>0</v>
      </c>
      <c r="U68" s="19" t="e">
        <f t="shared" si="14"/>
        <v>#DIV/0!</v>
      </c>
      <c r="V68" s="19" t="e">
        <f t="shared" si="15"/>
        <v>#DIV/0!</v>
      </c>
      <c r="W68" s="19"/>
      <c r="X68" s="19" t="e">
        <f t="shared" si="16"/>
        <v>#DIV/0!</v>
      </c>
      <c r="Y68" s="19" t="e">
        <f t="shared" si="17"/>
        <v>#DIV/0!</v>
      </c>
      <c r="Z68" s="19"/>
      <c r="AA68" s="19"/>
      <c r="AB68" s="19"/>
      <c r="AC68" s="19"/>
    </row>
    <row r="69" spans="1:29" ht="12.75">
      <c r="A69" s="300" t="s">
        <v>34</v>
      </c>
      <c r="B69" s="447" t="e">
        <f>B53/$C$45</f>
        <v>#DIV/0!</v>
      </c>
      <c r="C69" s="447" t="e">
        <f t="shared" si="18"/>
        <v>#DIV/0!</v>
      </c>
      <c r="D69" s="448" t="e">
        <f t="shared" si="19"/>
        <v>#DIV/0!</v>
      </c>
      <c r="E69" s="153"/>
      <c r="F69" s="19"/>
      <c r="G69" s="19"/>
      <c r="H69" s="19"/>
      <c r="I69" s="19"/>
      <c r="K69" s="19"/>
      <c r="L69" s="19"/>
      <c r="M69" s="19">
        <f t="shared" si="1"/>
        <v>48</v>
      </c>
      <c r="N69" s="19">
        <f t="shared" si="2"/>
        <v>1</v>
      </c>
      <c r="O69" s="19">
        <f t="shared" si="3"/>
        <v>0</v>
      </c>
      <c r="P69" s="40" t="e">
        <f t="shared" si="4"/>
        <v>#DIV/0!</v>
      </c>
      <c r="Q69" s="40" t="e">
        <f t="shared" si="11"/>
        <v>#DIV/0!</v>
      </c>
      <c r="R69" s="40" t="e">
        <f t="shared" si="5"/>
        <v>#DIV/0!</v>
      </c>
      <c r="S69" s="40" t="e">
        <f t="shared" si="6"/>
        <v>#DIV/0!</v>
      </c>
      <c r="T69" s="19">
        <f t="shared" si="0"/>
        <v>0</v>
      </c>
      <c r="U69" s="19" t="e">
        <f t="shared" si="14"/>
        <v>#DIV/0!</v>
      </c>
      <c r="V69" s="19" t="e">
        <f t="shared" si="15"/>
        <v>#DIV/0!</v>
      </c>
      <c r="W69" s="19"/>
      <c r="X69" s="19" t="e">
        <f t="shared" si="16"/>
        <v>#DIV/0!</v>
      </c>
      <c r="Y69" s="19" t="e">
        <f t="shared" si="17"/>
        <v>#DIV/0!</v>
      </c>
      <c r="Z69" s="19"/>
      <c r="AA69" s="19"/>
      <c r="AB69" s="19"/>
      <c r="AC69" s="19"/>
    </row>
    <row r="70" spans="1:29" ht="19.5" customHeight="1">
      <c r="A70" s="300" t="s">
        <v>46</v>
      </c>
      <c r="B70" s="449" t="e">
        <f>B54/$C$45</f>
        <v>#DIV/0!</v>
      </c>
      <c r="C70" s="449" t="e">
        <f t="shared" si="18"/>
        <v>#DIV/0!</v>
      </c>
      <c r="D70" s="450" t="e">
        <f t="shared" si="19"/>
        <v>#DIV/0!</v>
      </c>
      <c r="E70" s="153"/>
      <c r="F70" s="19"/>
      <c r="G70" s="19"/>
      <c r="H70" s="19"/>
      <c r="I70" s="19"/>
      <c r="K70" s="19"/>
      <c r="L70" s="19"/>
      <c r="M70" s="19">
        <f t="shared" si="1"/>
        <v>49</v>
      </c>
      <c r="N70" s="19">
        <f t="shared" si="2"/>
        <v>1</v>
      </c>
      <c r="O70" s="19">
        <f t="shared" si="3"/>
        <v>0</v>
      </c>
      <c r="P70" s="40" t="e">
        <f t="shared" si="4"/>
        <v>#DIV/0!</v>
      </c>
      <c r="Q70" s="40" t="e">
        <f t="shared" si="11"/>
        <v>#DIV/0!</v>
      </c>
      <c r="R70" s="40" t="e">
        <f t="shared" si="5"/>
        <v>#DIV/0!</v>
      </c>
      <c r="S70" s="40" t="e">
        <f t="shared" si="6"/>
        <v>#DIV/0!</v>
      </c>
      <c r="T70" s="19">
        <f t="shared" si="0"/>
        <v>0</v>
      </c>
      <c r="U70" s="19" t="e">
        <f t="shared" si="14"/>
        <v>#DIV/0!</v>
      </c>
      <c r="V70" s="19" t="e">
        <f t="shared" si="15"/>
        <v>#DIV/0!</v>
      </c>
      <c r="W70" s="19"/>
      <c r="X70" s="19" t="e">
        <f t="shared" si="16"/>
        <v>#DIV/0!</v>
      </c>
      <c r="Y70" s="19" t="e">
        <f t="shared" si="17"/>
        <v>#DIV/0!</v>
      </c>
      <c r="Z70" s="19"/>
      <c r="AA70" s="19"/>
      <c r="AB70" s="19"/>
      <c r="AC70" s="19"/>
    </row>
    <row r="71" spans="1:29" ht="20.25" customHeight="1">
      <c r="A71" s="300" t="s">
        <v>107</v>
      </c>
      <c r="B71" s="449" t="e">
        <f>B55/$C$45</f>
        <v>#DIV/0!</v>
      </c>
      <c r="C71" s="449" t="e">
        <f t="shared" si="18"/>
        <v>#DIV/0!</v>
      </c>
      <c r="D71" s="450" t="e">
        <f t="shared" si="19"/>
        <v>#DIV/0!</v>
      </c>
      <c r="E71" s="429"/>
      <c r="F71" s="19"/>
      <c r="G71" s="19"/>
      <c r="H71" s="19"/>
      <c r="I71" s="19"/>
      <c r="K71" s="19"/>
      <c r="L71" s="19"/>
      <c r="M71" s="19">
        <f t="shared" si="1"/>
        <v>50</v>
      </c>
      <c r="N71" s="19">
        <f t="shared" si="2"/>
        <v>1</v>
      </c>
      <c r="O71" s="19">
        <f t="shared" si="3"/>
        <v>0</v>
      </c>
      <c r="P71" s="40" t="e">
        <f t="shared" si="4"/>
        <v>#DIV/0!</v>
      </c>
      <c r="Q71" s="40" t="e">
        <f t="shared" si="11"/>
        <v>#DIV/0!</v>
      </c>
      <c r="R71" s="40" t="e">
        <f t="shared" si="5"/>
        <v>#DIV/0!</v>
      </c>
      <c r="S71" s="40" t="e">
        <f t="shared" si="6"/>
        <v>#DIV/0!</v>
      </c>
      <c r="T71" s="19">
        <f t="shared" si="0"/>
        <v>0</v>
      </c>
      <c r="U71" s="19" t="e">
        <f t="shared" si="14"/>
        <v>#DIV/0!</v>
      </c>
      <c r="V71" s="19" t="e">
        <f t="shared" si="15"/>
        <v>#DIV/0!</v>
      </c>
      <c r="W71" s="19"/>
      <c r="X71" s="19" t="e">
        <f t="shared" si="16"/>
        <v>#DIV/0!</v>
      </c>
      <c r="Y71" s="19" t="e">
        <f t="shared" si="17"/>
        <v>#DIV/0!</v>
      </c>
      <c r="Z71" s="19"/>
      <c r="AA71" s="19"/>
      <c r="AB71" s="19"/>
      <c r="AC71" s="19"/>
    </row>
    <row r="72" spans="1:29" ht="16.5" customHeight="1">
      <c r="A72" s="537" t="s">
        <v>250</v>
      </c>
      <c r="B72" s="449" t="s">
        <v>233</v>
      </c>
      <c r="C72" s="449" t="e">
        <f t="shared" si="18"/>
        <v>#DIV/0!</v>
      </c>
      <c r="D72" s="450" t="e">
        <f t="shared" si="19"/>
        <v>#DIV/0!</v>
      </c>
      <c r="E72" s="19"/>
      <c r="F72" s="19"/>
      <c r="G72" s="19"/>
      <c r="H72" s="19"/>
      <c r="I72" s="19"/>
      <c r="K72" s="19"/>
      <c r="L72" s="19"/>
      <c r="M72" s="19">
        <f t="shared" si="1"/>
        <v>51</v>
      </c>
      <c r="N72" s="19">
        <f t="shared" si="2"/>
        <v>1</v>
      </c>
      <c r="O72" s="19">
        <f t="shared" si="3"/>
        <v>0</v>
      </c>
      <c r="P72" s="40" t="e">
        <f t="shared" si="4"/>
        <v>#DIV/0!</v>
      </c>
      <c r="Q72" s="40" t="e">
        <f t="shared" si="11"/>
        <v>#DIV/0!</v>
      </c>
      <c r="R72" s="40" t="e">
        <f t="shared" si="5"/>
        <v>#DIV/0!</v>
      </c>
      <c r="S72" s="40" t="e">
        <f t="shared" si="6"/>
        <v>#DIV/0!</v>
      </c>
      <c r="T72" s="19">
        <f t="shared" si="0"/>
        <v>0</v>
      </c>
      <c r="U72" s="19" t="e">
        <f t="shared" si="14"/>
        <v>#DIV/0!</v>
      </c>
      <c r="V72" s="19" t="e">
        <f t="shared" si="15"/>
        <v>#DIV/0!</v>
      </c>
      <c r="W72" s="19"/>
      <c r="X72" s="19" t="e">
        <f t="shared" si="16"/>
        <v>#DIV/0!</v>
      </c>
      <c r="Y72" s="19" t="e">
        <f t="shared" si="17"/>
        <v>#DIV/0!</v>
      </c>
      <c r="Z72" s="19"/>
      <c r="AA72" s="19"/>
      <c r="AB72" s="19"/>
      <c r="AC72" s="19"/>
    </row>
    <row r="73" spans="1:29" ht="12.75">
      <c r="A73" s="537" t="s">
        <v>251</v>
      </c>
      <c r="B73" s="449" t="s">
        <v>233</v>
      </c>
      <c r="C73" s="449" t="e">
        <f t="shared" si="18"/>
        <v>#DIV/0!</v>
      </c>
      <c r="D73" s="450" t="e">
        <f t="shared" si="19"/>
        <v>#DIV/0!</v>
      </c>
      <c r="E73" s="19"/>
      <c r="F73" s="19"/>
      <c r="G73" s="19"/>
      <c r="H73" s="19"/>
      <c r="I73" s="19"/>
      <c r="K73" s="19"/>
      <c r="L73" s="19"/>
      <c r="M73" s="19">
        <f t="shared" si="1"/>
        <v>52</v>
      </c>
      <c r="N73" s="19">
        <f t="shared" si="2"/>
        <v>1</v>
      </c>
      <c r="O73" s="19">
        <f t="shared" si="3"/>
        <v>0</v>
      </c>
      <c r="P73" s="40" t="e">
        <f t="shared" si="4"/>
        <v>#DIV/0!</v>
      </c>
      <c r="Q73" s="40" t="e">
        <f t="shared" si="11"/>
        <v>#DIV/0!</v>
      </c>
      <c r="R73" s="40" t="e">
        <f t="shared" si="5"/>
        <v>#DIV/0!</v>
      </c>
      <c r="S73" s="40" t="e">
        <f t="shared" si="6"/>
        <v>#DIV/0!</v>
      </c>
      <c r="T73" s="19">
        <f t="shared" si="0"/>
        <v>0</v>
      </c>
      <c r="U73" s="19" t="e">
        <f t="shared" si="14"/>
        <v>#DIV/0!</v>
      </c>
      <c r="V73" s="19" t="e">
        <f t="shared" si="15"/>
        <v>#DIV/0!</v>
      </c>
      <c r="W73" s="19"/>
      <c r="X73" s="19" t="e">
        <f t="shared" si="16"/>
        <v>#DIV/0!</v>
      </c>
      <c r="Y73" s="19" t="e">
        <f t="shared" si="17"/>
        <v>#DIV/0!</v>
      </c>
      <c r="Z73" s="19"/>
      <c r="AA73" s="19"/>
      <c r="AB73" s="19"/>
      <c r="AC73" s="19"/>
    </row>
    <row r="74" spans="1:29" ht="13.5" thickBot="1">
      <c r="A74" s="301" t="s">
        <v>236</v>
      </c>
      <c r="B74" s="451" t="s">
        <v>233</v>
      </c>
      <c r="C74" s="451" t="e">
        <f t="shared" si="18"/>
        <v>#DIV/0!</v>
      </c>
      <c r="D74" s="452" t="e">
        <f t="shared" si="19"/>
        <v>#DIV/0!</v>
      </c>
      <c r="E74" s="429"/>
      <c r="F74" s="19"/>
      <c r="G74" s="19"/>
      <c r="H74" s="19"/>
      <c r="I74" s="19"/>
      <c r="K74" s="19"/>
      <c r="L74" s="19"/>
      <c r="M74" s="19">
        <f t="shared" si="1"/>
        <v>53</v>
      </c>
      <c r="N74" s="19">
        <f t="shared" si="2"/>
        <v>1</v>
      </c>
      <c r="O74" s="19">
        <f t="shared" si="3"/>
        <v>0</v>
      </c>
      <c r="P74" s="40" t="e">
        <f t="shared" si="4"/>
        <v>#DIV/0!</v>
      </c>
      <c r="Q74" s="40" t="e">
        <f t="shared" si="11"/>
        <v>#DIV/0!</v>
      </c>
      <c r="R74" s="40" t="e">
        <f t="shared" si="5"/>
        <v>#DIV/0!</v>
      </c>
      <c r="S74" s="40" t="e">
        <f t="shared" si="6"/>
        <v>#DIV/0!</v>
      </c>
      <c r="T74" s="19">
        <f t="shared" si="0"/>
        <v>0</v>
      </c>
      <c r="U74" s="19" t="e">
        <f t="shared" si="14"/>
        <v>#DIV/0!</v>
      </c>
      <c r="V74" s="19" t="e">
        <f t="shared" si="15"/>
        <v>#DIV/0!</v>
      </c>
      <c r="W74" s="19"/>
      <c r="X74" s="19" t="e">
        <f t="shared" si="16"/>
        <v>#DIV/0!</v>
      </c>
      <c r="Y74" s="19" t="e">
        <f t="shared" si="17"/>
        <v>#DIV/0!</v>
      </c>
      <c r="Z74" s="19"/>
      <c r="AA74" s="19"/>
      <c r="AB74" s="19"/>
      <c r="AC74" s="19"/>
    </row>
    <row r="75" spans="1:29" ht="12.75">
      <c r="A75" s="221"/>
      <c r="B75" s="423"/>
      <c r="C75" s="423"/>
      <c r="D75" s="423"/>
      <c r="E75" s="429"/>
      <c r="F75" s="19"/>
      <c r="G75" s="19"/>
      <c r="H75" s="19"/>
      <c r="I75" s="19"/>
      <c r="K75" s="19"/>
      <c r="L75" s="19"/>
      <c r="M75" s="19">
        <f t="shared" si="1"/>
        <v>54</v>
      </c>
      <c r="N75" s="19">
        <f t="shared" si="2"/>
        <v>1</v>
      </c>
      <c r="O75" s="19">
        <f t="shared" si="3"/>
        <v>0</v>
      </c>
      <c r="P75" s="40" t="e">
        <f t="shared" si="4"/>
        <v>#DIV/0!</v>
      </c>
      <c r="Q75" s="40" t="e">
        <f t="shared" si="11"/>
        <v>#DIV/0!</v>
      </c>
      <c r="R75" s="40" t="e">
        <f t="shared" si="5"/>
        <v>#DIV/0!</v>
      </c>
      <c r="S75" s="40" t="e">
        <f t="shared" si="6"/>
        <v>#DIV/0!</v>
      </c>
      <c r="T75" s="19">
        <f t="shared" si="0"/>
        <v>0</v>
      </c>
      <c r="U75" s="19" t="e">
        <f t="shared" si="14"/>
        <v>#DIV/0!</v>
      </c>
      <c r="V75" s="19" t="e">
        <f t="shared" si="15"/>
        <v>#DIV/0!</v>
      </c>
      <c r="W75" s="19"/>
      <c r="X75" s="19" t="e">
        <f t="shared" si="16"/>
        <v>#DIV/0!</v>
      </c>
      <c r="Y75" s="19" t="e">
        <f t="shared" si="17"/>
        <v>#DIV/0!</v>
      </c>
      <c r="Z75" s="19"/>
      <c r="AA75" s="19"/>
      <c r="AB75" s="19"/>
      <c r="AC75" s="19"/>
    </row>
    <row r="76" spans="1:29" ht="13.5" thickBot="1">
      <c r="A76" s="19"/>
      <c r="B76" s="19"/>
      <c r="C76" s="19"/>
      <c r="D76" s="52"/>
      <c r="E76" s="429"/>
      <c r="F76" s="19"/>
      <c r="G76" s="19"/>
      <c r="H76" s="19"/>
      <c r="I76" s="19"/>
      <c r="K76" s="19"/>
      <c r="L76" s="19"/>
      <c r="M76" s="19">
        <f t="shared" si="1"/>
        <v>55</v>
      </c>
      <c r="N76" s="19">
        <f t="shared" si="2"/>
        <v>1</v>
      </c>
      <c r="O76" s="19">
        <f t="shared" si="3"/>
        <v>0</v>
      </c>
      <c r="P76" s="40" t="e">
        <f t="shared" si="4"/>
        <v>#DIV/0!</v>
      </c>
      <c r="Q76" s="40" t="e">
        <f t="shared" si="11"/>
        <v>#DIV/0!</v>
      </c>
      <c r="R76" s="40" t="e">
        <f t="shared" si="5"/>
        <v>#DIV/0!</v>
      </c>
      <c r="S76" s="40" t="e">
        <f t="shared" si="6"/>
        <v>#DIV/0!</v>
      </c>
      <c r="T76" s="19">
        <f t="shared" si="0"/>
        <v>0</v>
      </c>
      <c r="U76" s="19" t="e">
        <f t="shared" si="14"/>
        <v>#DIV/0!</v>
      </c>
      <c r="V76" s="19" t="e">
        <f t="shared" si="15"/>
        <v>#DIV/0!</v>
      </c>
      <c r="W76" s="19"/>
      <c r="X76" s="19" t="e">
        <f t="shared" si="16"/>
        <v>#DIV/0!</v>
      </c>
      <c r="Y76" s="19" t="e">
        <f t="shared" si="17"/>
        <v>#DIV/0!</v>
      </c>
      <c r="Z76" s="19"/>
      <c r="AA76" s="19"/>
      <c r="AB76" s="19"/>
      <c r="AC76" s="19"/>
    </row>
    <row r="77" spans="1:29" ht="12.75">
      <c r="A77" s="633" t="s">
        <v>184</v>
      </c>
      <c r="B77" s="629" t="s">
        <v>95</v>
      </c>
      <c r="C77" s="630"/>
      <c r="D77" s="52"/>
      <c r="E77" s="429"/>
      <c r="F77" s="19"/>
      <c r="G77" s="19"/>
      <c r="H77" s="19"/>
      <c r="I77" s="19"/>
      <c r="K77" s="19"/>
      <c r="L77" s="19"/>
      <c r="M77" s="19">
        <f t="shared" si="1"/>
        <v>56</v>
      </c>
      <c r="N77" s="19">
        <f t="shared" si="2"/>
        <v>1</v>
      </c>
      <c r="O77" s="19">
        <f t="shared" si="3"/>
        <v>0</v>
      </c>
      <c r="P77" s="40" t="e">
        <f t="shared" si="4"/>
        <v>#DIV/0!</v>
      </c>
      <c r="Q77" s="40" t="e">
        <f t="shared" si="11"/>
        <v>#DIV/0!</v>
      </c>
      <c r="R77" s="40" t="e">
        <f t="shared" si="5"/>
        <v>#DIV/0!</v>
      </c>
      <c r="S77" s="40" t="e">
        <f t="shared" si="6"/>
        <v>#DIV/0!</v>
      </c>
      <c r="T77" s="19">
        <f t="shared" si="0"/>
        <v>0</v>
      </c>
      <c r="U77" s="19" t="e">
        <f t="shared" si="14"/>
        <v>#DIV/0!</v>
      </c>
      <c r="V77" s="19" t="e">
        <f t="shared" si="15"/>
        <v>#DIV/0!</v>
      </c>
      <c r="W77" s="19"/>
      <c r="X77" s="19" t="e">
        <f t="shared" si="16"/>
        <v>#DIV/0!</v>
      </c>
      <c r="Y77" s="19" t="e">
        <f t="shared" si="17"/>
        <v>#DIV/0!</v>
      </c>
      <c r="Z77" s="19"/>
      <c r="AA77" s="19"/>
      <c r="AB77" s="19"/>
      <c r="AC77" s="19"/>
    </row>
    <row r="78" spans="1:29" ht="12.75">
      <c r="A78" s="634"/>
      <c r="B78" s="631"/>
      <c r="C78" s="632"/>
      <c r="D78" s="52"/>
      <c r="E78" s="429"/>
      <c r="F78" s="19"/>
      <c r="G78" s="19"/>
      <c r="H78" s="19"/>
      <c r="I78" s="19"/>
      <c r="K78" s="19"/>
      <c r="L78" s="19"/>
      <c r="M78" s="19">
        <f t="shared" si="1"/>
        <v>57</v>
      </c>
      <c r="N78" s="19">
        <f t="shared" si="2"/>
        <v>1</v>
      </c>
      <c r="O78" s="19">
        <f t="shared" si="3"/>
        <v>0</v>
      </c>
      <c r="P78" s="40" t="e">
        <f t="shared" si="4"/>
        <v>#DIV/0!</v>
      </c>
      <c r="Q78" s="40" t="e">
        <f t="shared" si="11"/>
        <v>#DIV/0!</v>
      </c>
      <c r="R78" s="40" t="e">
        <f t="shared" si="5"/>
        <v>#DIV/0!</v>
      </c>
      <c r="S78" s="40" t="e">
        <f t="shared" si="6"/>
        <v>#DIV/0!</v>
      </c>
      <c r="T78" s="19">
        <f t="shared" si="0"/>
        <v>0</v>
      </c>
      <c r="U78" s="19"/>
      <c r="V78" s="19"/>
      <c r="W78" s="19"/>
      <c r="X78" s="19"/>
      <c r="Y78" s="19"/>
      <c r="Z78" s="19"/>
      <c r="AA78" s="19"/>
      <c r="AB78" s="19"/>
      <c r="AC78" s="19"/>
    </row>
    <row r="79" spans="1:29" ht="13.5" thickBot="1">
      <c r="A79" s="635"/>
      <c r="B79" s="458" t="s">
        <v>51</v>
      </c>
      <c r="C79" s="459" t="s">
        <v>52</v>
      </c>
      <c r="D79" s="52"/>
      <c r="E79" s="19"/>
      <c r="F79" s="19"/>
      <c r="G79" s="19"/>
      <c r="H79" s="19"/>
      <c r="I79" s="19"/>
      <c r="K79" s="19"/>
      <c r="L79" s="19"/>
      <c r="M79" s="19">
        <f t="shared" si="1"/>
        <v>58</v>
      </c>
      <c r="N79" s="19">
        <f t="shared" si="2"/>
        <v>1</v>
      </c>
      <c r="O79" s="19">
        <f t="shared" si="3"/>
        <v>0</v>
      </c>
      <c r="P79" s="40" t="e">
        <f t="shared" si="4"/>
        <v>#DIV/0!</v>
      </c>
      <c r="Q79" s="40" t="e">
        <f t="shared" si="11"/>
        <v>#DIV/0!</v>
      </c>
      <c r="R79" s="40" t="e">
        <f t="shared" si="5"/>
        <v>#DIV/0!</v>
      </c>
      <c r="S79" s="40" t="e">
        <f t="shared" si="6"/>
        <v>#DIV/0!</v>
      </c>
      <c r="T79" s="19">
        <f t="shared" si="0"/>
        <v>0</v>
      </c>
      <c r="U79" s="19"/>
      <c r="V79" s="19"/>
      <c r="W79" s="19"/>
      <c r="X79" s="19"/>
      <c r="Y79" s="19"/>
      <c r="Z79" s="19"/>
      <c r="AA79" s="19"/>
      <c r="AB79" s="19"/>
      <c r="AC79" s="19"/>
    </row>
    <row r="80" spans="1:29" ht="12.75">
      <c r="A80" s="315" t="s">
        <v>24</v>
      </c>
      <c r="B80" s="445" t="e">
        <f>B27/D16</f>
        <v>#DIV/0!</v>
      </c>
      <c r="C80" s="446" t="e">
        <f>B27/D18</f>
        <v>#DIV/0!</v>
      </c>
      <c r="D80" s="52"/>
      <c r="E80" s="19"/>
      <c r="F80" s="19"/>
      <c r="G80" s="19"/>
      <c r="H80" s="19"/>
      <c r="I80" s="19"/>
      <c r="K80" s="19"/>
      <c r="L80" s="19"/>
      <c r="M80" s="19">
        <f t="shared" si="1"/>
        <v>59</v>
      </c>
      <c r="N80" s="19">
        <f t="shared" si="2"/>
        <v>1</v>
      </c>
      <c r="O80" s="19">
        <f t="shared" si="3"/>
        <v>0</v>
      </c>
      <c r="P80" s="40" t="e">
        <f t="shared" si="4"/>
        <v>#DIV/0!</v>
      </c>
      <c r="Q80" s="40" t="e">
        <f t="shared" si="11"/>
        <v>#DIV/0!</v>
      </c>
      <c r="R80" s="40" t="e">
        <f t="shared" si="5"/>
        <v>#DIV/0!</v>
      </c>
      <c r="S80" s="40" t="e">
        <f t="shared" si="6"/>
        <v>#DIV/0!</v>
      </c>
      <c r="T80" s="19">
        <f t="shared" si="0"/>
        <v>0</v>
      </c>
      <c r="U80" s="19"/>
      <c r="V80" s="19"/>
      <c r="W80" s="19"/>
      <c r="X80" s="19"/>
      <c r="Y80" s="19"/>
      <c r="Z80" s="19"/>
      <c r="AA80" s="19"/>
      <c r="AB80" s="19"/>
      <c r="AC80" s="19"/>
    </row>
    <row r="81" spans="1:29" ht="12.75">
      <c r="A81" s="302" t="s">
        <v>27</v>
      </c>
      <c r="B81" s="447" t="e">
        <f>B28/D16</f>
        <v>#DIV/0!</v>
      </c>
      <c r="C81" s="448" t="e">
        <f>B28/D18</f>
        <v>#DIV/0!</v>
      </c>
      <c r="D81" s="52"/>
      <c r="E81" s="19" t="s">
        <v>22</v>
      </c>
      <c r="F81" s="19"/>
      <c r="G81" s="19"/>
      <c r="H81" s="19"/>
      <c r="I81" s="19"/>
      <c r="K81" s="19"/>
      <c r="L81" s="19"/>
      <c r="M81" s="19">
        <f t="shared" si="1"/>
        <v>60</v>
      </c>
      <c r="N81" s="19">
        <f t="shared" si="2"/>
        <v>1</v>
      </c>
      <c r="O81" s="19">
        <f t="shared" si="3"/>
        <v>0</v>
      </c>
      <c r="P81" s="40" t="e">
        <f t="shared" si="4"/>
        <v>#DIV/0!</v>
      </c>
      <c r="Q81" s="40" t="e">
        <f t="shared" si="11"/>
        <v>#DIV/0!</v>
      </c>
      <c r="R81" s="40" t="e">
        <f t="shared" si="5"/>
        <v>#DIV/0!</v>
      </c>
      <c r="S81" s="40" t="e">
        <f t="shared" si="6"/>
        <v>#DIV/0!</v>
      </c>
      <c r="T81" s="19">
        <f t="shared" si="0"/>
        <v>0</v>
      </c>
      <c r="U81" s="19"/>
      <c r="V81" s="19"/>
      <c r="W81" s="19"/>
      <c r="X81" s="19"/>
      <c r="Y81" s="19"/>
      <c r="Z81" s="19"/>
      <c r="AA81" s="19"/>
      <c r="AB81" s="19"/>
      <c r="AC81" s="19"/>
    </row>
    <row r="82" spans="1:29" ht="12.75">
      <c r="A82" s="302" t="s">
        <v>42</v>
      </c>
      <c r="B82" s="447" t="e">
        <f>B29/D16</f>
        <v>#DIV/0!</v>
      </c>
      <c r="C82" s="448" t="e">
        <f>B29/D18</f>
        <v>#DIV/0!</v>
      </c>
      <c r="D82" s="153"/>
      <c r="E82" s="19"/>
      <c r="F82" s="19"/>
      <c r="G82" s="19"/>
      <c r="H82" s="19"/>
      <c r="I82" s="120"/>
      <c r="K82" s="19"/>
      <c r="L82" s="19"/>
      <c r="M82" s="19">
        <f t="shared" si="1"/>
        <v>61</v>
      </c>
      <c r="N82" s="19">
        <f t="shared" si="2"/>
        <v>1</v>
      </c>
      <c r="O82" s="19">
        <f t="shared" si="3"/>
        <v>0</v>
      </c>
      <c r="P82" s="40" t="e">
        <f t="shared" si="4"/>
        <v>#DIV/0!</v>
      </c>
      <c r="Q82" s="40" t="e">
        <f t="shared" si="11"/>
        <v>#DIV/0!</v>
      </c>
      <c r="R82" s="40" t="e">
        <f t="shared" si="5"/>
        <v>#DIV/0!</v>
      </c>
      <c r="S82" s="40" t="e">
        <f t="shared" si="6"/>
        <v>#DIV/0!</v>
      </c>
      <c r="T82" s="19">
        <f t="shared" si="0"/>
        <v>0</v>
      </c>
      <c r="U82" s="19"/>
      <c r="V82" s="19"/>
      <c r="W82" s="19"/>
      <c r="X82" s="19"/>
      <c r="Y82" s="19"/>
      <c r="Z82" s="19"/>
      <c r="AA82" s="19"/>
      <c r="AB82" s="19"/>
      <c r="AC82" s="19"/>
    </row>
    <row r="83" spans="1:29" ht="12.75">
      <c r="A83" s="302" t="s">
        <v>107</v>
      </c>
      <c r="B83" s="447" t="e">
        <f>B30/D$16</f>
        <v>#DIV/0!</v>
      </c>
      <c r="C83" s="448" t="e">
        <f>B30/D$18</f>
        <v>#DIV/0!</v>
      </c>
      <c r="D83" s="153"/>
      <c r="E83" s="19"/>
      <c r="F83" s="19"/>
      <c r="G83" s="19"/>
      <c r="H83" s="19"/>
      <c r="I83" s="120"/>
      <c r="K83" s="19"/>
      <c r="L83" s="19"/>
      <c r="M83" s="19">
        <f t="shared" si="1"/>
        <v>62</v>
      </c>
      <c r="N83" s="19">
        <f t="shared" si="2"/>
        <v>1</v>
      </c>
      <c r="O83" s="19">
        <f t="shared" si="3"/>
        <v>0</v>
      </c>
      <c r="P83" s="40" t="e">
        <f t="shared" si="4"/>
        <v>#DIV/0!</v>
      </c>
      <c r="Q83" s="40" t="e">
        <f t="shared" si="11"/>
        <v>#DIV/0!</v>
      </c>
      <c r="R83" s="40" t="e">
        <f t="shared" si="5"/>
        <v>#DIV/0!</v>
      </c>
      <c r="S83" s="40" t="e">
        <f t="shared" si="6"/>
        <v>#DIV/0!</v>
      </c>
      <c r="T83" s="19">
        <f t="shared" si="0"/>
        <v>0</v>
      </c>
      <c r="U83" s="19"/>
      <c r="V83" s="19"/>
      <c r="W83" s="19"/>
      <c r="X83" s="19"/>
      <c r="Y83" s="19"/>
      <c r="Z83" s="19"/>
      <c r="AA83" s="19"/>
      <c r="AB83" s="19"/>
      <c r="AC83" s="19"/>
    </row>
    <row r="84" spans="1:29" ht="12.75">
      <c r="A84" s="537" t="s">
        <v>250</v>
      </c>
      <c r="B84" s="447" t="e">
        <f>B31/D$16</f>
        <v>#DIV/0!</v>
      </c>
      <c r="C84" s="448" t="e">
        <f>B31/D$18</f>
        <v>#DIV/0!</v>
      </c>
      <c r="D84" s="606"/>
      <c r="E84" s="607"/>
      <c r="F84" s="607"/>
      <c r="G84" s="607"/>
      <c r="H84" s="607"/>
      <c r="I84" s="120"/>
      <c r="K84" s="19"/>
      <c r="L84" s="19"/>
      <c r="M84" s="19">
        <f t="shared" si="1"/>
        <v>63</v>
      </c>
      <c r="N84" s="19">
        <f t="shared" si="2"/>
        <v>1</v>
      </c>
      <c r="O84" s="19">
        <f t="shared" si="3"/>
        <v>0</v>
      </c>
      <c r="P84" s="40" t="e">
        <f t="shared" si="4"/>
        <v>#DIV/0!</v>
      </c>
      <c r="Q84" s="40" t="e">
        <f t="shared" si="11"/>
        <v>#DIV/0!</v>
      </c>
      <c r="R84" s="40" t="e">
        <f t="shared" si="5"/>
        <v>#DIV/0!</v>
      </c>
      <c r="S84" s="40" t="e">
        <f t="shared" si="6"/>
        <v>#DIV/0!</v>
      </c>
      <c r="T84" s="19">
        <f t="shared" si="0"/>
        <v>0</v>
      </c>
      <c r="U84" s="19"/>
      <c r="V84" s="19"/>
      <c r="W84" s="19"/>
      <c r="X84" s="19"/>
      <c r="Y84" s="19"/>
      <c r="Z84" s="19"/>
      <c r="AA84" s="19"/>
      <c r="AB84" s="19"/>
      <c r="AC84" s="19"/>
    </row>
    <row r="85" spans="1:29" ht="12.75">
      <c r="A85" s="537" t="s">
        <v>251</v>
      </c>
      <c r="B85" s="447" t="e">
        <f>B32/D$16</f>
        <v>#DIV/0!</v>
      </c>
      <c r="C85" s="448" t="e">
        <f>B32/D$18</f>
        <v>#DIV/0!</v>
      </c>
      <c r="D85" s="608"/>
      <c r="E85" s="607"/>
      <c r="F85" s="607"/>
      <c r="G85" s="607"/>
      <c r="H85" s="607"/>
      <c r="I85" s="120"/>
      <c r="K85" s="19"/>
      <c r="L85" s="19"/>
      <c r="M85" s="19">
        <f t="shared" si="1"/>
        <v>64</v>
      </c>
      <c r="N85" s="19">
        <f t="shared" si="2"/>
        <v>1</v>
      </c>
      <c r="O85" s="19">
        <f t="shared" si="3"/>
        <v>0</v>
      </c>
      <c r="P85" s="40" t="e">
        <f t="shared" si="4"/>
        <v>#DIV/0!</v>
      </c>
      <c r="Q85" s="40" t="e">
        <f t="shared" si="11"/>
        <v>#DIV/0!</v>
      </c>
      <c r="R85" s="40" t="e">
        <f t="shared" si="5"/>
        <v>#DIV/0!</v>
      </c>
      <c r="S85" s="40" t="e">
        <f t="shared" si="6"/>
        <v>#DIV/0!</v>
      </c>
      <c r="T85" s="19">
        <f aca="true" t="shared" si="20" ref="T85:T148">$B$11</f>
        <v>0</v>
      </c>
      <c r="U85" s="19"/>
      <c r="V85" s="19"/>
      <c r="W85" s="19"/>
      <c r="X85" s="19"/>
      <c r="Y85" s="19"/>
      <c r="Z85" s="19"/>
      <c r="AA85" s="19"/>
      <c r="AB85" s="19"/>
      <c r="AC85" s="19"/>
    </row>
    <row r="86" spans="1:29" ht="13.5" thickBot="1">
      <c r="A86" s="301" t="s">
        <v>236</v>
      </c>
      <c r="B86" s="453" t="e">
        <f>B33/D$16</f>
        <v>#DIV/0!</v>
      </c>
      <c r="C86" s="454" t="e">
        <f>B33/D$18</f>
        <v>#DIV/0!</v>
      </c>
      <c r="D86" s="153"/>
      <c r="E86" s="19"/>
      <c r="F86" s="19"/>
      <c r="G86" s="19"/>
      <c r="H86" s="19"/>
      <c r="I86" s="120"/>
      <c r="K86" s="19"/>
      <c r="L86" s="19"/>
      <c r="M86" s="19">
        <f aca="true" t="shared" si="21" ref="M86:M149">(M85+1)</f>
        <v>65</v>
      </c>
      <c r="N86" s="19">
        <f aca="true" t="shared" si="22" ref="N86:N149">IF($B$9&gt;N85,IF(O85=($B$8-1),(N85+1),(N85)),(N85))</f>
        <v>1</v>
      </c>
      <c r="O86" s="19">
        <f aca="true" t="shared" si="23" ref="O86:O149">IF(O85&lt;($B$8-1),(1+O85),0)</f>
        <v>0</v>
      </c>
      <c r="P86" s="40" t="e">
        <f aca="true" t="shared" si="24" ref="P86:P149">IF((N86&gt;N85),(EXP(-$Q$16)*(P85)+$Q$11),((EXP(-$Q$16)*(P85))))</f>
        <v>#DIV/0!</v>
      </c>
      <c r="Q86" s="40" t="e">
        <f aca="true" t="shared" si="25" ref="Q86:Q149">IF((N86&gt;N85),(EXP(-$Q$16)*(Q85)+$Q$12),((EXP(-$Q$16)*(Q85))))</f>
        <v>#DIV/0!</v>
      </c>
      <c r="R86" s="40" t="e">
        <f aca="true" t="shared" si="26" ref="R86:R149">IF((N86&gt;N85),(EXP(-$Q$16)*(R85)+$Q$13),((EXP(-$Q$16)*(R85))))</f>
        <v>#DIV/0!</v>
      </c>
      <c r="S86" s="40" t="e">
        <f aca="true" t="shared" si="27" ref="S86:S149">IF((N86&gt;N85),(EXP(-$Q$16)*(S85)+$Q$14),((EXP(-$Q$16)*(S85))))</f>
        <v>#DIV/0!</v>
      </c>
      <c r="T86" s="19">
        <f t="shared" si="20"/>
        <v>0</v>
      </c>
      <c r="U86" s="19"/>
      <c r="V86" s="19"/>
      <c r="W86" s="19"/>
      <c r="X86" s="19"/>
      <c r="Y86" s="19"/>
      <c r="Z86" s="19"/>
      <c r="AA86" s="19"/>
      <c r="AB86" s="19"/>
      <c r="AC86" s="19"/>
    </row>
    <row r="87" spans="1:29" ht="12.75">
      <c r="A87" s="19"/>
      <c r="B87" s="19"/>
      <c r="C87" s="19"/>
      <c r="D87" s="153"/>
      <c r="E87" s="19"/>
      <c r="F87" s="19"/>
      <c r="G87" s="19"/>
      <c r="H87" s="19"/>
      <c r="I87" s="120"/>
      <c r="K87" s="19"/>
      <c r="L87" s="19"/>
      <c r="M87" s="19">
        <f t="shared" si="21"/>
        <v>66</v>
      </c>
      <c r="N87" s="19">
        <f t="shared" si="22"/>
        <v>1</v>
      </c>
      <c r="O87" s="19">
        <f t="shared" si="23"/>
        <v>0</v>
      </c>
      <c r="P87" s="40" t="e">
        <f t="shared" si="24"/>
        <v>#DIV/0!</v>
      </c>
      <c r="Q87" s="40" t="e">
        <f t="shared" si="25"/>
        <v>#DIV/0!</v>
      </c>
      <c r="R87" s="40" t="e">
        <f t="shared" si="26"/>
        <v>#DIV/0!</v>
      </c>
      <c r="S87" s="40" t="e">
        <f t="shared" si="27"/>
        <v>#DIV/0!</v>
      </c>
      <c r="T87" s="19">
        <f t="shared" si="20"/>
        <v>0</v>
      </c>
      <c r="U87" s="19"/>
      <c r="V87" s="19"/>
      <c r="W87" s="19"/>
      <c r="X87" s="19"/>
      <c r="Y87" s="19"/>
      <c r="Z87" s="19"/>
      <c r="AA87" s="19"/>
      <c r="AB87" s="19"/>
      <c r="AC87" s="19"/>
    </row>
    <row r="88" spans="1:29" ht="12.75">
      <c r="A88" s="19" t="s">
        <v>101</v>
      </c>
      <c r="B88" s="19"/>
      <c r="C88" s="19"/>
      <c r="D88" s="429"/>
      <c r="E88" s="19"/>
      <c r="F88" s="19"/>
      <c r="G88" s="19"/>
      <c r="H88" s="19"/>
      <c r="I88" s="120"/>
      <c r="K88" s="19"/>
      <c r="L88" s="19"/>
      <c r="M88" s="19">
        <f t="shared" si="21"/>
        <v>67</v>
      </c>
      <c r="N88" s="19">
        <f t="shared" si="22"/>
        <v>1</v>
      </c>
      <c r="O88" s="19">
        <f t="shared" si="23"/>
        <v>0</v>
      </c>
      <c r="P88" s="40" t="e">
        <f t="shared" si="24"/>
        <v>#DIV/0!</v>
      </c>
      <c r="Q88" s="40" t="e">
        <f t="shared" si="25"/>
        <v>#DIV/0!</v>
      </c>
      <c r="R88" s="40" t="e">
        <f t="shared" si="26"/>
        <v>#DIV/0!</v>
      </c>
      <c r="S88" s="40" t="e">
        <f t="shared" si="27"/>
        <v>#DIV/0!</v>
      </c>
      <c r="T88" s="19">
        <f t="shared" si="20"/>
        <v>0</v>
      </c>
      <c r="U88" s="19"/>
      <c r="V88" s="19"/>
      <c r="W88" s="19"/>
      <c r="X88" s="19"/>
      <c r="Y88" s="19"/>
      <c r="Z88" s="19"/>
      <c r="AA88" s="19"/>
      <c r="AB88" s="19"/>
      <c r="AC88" s="19"/>
    </row>
    <row r="89" spans="1:29" ht="12.75">
      <c r="A89" s="19" t="s">
        <v>100</v>
      </c>
      <c r="B89" s="19"/>
      <c r="C89" s="19"/>
      <c r="D89" s="429"/>
      <c r="E89" s="19"/>
      <c r="F89" s="19"/>
      <c r="G89" s="19"/>
      <c r="H89" s="19"/>
      <c r="I89" s="120"/>
      <c r="K89" s="19"/>
      <c r="L89" s="19"/>
      <c r="M89" s="19">
        <f t="shared" si="21"/>
        <v>68</v>
      </c>
      <c r="N89" s="19">
        <f t="shared" si="22"/>
        <v>1</v>
      </c>
      <c r="O89" s="19">
        <f t="shared" si="23"/>
        <v>0</v>
      </c>
      <c r="P89" s="40" t="e">
        <f t="shared" si="24"/>
        <v>#DIV/0!</v>
      </c>
      <c r="Q89" s="40" t="e">
        <f t="shared" si="25"/>
        <v>#DIV/0!</v>
      </c>
      <c r="R89" s="40" t="e">
        <f t="shared" si="26"/>
        <v>#DIV/0!</v>
      </c>
      <c r="S89" s="40" t="e">
        <f t="shared" si="27"/>
        <v>#DIV/0!</v>
      </c>
      <c r="T89" s="19">
        <f t="shared" si="20"/>
        <v>0</v>
      </c>
      <c r="U89" s="19"/>
      <c r="V89" s="19"/>
      <c r="W89" s="19"/>
      <c r="X89" s="19"/>
      <c r="Y89" s="19"/>
      <c r="Z89" s="19"/>
      <c r="AA89" s="19"/>
      <c r="AB89" s="19"/>
      <c r="AC89" s="19"/>
    </row>
    <row r="90" spans="1:29" ht="12.75">
      <c r="A90" s="19" t="s">
        <v>99</v>
      </c>
      <c r="B90" s="19"/>
      <c r="C90" s="19"/>
      <c r="D90" s="429"/>
      <c r="E90" s="19"/>
      <c r="F90" s="19"/>
      <c r="G90" s="19"/>
      <c r="H90" s="19"/>
      <c r="I90" s="120"/>
      <c r="K90" s="19"/>
      <c r="L90" s="19"/>
      <c r="M90" s="19">
        <f t="shared" si="21"/>
        <v>69</v>
      </c>
      <c r="N90" s="19">
        <f t="shared" si="22"/>
        <v>1</v>
      </c>
      <c r="O90" s="19">
        <f t="shared" si="23"/>
        <v>0</v>
      </c>
      <c r="P90" s="40" t="e">
        <f t="shared" si="24"/>
        <v>#DIV/0!</v>
      </c>
      <c r="Q90" s="40" t="e">
        <f t="shared" si="25"/>
        <v>#DIV/0!</v>
      </c>
      <c r="R90" s="40" t="e">
        <f t="shared" si="26"/>
        <v>#DIV/0!</v>
      </c>
      <c r="S90" s="40" t="e">
        <f t="shared" si="27"/>
        <v>#DIV/0!</v>
      </c>
      <c r="T90" s="19">
        <f t="shared" si="20"/>
        <v>0</v>
      </c>
      <c r="U90" s="19"/>
      <c r="V90" s="19"/>
      <c r="W90" s="19"/>
      <c r="X90" s="19"/>
      <c r="Y90" s="19"/>
      <c r="Z90" s="19"/>
      <c r="AA90" s="19"/>
      <c r="AB90" s="19"/>
      <c r="AC90" s="19"/>
    </row>
    <row r="91" spans="1:29" ht="12.75" customHeight="1">
      <c r="A91" s="19"/>
      <c r="B91" s="19"/>
      <c r="C91" s="19"/>
      <c r="D91" s="429"/>
      <c r="E91" s="19"/>
      <c r="F91" s="19"/>
      <c r="G91" s="19"/>
      <c r="H91" s="19"/>
      <c r="I91" s="120"/>
      <c r="K91" s="19"/>
      <c r="L91" s="19"/>
      <c r="M91" s="19">
        <f t="shared" si="21"/>
        <v>70</v>
      </c>
      <c r="N91" s="19">
        <f t="shared" si="22"/>
        <v>1</v>
      </c>
      <c r="O91" s="19">
        <f t="shared" si="23"/>
        <v>0</v>
      </c>
      <c r="P91" s="40" t="e">
        <f t="shared" si="24"/>
        <v>#DIV/0!</v>
      </c>
      <c r="Q91" s="40" t="e">
        <f t="shared" si="25"/>
        <v>#DIV/0!</v>
      </c>
      <c r="R91" s="40" t="e">
        <f t="shared" si="26"/>
        <v>#DIV/0!</v>
      </c>
      <c r="S91" s="40" t="e">
        <f t="shared" si="27"/>
        <v>#DIV/0!</v>
      </c>
      <c r="T91" s="19">
        <f t="shared" si="20"/>
        <v>0</v>
      </c>
      <c r="U91" s="19"/>
      <c r="V91" s="19"/>
      <c r="W91" s="19"/>
      <c r="X91" s="19"/>
      <c r="Y91" s="19"/>
      <c r="Z91" s="19"/>
      <c r="AA91" s="19"/>
      <c r="AB91" s="19"/>
      <c r="AC91" s="19"/>
    </row>
    <row r="92" spans="8:29" ht="12.75">
      <c r="H92" s="3"/>
      <c r="I92" s="8"/>
      <c r="K92" s="19"/>
      <c r="L92" s="19"/>
      <c r="M92" s="19">
        <f t="shared" si="21"/>
        <v>71</v>
      </c>
      <c r="N92" s="19">
        <f t="shared" si="22"/>
        <v>1</v>
      </c>
      <c r="O92" s="19">
        <f t="shared" si="23"/>
        <v>0</v>
      </c>
      <c r="P92" s="40" t="e">
        <f t="shared" si="24"/>
        <v>#DIV/0!</v>
      </c>
      <c r="Q92" s="40" t="e">
        <f t="shared" si="25"/>
        <v>#DIV/0!</v>
      </c>
      <c r="R92" s="40" t="e">
        <f t="shared" si="26"/>
        <v>#DIV/0!</v>
      </c>
      <c r="S92" s="40" t="e">
        <f t="shared" si="27"/>
        <v>#DIV/0!</v>
      </c>
      <c r="T92" s="19">
        <f t="shared" si="20"/>
        <v>0</v>
      </c>
      <c r="U92" s="19"/>
      <c r="V92" s="19"/>
      <c r="W92" s="19"/>
      <c r="X92" s="19"/>
      <c r="Y92" s="19"/>
      <c r="Z92" s="19"/>
      <c r="AA92" s="19"/>
      <c r="AB92" s="19"/>
      <c r="AC92" s="19"/>
    </row>
    <row r="93" spans="8:29" ht="12.75">
      <c r="H93" s="3"/>
      <c r="I93" s="8"/>
      <c r="K93" s="19"/>
      <c r="L93" s="19"/>
      <c r="M93" s="19">
        <f t="shared" si="21"/>
        <v>72</v>
      </c>
      <c r="N93" s="19">
        <f t="shared" si="22"/>
        <v>1</v>
      </c>
      <c r="O93" s="19">
        <f t="shared" si="23"/>
        <v>0</v>
      </c>
      <c r="P93" s="40" t="e">
        <f t="shared" si="24"/>
        <v>#DIV/0!</v>
      </c>
      <c r="Q93" s="40" t="e">
        <f t="shared" si="25"/>
        <v>#DIV/0!</v>
      </c>
      <c r="R93" s="40" t="e">
        <f t="shared" si="26"/>
        <v>#DIV/0!</v>
      </c>
      <c r="S93" s="40" t="e">
        <f t="shared" si="27"/>
        <v>#DIV/0!</v>
      </c>
      <c r="T93" s="19">
        <f t="shared" si="20"/>
        <v>0</v>
      </c>
      <c r="U93" s="19"/>
      <c r="V93" s="19"/>
      <c r="W93" s="19"/>
      <c r="X93" s="19"/>
      <c r="Y93" s="19"/>
      <c r="Z93" s="19"/>
      <c r="AA93" s="19"/>
      <c r="AB93" s="19"/>
      <c r="AC93" s="19"/>
    </row>
    <row r="94" spans="8:29" ht="12.75">
      <c r="H94" s="3"/>
      <c r="I94" s="8"/>
      <c r="K94" s="19"/>
      <c r="L94" s="19"/>
      <c r="M94" s="19">
        <f t="shared" si="21"/>
        <v>73</v>
      </c>
      <c r="N94" s="19">
        <f t="shared" si="22"/>
        <v>1</v>
      </c>
      <c r="O94" s="19">
        <f t="shared" si="23"/>
        <v>0</v>
      </c>
      <c r="P94" s="40" t="e">
        <f t="shared" si="24"/>
        <v>#DIV/0!</v>
      </c>
      <c r="Q94" s="40" t="e">
        <f t="shared" si="25"/>
        <v>#DIV/0!</v>
      </c>
      <c r="R94" s="40" t="e">
        <f t="shared" si="26"/>
        <v>#DIV/0!</v>
      </c>
      <c r="S94" s="40" t="e">
        <f t="shared" si="27"/>
        <v>#DIV/0!</v>
      </c>
      <c r="T94" s="19">
        <f t="shared" si="20"/>
        <v>0</v>
      </c>
      <c r="U94" s="19"/>
      <c r="V94" s="19"/>
      <c r="W94" s="19"/>
      <c r="X94" s="19"/>
      <c r="Y94" s="19"/>
      <c r="Z94" s="19"/>
      <c r="AA94" s="19"/>
      <c r="AB94" s="19"/>
      <c r="AC94" s="19"/>
    </row>
    <row r="95" spans="1:29" ht="12.75">
      <c r="A95" s="3"/>
      <c r="B95" s="3"/>
      <c r="C95" s="3"/>
      <c r="D95" s="16"/>
      <c r="E95" s="3"/>
      <c r="F95" s="3"/>
      <c r="G95" s="3"/>
      <c r="H95" s="3"/>
      <c r="I95" s="8"/>
      <c r="K95" s="19"/>
      <c r="L95" s="19"/>
      <c r="M95" s="19">
        <f t="shared" si="21"/>
        <v>74</v>
      </c>
      <c r="N95" s="19">
        <f t="shared" si="22"/>
        <v>1</v>
      </c>
      <c r="O95" s="19">
        <f t="shared" si="23"/>
        <v>0</v>
      </c>
      <c r="P95" s="40" t="e">
        <f t="shared" si="24"/>
        <v>#DIV/0!</v>
      </c>
      <c r="Q95" s="40" t="e">
        <f t="shared" si="25"/>
        <v>#DIV/0!</v>
      </c>
      <c r="R95" s="40" t="e">
        <f t="shared" si="26"/>
        <v>#DIV/0!</v>
      </c>
      <c r="S95" s="40" t="e">
        <f t="shared" si="27"/>
        <v>#DIV/0!</v>
      </c>
      <c r="T95" s="19">
        <f t="shared" si="20"/>
        <v>0</v>
      </c>
      <c r="U95" s="19"/>
      <c r="V95" s="19"/>
      <c r="W95" s="19"/>
      <c r="X95" s="19"/>
      <c r="Y95" s="19"/>
      <c r="Z95" s="19"/>
      <c r="AA95" s="19"/>
      <c r="AB95" s="19"/>
      <c r="AC95" s="19"/>
    </row>
    <row r="96" spans="1:29" ht="12.75">
      <c r="A96" s="3"/>
      <c r="B96" s="3"/>
      <c r="C96" s="3"/>
      <c r="D96" s="16"/>
      <c r="E96" s="3"/>
      <c r="F96" s="3"/>
      <c r="G96" s="3"/>
      <c r="H96" s="3"/>
      <c r="I96" s="8"/>
      <c r="K96" s="19"/>
      <c r="L96" s="19"/>
      <c r="M96" s="19">
        <f t="shared" si="21"/>
        <v>75</v>
      </c>
      <c r="N96" s="19">
        <f t="shared" si="22"/>
        <v>1</v>
      </c>
      <c r="O96" s="19">
        <f t="shared" si="23"/>
        <v>0</v>
      </c>
      <c r="P96" s="40" t="e">
        <f t="shared" si="24"/>
        <v>#DIV/0!</v>
      </c>
      <c r="Q96" s="40" t="e">
        <f t="shared" si="25"/>
        <v>#DIV/0!</v>
      </c>
      <c r="R96" s="40" t="e">
        <f t="shared" si="26"/>
        <v>#DIV/0!</v>
      </c>
      <c r="S96" s="40" t="e">
        <f t="shared" si="27"/>
        <v>#DIV/0!</v>
      </c>
      <c r="T96" s="19">
        <f t="shared" si="20"/>
        <v>0</v>
      </c>
      <c r="U96" s="19"/>
      <c r="V96" s="19"/>
      <c r="W96" s="19"/>
      <c r="X96" s="19"/>
      <c r="Y96" s="19"/>
      <c r="Z96" s="19"/>
      <c r="AA96" s="19"/>
      <c r="AB96" s="19"/>
      <c r="AC96" s="19"/>
    </row>
    <row r="97" spans="1:29" ht="12.75">
      <c r="A97" s="147"/>
      <c r="B97" s="147"/>
      <c r="C97" s="148"/>
      <c r="D97" s="149"/>
      <c r="E97" s="148"/>
      <c r="F97" s="3"/>
      <c r="G97" s="3"/>
      <c r="H97" s="3"/>
      <c r="I97" s="3"/>
      <c r="K97" s="19"/>
      <c r="L97" s="19"/>
      <c r="M97" s="19">
        <f t="shared" si="21"/>
        <v>76</v>
      </c>
      <c r="N97" s="19">
        <f t="shared" si="22"/>
        <v>1</v>
      </c>
      <c r="O97" s="19">
        <f t="shared" si="23"/>
        <v>0</v>
      </c>
      <c r="P97" s="40" t="e">
        <f t="shared" si="24"/>
        <v>#DIV/0!</v>
      </c>
      <c r="Q97" s="40" t="e">
        <f t="shared" si="25"/>
        <v>#DIV/0!</v>
      </c>
      <c r="R97" s="40" t="e">
        <f t="shared" si="26"/>
        <v>#DIV/0!</v>
      </c>
      <c r="S97" s="40" t="e">
        <f t="shared" si="27"/>
        <v>#DIV/0!</v>
      </c>
      <c r="T97" s="19">
        <f t="shared" si="20"/>
        <v>0</v>
      </c>
      <c r="U97" s="19"/>
      <c r="V97" s="19"/>
      <c r="W97" s="19"/>
      <c r="X97" s="19"/>
      <c r="Y97" s="19"/>
      <c r="Z97" s="19"/>
      <c r="AA97" s="19"/>
      <c r="AB97" s="19"/>
      <c r="AC97" s="19"/>
    </row>
    <row r="98" spans="1:29" ht="20.25">
      <c r="A98" s="150"/>
      <c r="B98" s="3"/>
      <c r="C98" s="3"/>
      <c r="D98" s="16"/>
      <c r="E98" s="3"/>
      <c r="F98" s="151"/>
      <c r="G98" s="8"/>
      <c r="H98" s="151"/>
      <c r="I98" s="3"/>
      <c r="K98" s="19"/>
      <c r="L98" s="19"/>
      <c r="M98" s="19">
        <f t="shared" si="21"/>
        <v>77</v>
      </c>
      <c r="N98" s="19">
        <f t="shared" si="22"/>
        <v>1</v>
      </c>
      <c r="O98" s="19">
        <f t="shared" si="23"/>
        <v>0</v>
      </c>
      <c r="P98" s="40" t="e">
        <f t="shared" si="24"/>
        <v>#DIV/0!</v>
      </c>
      <c r="Q98" s="40" t="e">
        <f t="shared" si="25"/>
        <v>#DIV/0!</v>
      </c>
      <c r="R98" s="40" t="e">
        <f t="shared" si="26"/>
        <v>#DIV/0!</v>
      </c>
      <c r="S98" s="40" t="e">
        <f t="shared" si="27"/>
        <v>#DIV/0!</v>
      </c>
      <c r="T98" s="19">
        <f t="shared" si="20"/>
        <v>0</v>
      </c>
      <c r="U98" s="19"/>
      <c r="V98" s="19"/>
      <c r="W98" s="19"/>
      <c r="X98" s="19"/>
      <c r="Y98" s="19"/>
      <c r="Z98" s="19"/>
      <c r="AA98" s="19"/>
      <c r="AB98" s="19"/>
      <c r="AC98" s="19"/>
    </row>
    <row r="99" spans="1:29" ht="12.75">
      <c r="A99" s="3"/>
      <c r="B99" s="3"/>
      <c r="C99" s="3"/>
      <c r="D99" s="16"/>
      <c r="E99" s="3"/>
      <c r="F99" s="152"/>
      <c r="G99" s="8"/>
      <c r="H99" s="152"/>
      <c r="I99" s="3"/>
      <c r="K99" s="19"/>
      <c r="L99" s="19"/>
      <c r="M99" s="19">
        <f t="shared" si="21"/>
        <v>78</v>
      </c>
      <c r="N99" s="19">
        <f t="shared" si="22"/>
        <v>1</v>
      </c>
      <c r="O99" s="19">
        <f t="shared" si="23"/>
        <v>0</v>
      </c>
      <c r="P99" s="40" t="e">
        <f t="shared" si="24"/>
        <v>#DIV/0!</v>
      </c>
      <c r="Q99" s="40" t="e">
        <f t="shared" si="25"/>
        <v>#DIV/0!</v>
      </c>
      <c r="R99" s="40" t="e">
        <f t="shared" si="26"/>
        <v>#DIV/0!</v>
      </c>
      <c r="S99" s="40" t="e">
        <f t="shared" si="27"/>
        <v>#DIV/0!</v>
      </c>
      <c r="T99" s="19">
        <f t="shared" si="20"/>
        <v>0</v>
      </c>
      <c r="U99" s="19"/>
      <c r="V99" s="19"/>
      <c r="W99" s="19"/>
      <c r="X99" s="19"/>
      <c r="Y99" s="19"/>
      <c r="Z99" s="19"/>
      <c r="AA99" s="19"/>
      <c r="AB99" s="19"/>
      <c r="AC99" s="19"/>
    </row>
    <row r="100" spans="1:29" ht="12.75">
      <c r="A100" s="3"/>
      <c r="B100" s="144"/>
      <c r="C100" s="144"/>
      <c r="D100" s="153"/>
      <c r="E100" s="153"/>
      <c r="F100" s="144"/>
      <c r="G100" s="153"/>
      <c r="H100" s="3"/>
      <c r="I100" s="3"/>
      <c r="K100" s="19"/>
      <c r="L100" s="19"/>
      <c r="M100" s="19">
        <f t="shared" si="21"/>
        <v>79</v>
      </c>
      <c r="N100" s="19">
        <f t="shared" si="22"/>
        <v>1</v>
      </c>
      <c r="O100" s="19">
        <f t="shared" si="23"/>
        <v>0</v>
      </c>
      <c r="P100" s="40" t="e">
        <f t="shared" si="24"/>
        <v>#DIV/0!</v>
      </c>
      <c r="Q100" s="40" t="e">
        <f t="shared" si="25"/>
        <v>#DIV/0!</v>
      </c>
      <c r="R100" s="40" t="e">
        <f t="shared" si="26"/>
        <v>#DIV/0!</v>
      </c>
      <c r="S100" s="40" t="e">
        <f t="shared" si="27"/>
        <v>#DIV/0!</v>
      </c>
      <c r="T100" s="19">
        <f t="shared" si="20"/>
        <v>0</v>
      </c>
      <c r="U100" s="19"/>
      <c r="V100" s="19"/>
      <c r="W100" s="19"/>
      <c r="X100" s="19"/>
      <c r="Y100" s="19"/>
      <c r="Z100" s="19"/>
      <c r="AA100" s="19"/>
      <c r="AB100" s="19"/>
      <c r="AC100" s="19"/>
    </row>
    <row r="101" spans="1:29" ht="12.75">
      <c r="A101" s="3"/>
      <c r="B101" s="144"/>
      <c r="C101" s="144"/>
      <c r="D101" s="153"/>
      <c r="E101" s="153"/>
      <c r="F101" s="144"/>
      <c r="G101" s="153"/>
      <c r="H101" s="3"/>
      <c r="I101" s="3"/>
      <c r="K101" s="19"/>
      <c r="L101" s="19"/>
      <c r="M101" s="19">
        <f t="shared" si="21"/>
        <v>80</v>
      </c>
      <c r="N101" s="19">
        <f t="shared" si="22"/>
        <v>1</v>
      </c>
      <c r="O101" s="19">
        <f t="shared" si="23"/>
        <v>0</v>
      </c>
      <c r="P101" s="40" t="e">
        <f t="shared" si="24"/>
        <v>#DIV/0!</v>
      </c>
      <c r="Q101" s="40" t="e">
        <f t="shared" si="25"/>
        <v>#DIV/0!</v>
      </c>
      <c r="R101" s="40" t="e">
        <f t="shared" si="26"/>
        <v>#DIV/0!</v>
      </c>
      <c r="S101" s="40" t="e">
        <f t="shared" si="27"/>
        <v>#DIV/0!</v>
      </c>
      <c r="T101" s="19">
        <f t="shared" si="20"/>
        <v>0</v>
      </c>
      <c r="U101" s="19"/>
      <c r="V101" s="19"/>
      <c r="W101" s="19"/>
      <c r="X101" s="19"/>
      <c r="Y101" s="19"/>
      <c r="Z101" s="19"/>
      <c r="AA101" s="19"/>
      <c r="AB101" s="19"/>
      <c r="AC101" s="19"/>
    </row>
    <row r="102" spans="1:29" ht="12.75">
      <c r="A102" s="3"/>
      <c r="B102" s="154"/>
      <c r="C102" s="144"/>
      <c r="D102" s="155"/>
      <c r="E102" s="155"/>
      <c r="F102" s="156"/>
      <c r="G102" s="157"/>
      <c r="H102" s="3"/>
      <c r="I102" s="3"/>
      <c r="K102" s="19"/>
      <c r="L102" s="19"/>
      <c r="M102" s="19">
        <f t="shared" si="21"/>
        <v>81</v>
      </c>
      <c r="N102" s="19">
        <f t="shared" si="22"/>
        <v>1</v>
      </c>
      <c r="O102" s="19">
        <f t="shared" si="23"/>
        <v>0</v>
      </c>
      <c r="P102" s="40" t="e">
        <f t="shared" si="24"/>
        <v>#DIV/0!</v>
      </c>
      <c r="Q102" s="40" t="e">
        <f t="shared" si="25"/>
        <v>#DIV/0!</v>
      </c>
      <c r="R102" s="40" t="e">
        <f t="shared" si="26"/>
        <v>#DIV/0!</v>
      </c>
      <c r="S102" s="40" t="e">
        <f t="shared" si="27"/>
        <v>#DIV/0!</v>
      </c>
      <c r="T102" s="19">
        <f t="shared" si="20"/>
        <v>0</v>
      </c>
      <c r="U102" s="19"/>
      <c r="V102" s="19"/>
      <c r="W102" s="19"/>
      <c r="X102" s="19"/>
      <c r="Y102" s="19"/>
      <c r="Z102" s="19"/>
      <c r="AA102" s="19"/>
      <c r="AB102" s="19"/>
      <c r="AC102" s="19"/>
    </row>
    <row r="103" spans="1:29" ht="12.75">
      <c r="A103" s="3"/>
      <c r="B103" s="154"/>
      <c r="C103" s="144"/>
      <c r="D103" s="155"/>
      <c r="E103" s="155"/>
      <c r="F103" s="156"/>
      <c r="G103" s="157"/>
      <c r="K103" s="19"/>
      <c r="L103" s="19"/>
      <c r="M103" s="19">
        <f t="shared" si="21"/>
        <v>82</v>
      </c>
      <c r="N103" s="19">
        <f t="shared" si="22"/>
        <v>1</v>
      </c>
      <c r="O103" s="19">
        <f t="shared" si="23"/>
        <v>0</v>
      </c>
      <c r="P103" s="40" t="e">
        <f t="shared" si="24"/>
        <v>#DIV/0!</v>
      </c>
      <c r="Q103" s="40" t="e">
        <f t="shared" si="25"/>
        <v>#DIV/0!</v>
      </c>
      <c r="R103" s="40" t="e">
        <f t="shared" si="26"/>
        <v>#DIV/0!</v>
      </c>
      <c r="S103" s="40" t="e">
        <f t="shared" si="27"/>
        <v>#DIV/0!</v>
      </c>
      <c r="T103" s="19">
        <f t="shared" si="20"/>
        <v>0</v>
      </c>
      <c r="U103" s="19"/>
      <c r="V103" s="19"/>
      <c r="W103" s="19"/>
      <c r="X103" s="19"/>
      <c r="Y103" s="19"/>
      <c r="Z103" s="19"/>
      <c r="AA103" s="19"/>
      <c r="AB103" s="19"/>
      <c r="AC103" s="19"/>
    </row>
    <row r="104" spans="1:29" ht="12.75">
      <c r="A104" s="3"/>
      <c r="B104" s="154"/>
      <c r="C104" s="144"/>
      <c r="D104" s="155"/>
      <c r="E104" s="155"/>
      <c r="F104" s="156"/>
      <c r="G104" s="157"/>
      <c r="K104" s="19"/>
      <c r="L104" s="19"/>
      <c r="M104" s="19">
        <f t="shared" si="21"/>
        <v>83</v>
      </c>
      <c r="N104" s="19">
        <f t="shared" si="22"/>
        <v>1</v>
      </c>
      <c r="O104" s="19">
        <f t="shared" si="23"/>
        <v>0</v>
      </c>
      <c r="P104" s="40" t="e">
        <f t="shared" si="24"/>
        <v>#DIV/0!</v>
      </c>
      <c r="Q104" s="40" t="e">
        <f t="shared" si="25"/>
        <v>#DIV/0!</v>
      </c>
      <c r="R104" s="40" t="e">
        <f t="shared" si="26"/>
        <v>#DIV/0!</v>
      </c>
      <c r="S104" s="40" t="e">
        <f t="shared" si="27"/>
        <v>#DIV/0!</v>
      </c>
      <c r="T104" s="19">
        <f t="shared" si="20"/>
        <v>0</v>
      </c>
      <c r="U104" s="19"/>
      <c r="V104" s="19"/>
      <c r="W104" s="19"/>
      <c r="X104" s="19"/>
      <c r="Y104" s="19"/>
      <c r="Z104" s="19"/>
      <c r="AA104" s="19"/>
      <c r="AB104" s="19"/>
      <c r="AC104" s="19"/>
    </row>
    <row r="105" spans="1:29" ht="12.75">
      <c r="A105" s="3"/>
      <c r="B105" s="154"/>
      <c r="C105" s="144"/>
      <c r="D105" s="155"/>
      <c r="E105" s="155"/>
      <c r="F105" s="156"/>
      <c r="G105" s="157"/>
      <c r="K105" s="19"/>
      <c r="L105" s="19"/>
      <c r="M105" s="19">
        <f t="shared" si="21"/>
        <v>84</v>
      </c>
      <c r="N105" s="19">
        <f t="shared" si="22"/>
        <v>1</v>
      </c>
      <c r="O105" s="19">
        <f t="shared" si="23"/>
        <v>0</v>
      </c>
      <c r="P105" s="40" t="e">
        <f t="shared" si="24"/>
        <v>#DIV/0!</v>
      </c>
      <c r="Q105" s="40" t="e">
        <f t="shared" si="25"/>
        <v>#DIV/0!</v>
      </c>
      <c r="R105" s="40" t="e">
        <f t="shared" si="26"/>
        <v>#DIV/0!</v>
      </c>
      <c r="S105" s="40" t="e">
        <f t="shared" si="27"/>
        <v>#DIV/0!</v>
      </c>
      <c r="T105" s="19">
        <f t="shared" si="20"/>
        <v>0</v>
      </c>
      <c r="U105" s="19"/>
      <c r="V105" s="19"/>
      <c r="W105" s="19"/>
      <c r="X105" s="19"/>
      <c r="Y105" s="19"/>
      <c r="Z105" s="19"/>
      <c r="AA105" s="19"/>
      <c r="AB105" s="19"/>
      <c r="AC105" s="19"/>
    </row>
    <row r="106" spans="1:29" ht="12.75" customHeight="1">
      <c r="A106" s="3"/>
      <c r="B106" s="154"/>
      <c r="C106" s="144"/>
      <c r="D106" s="155"/>
      <c r="E106" s="155"/>
      <c r="F106" s="156"/>
      <c r="G106" s="157"/>
      <c r="K106" s="19"/>
      <c r="L106" s="19"/>
      <c r="M106" s="19">
        <f t="shared" si="21"/>
        <v>85</v>
      </c>
      <c r="N106" s="19">
        <f t="shared" si="22"/>
        <v>1</v>
      </c>
      <c r="O106" s="19">
        <f t="shared" si="23"/>
        <v>0</v>
      </c>
      <c r="P106" s="40" t="e">
        <f t="shared" si="24"/>
        <v>#DIV/0!</v>
      </c>
      <c r="Q106" s="40" t="e">
        <f t="shared" si="25"/>
        <v>#DIV/0!</v>
      </c>
      <c r="R106" s="40" t="e">
        <f t="shared" si="26"/>
        <v>#DIV/0!</v>
      </c>
      <c r="S106" s="40" t="e">
        <f t="shared" si="27"/>
        <v>#DIV/0!</v>
      </c>
      <c r="T106" s="19">
        <f t="shared" si="20"/>
        <v>0</v>
      </c>
      <c r="U106" s="19"/>
      <c r="V106" s="19"/>
      <c r="W106" s="19"/>
      <c r="X106" s="19"/>
      <c r="Y106" s="19"/>
      <c r="Z106" s="19"/>
      <c r="AA106" s="19"/>
      <c r="AB106" s="19"/>
      <c r="AC106" s="19"/>
    </row>
    <row r="107" spans="1:29" ht="12.75" customHeight="1">
      <c r="A107" s="3"/>
      <c r="B107" s="154"/>
      <c r="C107" s="144"/>
      <c r="D107" s="155"/>
      <c r="E107" s="155"/>
      <c r="F107" s="156"/>
      <c r="G107" s="157"/>
      <c r="K107" s="19"/>
      <c r="L107" s="19"/>
      <c r="M107" s="19">
        <f t="shared" si="21"/>
        <v>86</v>
      </c>
      <c r="N107" s="19">
        <f t="shared" si="22"/>
        <v>1</v>
      </c>
      <c r="O107" s="19">
        <f t="shared" si="23"/>
        <v>0</v>
      </c>
      <c r="P107" s="40" t="e">
        <f t="shared" si="24"/>
        <v>#DIV/0!</v>
      </c>
      <c r="Q107" s="40" t="e">
        <f t="shared" si="25"/>
        <v>#DIV/0!</v>
      </c>
      <c r="R107" s="40" t="e">
        <f t="shared" si="26"/>
        <v>#DIV/0!</v>
      </c>
      <c r="S107" s="40" t="e">
        <f t="shared" si="27"/>
        <v>#DIV/0!</v>
      </c>
      <c r="T107" s="19">
        <f t="shared" si="20"/>
        <v>0</v>
      </c>
      <c r="U107" s="19"/>
      <c r="V107" s="19"/>
      <c r="W107" s="19"/>
      <c r="X107" s="19"/>
      <c r="Y107" s="19"/>
      <c r="Z107" s="19"/>
      <c r="AA107" s="19"/>
      <c r="AB107" s="19"/>
      <c r="AC107" s="19"/>
    </row>
    <row r="108" spans="1:29" ht="12.75" customHeight="1">
      <c r="A108" s="3"/>
      <c r="B108" s="46"/>
      <c r="C108" s="46"/>
      <c r="D108" s="158"/>
      <c r="E108" s="46"/>
      <c r="F108" s="46"/>
      <c r="G108" s="46"/>
      <c r="K108" s="19"/>
      <c r="L108" s="19"/>
      <c r="M108" s="19">
        <f t="shared" si="21"/>
        <v>87</v>
      </c>
      <c r="N108" s="19">
        <f t="shared" si="22"/>
        <v>1</v>
      </c>
      <c r="O108" s="19">
        <f t="shared" si="23"/>
        <v>0</v>
      </c>
      <c r="P108" s="40" t="e">
        <f t="shared" si="24"/>
        <v>#DIV/0!</v>
      </c>
      <c r="Q108" s="40" t="e">
        <f t="shared" si="25"/>
        <v>#DIV/0!</v>
      </c>
      <c r="R108" s="40" t="e">
        <f t="shared" si="26"/>
        <v>#DIV/0!</v>
      </c>
      <c r="S108" s="40" t="e">
        <f t="shared" si="27"/>
        <v>#DIV/0!</v>
      </c>
      <c r="T108" s="19">
        <f t="shared" si="20"/>
        <v>0</v>
      </c>
      <c r="U108" s="19"/>
      <c r="V108" s="19"/>
      <c r="W108" s="19"/>
      <c r="X108" s="19"/>
      <c r="Y108" s="19"/>
      <c r="Z108" s="19"/>
      <c r="AA108" s="19"/>
      <c r="AB108" s="19"/>
      <c r="AC108" s="19"/>
    </row>
    <row r="109" spans="1:29" ht="22.5" customHeight="1">
      <c r="A109" s="3"/>
      <c r="B109" s="144"/>
      <c r="C109" s="144"/>
      <c r="D109" s="153"/>
      <c r="E109" s="159"/>
      <c r="F109" s="160"/>
      <c r="G109" s="46"/>
      <c r="K109" s="19"/>
      <c r="L109" s="19"/>
      <c r="M109" s="19">
        <f t="shared" si="21"/>
        <v>88</v>
      </c>
      <c r="N109" s="19">
        <f t="shared" si="22"/>
        <v>1</v>
      </c>
      <c r="O109" s="19">
        <f t="shared" si="23"/>
        <v>0</v>
      </c>
      <c r="P109" s="40" t="e">
        <f t="shared" si="24"/>
        <v>#DIV/0!</v>
      </c>
      <c r="Q109" s="40" t="e">
        <f t="shared" si="25"/>
        <v>#DIV/0!</v>
      </c>
      <c r="R109" s="40" t="e">
        <f t="shared" si="26"/>
        <v>#DIV/0!</v>
      </c>
      <c r="S109" s="40" t="e">
        <f t="shared" si="27"/>
        <v>#DIV/0!</v>
      </c>
      <c r="T109" s="19">
        <f t="shared" si="20"/>
        <v>0</v>
      </c>
      <c r="U109" s="19"/>
      <c r="V109" s="19"/>
      <c r="W109" s="19"/>
      <c r="X109" s="19"/>
      <c r="Y109" s="19"/>
      <c r="Z109" s="19"/>
      <c r="AA109" s="19"/>
      <c r="AB109" s="19"/>
      <c r="AC109" s="19"/>
    </row>
    <row r="110" spans="1:29" ht="12.75">
      <c r="A110" s="3"/>
      <c r="B110" s="144"/>
      <c r="C110" s="144"/>
      <c r="D110" s="153"/>
      <c r="E110" s="153"/>
      <c r="F110" s="160"/>
      <c r="G110" s="46"/>
      <c r="K110" s="19"/>
      <c r="L110" s="19"/>
      <c r="M110" s="19">
        <f t="shared" si="21"/>
        <v>89</v>
      </c>
      <c r="N110" s="19">
        <f t="shared" si="22"/>
        <v>1</v>
      </c>
      <c r="O110" s="19">
        <f t="shared" si="23"/>
        <v>0</v>
      </c>
      <c r="P110" s="40" t="e">
        <f t="shared" si="24"/>
        <v>#DIV/0!</v>
      </c>
      <c r="Q110" s="40" t="e">
        <f t="shared" si="25"/>
        <v>#DIV/0!</v>
      </c>
      <c r="R110" s="40" t="e">
        <f t="shared" si="26"/>
        <v>#DIV/0!</v>
      </c>
      <c r="S110" s="40" t="e">
        <f t="shared" si="27"/>
        <v>#DIV/0!</v>
      </c>
      <c r="T110" s="19">
        <f t="shared" si="20"/>
        <v>0</v>
      </c>
      <c r="U110" s="19"/>
      <c r="V110" s="19"/>
      <c r="W110" s="19"/>
      <c r="X110" s="19"/>
      <c r="Y110" s="19"/>
      <c r="Z110" s="19"/>
      <c r="AA110" s="19"/>
      <c r="AB110" s="19"/>
      <c r="AC110" s="19"/>
    </row>
    <row r="111" spans="1:29" ht="12.75">
      <c r="A111" s="3"/>
      <c r="B111" s="154"/>
      <c r="C111" s="144"/>
      <c r="D111" s="145"/>
      <c r="E111" s="145"/>
      <c r="F111" s="90"/>
      <c r="G111" s="46"/>
      <c r="K111" s="19"/>
      <c r="L111" s="19"/>
      <c r="M111" s="19">
        <f t="shared" si="21"/>
        <v>90</v>
      </c>
      <c r="N111" s="19">
        <f t="shared" si="22"/>
        <v>1</v>
      </c>
      <c r="O111" s="19">
        <f t="shared" si="23"/>
        <v>0</v>
      </c>
      <c r="P111" s="40" t="e">
        <f t="shared" si="24"/>
        <v>#DIV/0!</v>
      </c>
      <c r="Q111" s="40" t="e">
        <f t="shared" si="25"/>
        <v>#DIV/0!</v>
      </c>
      <c r="R111" s="40" t="e">
        <f t="shared" si="26"/>
        <v>#DIV/0!</v>
      </c>
      <c r="S111" s="40" t="e">
        <f t="shared" si="27"/>
        <v>#DIV/0!</v>
      </c>
      <c r="T111" s="19">
        <f t="shared" si="20"/>
        <v>0</v>
      </c>
      <c r="U111" s="19"/>
      <c r="V111" s="19"/>
      <c r="W111" s="19"/>
      <c r="X111" s="19"/>
      <c r="Y111" s="19"/>
      <c r="Z111" s="19"/>
      <c r="AA111" s="19"/>
      <c r="AB111" s="19"/>
      <c r="AC111" s="19"/>
    </row>
    <row r="112" spans="1:29" ht="12.75">
      <c r="A112" s="3"/>
      <c r="B112" s="154"/>
      <c r="C112" s="144"/>
      <c r="D112" s="145"/>
      <c r="E112" s="145"/>
      <c r="F112" s="90"/>
      <c r="G112" s="46"/>
      <c r="K112" s="19"/>
      <c r="L112" s="19"/>
      <c r="M112" s="19">
        <f t="shared" si="21"/>
        <v>91</v>
      </c>
      <c r="N112" s="19">
        <f t="shared" si="22"/>
        <v>1</v>
      </c>
      <c r="O112" s="19">
        <f t="shared" si="23"/>
        <v>0</v>
      </c>
      <c r="P112" s="40" t="e">
        <f t="shared" si="24"/>
        <v>#DIV/0!</v>
      </c>
      <c r="Q112" s="40" t="e">
        <f t="shared" si="25"/>
        <v>#DIV/0!</v>
      </c>
      <c r="R112" s="40" t="e">
        <f t="shared" si="26"/>
        <v>#DIV/0!</v>
      </c>
      <c r="S112" s="40" t="e">
        <f t="shared" si="27"/>
        <v>#DIV/0!</v>
      </c>
      <c r="T112" s="19">
        <f t="shared" si="20"/>
        <v>0</v>
      </c>
      <c r="U112" s="19"/>
      <c r="V112" s="19"/>
      <c r="W112" s="19"/>
      <c r="X112" s="19"/>
      <c r="Y112" s="19"/>
      <c r="Z112" s="19"/>
      <c r="AA112" s="19"/>
      <c r="AB112" s="19"/>
      <c r="AC112" s="19"/>
    </row>
    <row r="113" spans="1:29" ht="12.75">
      <c r="A113" s="3"/>
      <c r="B113" s="154"/>
      <c r="C113" s="144"/>
      <c r="D113" s="145"/>
      <c r="E113" s="145"/>
      <c r="F113" s="90"/>
      <c r="G113" s="46"/>
      <c r="K113" s="19"/>
      <c r="L113" s="19"/>
      <c r="M113" s="19">
        <f t="shared" si="21"/>
        <v>92</v>
      </c>
      <c r="N113" s="19">
        <f t="shared" si="22"/>
        <v>1</v>
      </c>
      <c r="O113" s="19">
        <f t="shared" si="23"/>
        <v>0</v>
      </c>
      <c r="P113" s="40" t="e">
        <f t="shared" si="24"/>
        <v>#DIV/0!</v>
      </c>
      <c r="Q113" s="40" t="e">
        <f t="shared" si="25"/>
        <v>#DIV/0!</v>
      </c>
      <c r="R113" s="40" t="e">
        <f t="shared" si="26"/>
        <v>#DIV/0!</v>
      </c>
      <c r="S113" s="40" t="e">
        <f t="shared" si="27"/>
        <v>#DIV/0!</v>
      </c>
      <c r="T113" s="19">
        <f t="shared" si="20"/>
        <v>0</v>
      </c>
      <c r="U113" s="19"/>
      <c r="V113" s="19"/>
      <c r="W113" s="19"/>
      <c r="X113" s="19"/>
      <c r="Y113" s="19"/>
      <c r="Z113" s="19"/>
      <c r="AA113" s="19"/>
      <c r="AB113" s="19"/>
      <c r="AC113" s="19"/>
    </row>
    <row r="114" spans="1:29" ht="12.75">
      <c r="A114" s="3"/>
      <c r="B114" s="154"/>
      <c r="C114" s="144"/>
      <c r="D114" s="145"/>
      <c r="E114" s="145"/>
      <c r="F114" s="90"/>
      <c r="G114" s="46"/>
      <c r="H114" s="4"/>
      <c r="K114" s="19"/>
      <c r="L114" s="19"/>
      <c r="M114" s="19">
        <f t="shared" si="21"/>
        <v>93</v>
      </c>
      <c r="N114" s="19">
        <f t="shared" si="22"/>
        <v>1</v>
      </c>
      <c r="O114" s="19">
        <f t="shared" si="23"/>
        <v>0</v>
      </c>
      <c r="P114" s="40" t="e">
        <f t="shared" si="24"/>
        <v>#DIV/0!</v>
      </c>
      <c r="Q114" s="40" t="e">
        <f t="shared" si="25"/>
        <v>#DIV/0!</v>
      </c>
      <c r="R114" s="40" t="e">
        <f t="shared" si="26"/>
        <v>#DIV/0!</v>
      </c>
      <c r="S114" s="40" t="e">
        <f t="shared" si="27"/>
        <v>#DIV/0!</v>
      </c>
      <c r="T114" s="19">
        <f t="shared" si="20"/>
        <v>0</v>
      </c>
      <c r="U114" s="19"/>
      <c r="V114" s="19"/>
      <c r="W114" s="19"/>
      <c r="X114" s="19"/>
      <c r="Y114" s="19"/>
      <c r="Z114" s="19"/>
      <c r="AA114" s="19"/>
      <c r="AB114" s="19"/>
      <c r="AC114" s="19"/>
    </row>
    <row r="115" spans="1:29" ht="12.75" customHeight="1" hidden="1">
      <c r="A115" s="3"/>
      <c r="B115" s="154"/>
      <c r="C115" s="144"/>
      <c r="D115" s="145"/>
      <c r="E115" s="145"/>
      <c r="F115" s="90"/>
      <c r="G115" s="46"/>
      <c r="H115" s="4"/>
      <c r="K115" s="19"/>
      <c r="L115" s="19"/>
      <c r="M115" s="19">
        <f t="shared" si="21"/>
        <v>94</v>
      </c>
      <c r="N115" s="19">
        <f t="shared" si="22"/>
        <v>1</v>
      </c>
      <c r="O115" s="19">
        <f t="shared" si="23"/>
        <v>0</v>
      </c>
      <c r="P115" s="40" t="e">
        <f t="shared" si="24"/>
        <v>#DIV/0!</v>
      </c>
      <c r="Q115" s="40" t="e">
        <f t="shared" si="25"/>
        <v>#DIV/0!</v>
      </c>
      <c r="R115" s="40" t="e">
        <f t="shared" si="26"/>
        <v>#DIV/0!</v>
      </c>
      <c r="S115" s="40" t="e">
        <f t="shared" si="27"/>
        <v>#DIV/0!</v>
      </c>
      <c r="T115" s="19">
        <f t="shared" si="20"/>
        <v>0</v>
      </c>
      <c r="U115" s="19"/>
      <c r="V115" s="19"/>
      <c r="W115" s="19"/>
      <c r="X115" s="19"/>
      <c r="Y115" s="19"/>
      <c r="Z115" s="19"/>
      <c r="AA115" s="19"/>
      <c r="AB115" s="19"/>
      <c r="AC115" s="19"/>
    </row>
    <row r="116" spans="1:29" ht="12.75" customHeight="1" hidden="1">
      <c r="A116" s="3"/>
      <c r="B116" s="154"/>
      <c r="C116" s="144"/>
      <c r="D116" s="145"/>
      <c r="E116" s="145"/>
      <c r="F116" s="90"/>
      <c r="G116" s="46"/>
      <c r="H116" s="4"/>
      <c r="K116" s="19"/>
      <c r="L116" s="19"/>
      <c r="M116" s="19">
        <f t="shared" si="21"/>
        <v>95</v>
      </c>
      <c r="N116" s="19">
        <f t="shared" si="22"/>
        <v>1</v>
      </c>
      <c r="O116" s="19">
        <f t="shared" si="23"/>
        <v>0</v>
      </c>
      <c r="P116" s="40" t="e">
        <f t="shared" si="24"/>
        <v>#DIV/0!</v>
      </c>
      <c r="Q116" s="40" t="e">
        <f t="shared" si="25"/>
        <v>#DIV/0!</v>
      </c>
      <c r="R116" s="40" t="e">
        <f t="shared" si="26"/>
        <v>#DIV/0!</v>
      </c>
      <c r="S116" s="40" t="e">
        <f t="shared" si="27"/>
        <v>#DIV/0!</v>
      </c>
      <c r="T116" s="19">
        <f t="shared" si="20"/>
        <v>0</v>
      </c>
      <c r="U116" s="19"/>
      <c r="V116" s="19"/>
      <c r="W116" s="19"/>
      <c r="X116" s="19"/>
      <c r="Y116" s="19"/>
      <c r="Z116" s="19"/>
      <c r="AA116" s="19"/>
      <c r="AB116" s="19"/>
      <c r="AC116" s="19"/>
    </row>
    <row r="117" spans="1:29" ht="12.75" customHeight="1" hidden="1">
      <c r="A117" s="3"/>
      <c r="B117" s="3"/>
      <c r="C117" s="3"/>
      <c r="D117" s="16"/>
      <c r="E117" s="3"/>
      <c r="F117" s="3"/>
      <c r="G117" s="3"/>
      <c r="H117" s="5"/>
      <c r="K117" s="19"/>
      <c r="L117" s="19"/>
      <c r="M117" s="19">
        <f t="shared" si="21"/>
        <v>96</v>
      </c>
      <c r="N117" s="19">
        <f t="shared" si="22"/>
        <v>1</v>
      </c>
      <c r="O117" s="19">
        <f t="shared" si="23"/>
        <v>0</v>
      </c>
      <c r="P117" s="40" t="e">
        <f t="shared" si="24"/>
        <v>#DIV/0!</v>
      </c>
      <c r="Q117" s="40" t="e">
        <f t="shared" si="25"/>
        <v>#DIV/0!</v>
      </c>
      <c r="R117" s="40" t="e">
        <f t="shared" si="26"/>
        <v>#DIV/0!</v>
      </c>
      <c r="S117" s="40" t="e">
        <f t="shared" si="27"/>
        <v>#DIV/0!</v>
      </c>
      <c r="T117" s="19">
        <f t="shared" si="20"/>
        <v>0</v>
      </c>
      <c r="U117" s="19"/>
      <c r="V117" s="19"/>
      <c r="W117" s="19"/>
      <c r="X117" s="19"/>
      <c r="Y117" s="19"/>
      <c r="Z117" s="19"/>
      <c r="AA117" s="19"/>
      <c r="AB117" s="19"/>
      <c r="AC117" s="19"/>
    </row>
    <row r="118" spans="1:29" ht="12.75" hidden="1">
      <c r="A118" s="647"/>
      <c r="B118" s="648"/>
      <c r="C118" s="648"/>
      <c r="D118" s="648"/>
      <c r="E118" s="648"/>
      <c r="F118" s="648"/>
      <c r="G118" s="648"/>
      <c r="H118" s="5"/>
      <c r="K118" s="19"/>
      <c r="L118" s="19"/>
      <c r="M118" s="19">
        <f t="shared" si="21"/>
        <v>97</v>
      </c>
      <c r="N118" s="19">
        <f t="shared" si="22"/>
        <v>1</v>
      </c>
      <c r="O118" s="19">
        <f t="shared" si="23"/>
        <v>0</v>
      </c>
      <c r="P118" s="40" t="e">
        <f t="shared" si="24"/>
        <v>#DIV/0!</v>
      </c>
      <c r="Q118" s="40" t="e">
        <f t="shared" si="25"/>
        <v>#DIV/0!</v>
      </c>
      <c r="R118" s="40" t="e">
        <f t="shared" si="26"/>
        <v>#DIV/0!</v>
      </c>
      <c r="S118" s="40" t="e">
        <f t="shared" si="27"/>
        <v>#DIV/0!</v>
      </c>
      <c r="T118" s="19">
        <f t="shared" si="20"/>
        <v>0</v>
      </c>
      <c r="U118" s="19"/>
      <c r="V118" s="19"/>
      <c r="W118" s="19"/>
      <c r="X118" s="19"/>
      <c r="Y118" s="19"/>
      <c r="Z118" s="19"/>
      <c r="AA118" s="19"/>
      <c r="AB118" s="19"/>
      <c r="AC118" s="19"/>
    </row>
    <row r="119" spans="1:29" ht="12.75" hidden="1">
      <c r="A119" s="647"/>
      <c r="B119" s="648"/>
      <c r="C119" s="648"/>
      <c r="D119" s="648"/>
      <c r="E119" s="644"/>
      <c r="F119" s="644"/>
      <c r="G119" s="644"/>
      <c r="H119" s="5"/>
      <c r="K119" s="19"/>
      <c r="L119" s="19"/>
      <c r="M119" s="19">
        <f t="shared" si="21"/>
        <v>98</v>
      </c>
      <c r="N119" s="19">
        <f t="shared" si="22"/>
        <v>1</v>
      </c>
      <c r="O119" s="19">
        <f t="shared" si="23"/>
        <v>0</v>
      </c>
      <c r="P119" s="40" t="e">
        <f t="shared" si="24"/>
        <v>#DIV/0!</v>
      </c>
      <c r="Q119" s="40" t="e">
        <f t="shared" si="25"/>
        <v>#DIV/0!</v>
      </c>
      <c r="R119" s="40" t="e">
        <f t="shared" si="26"/>
        <v>#DIV/0!</v>
      </c>
      <c r="S119" s="40" t="e">
        <f t="shared" si="27"/>
        <v>#DIV/0!</v>
      </c>
      <c r="T119" s="19">
        <f t="shared" si="20"/>
        <v>0</v>
      </c>
      <c r="U119" s="19"/>
      <c r="V119" s="19"/>
      <c r="W119" s="19"/>
      <c r="X119" s="19"/>
      <c r="Y119" s="19"/>
      <c r="Z119" s="19"/>
      <c r="AA119" s="19"/>
      <c r="AB119" s="19"/>
      <c r="AC119" s="19"/>
    </row>
    <row r="120" spans="1:29" ht="12.75" hidden="1">
      <c r="A120" s="647"/>
      <c r="B120" s="15"/>
      <c r="C120" s="15"/>
      <c r="D120" s="15"/>
      <c r="E120" s="15"/>
      <c r="F120" s="15"/>
      <c r="G120" s="15"/>
      <c r="H120" s="5"/>
      <c r="K120" s="19"/>
      <c r="L120" s="19"/>
      <c r="M120" s="19">
        <f t="shared" si="21"/>
        <v>99</v>
      </c>
      <c r="N120" s="19">
        <f t="shared" si="22"/>
        <v>1</v>
      </c>
      <c r="O120" s="19">
        <f t="shared" si="23"/>
        <v>0</v>
      </c>
      <c r="P120" s="40" t="e">
        <f t="shared" si="24"/>
        <v>#DIV/0!</v>
      </c>
      <c r="Q120" s="40" t="e">
        <f t="shared" si="25"/>
        <v>#DIV/0!</v>
      </c>
      <c r="R120" s="40" t="e">
        <f t="shared" si="26"/>
        <v>#DIV/0!</v>
      </c>
      <c r="S120" s="40" t="e">
        <f t="shared" si="27"/>
        <v>#DIV/0!</v>
      </c>
      <c r="T120" s="19">
        <f t="shared" si="20"/>
        <v>0</v>
      </c>
      <c r="U120" s="19"/>
      <c r="V120" s="19"/>
      <c r="W120" s="19"/>
      <c r="X120" s="19"/>
      <c r="Y120" s="19"/>
      <c r="Z120" s="19"/>
      <c r="AA120" s="19"/>
      <c r="AB120" s="19"/>
      <c r="AC120" s="19"/>
    </row>
    <row r="121" spans="1:29" ht="12.75" hidden="1">
      <c r="A121" s="161"/>
      <c r="B121" s="145"/>
      <c r="C121" s="145"/>
      <c r="D121" s="145"/>
      <c r="E121" s="162"/>
      <c r="F121" s="162"/>
      <c r="G121" s="162"/>
      <c r="H121" s="6"/>
      <c r="K121" s="19"/>
      <c r="L121" s="19"/>
      <c r="M121" s="19">
        <f t="shared" si="21"/>
        <v>100</v>
      </c>
      <c r="N121" s="19">
        <f t="shared" si="22"/>
        <v>1</v>
      </c>
      <c r="O121" s="19">
        <f t="shared" si="23"/>
        <v>0</v>
      </c>
      <c r="P121" s="40" t="e">
        <f t="shared" si="24"/>
        <v>#DIV/0!</v>
      </c>
      <c r="Q121" s="40" t="e">
        <f t="shared" si="25"/>
        <v>#DIV/0!</v>
      </c>
      <c r="R121" s="40" t="e">
        <f t="shared" si="26"/>
        <v>#DIV/0!</v>
      </c>
      <c r="S121" s="40" t="e">
        <f t="shared" si="27"/>
        <v>#DIV/0!</v>
      </c>
      <c r="T121" s="19">
        <f t="shared" si="20"/>
        <v>0</v>
      </c>
      <c r="U121" s="19"/>
      <c r="V121" s="19"/>
      <c r="W121" s="19"/>
      <c r="X121" s="19"/>
      <c r="Y121" s="19"/>
      <c r="Z121" s="19"/>
      <c r="AA121" s="19"/>
      <c r="AB121" s="19"/>
      <c r="AC121" s="19"/>
    </row>
    <row r="122" spans="1:29" ht="12.75">
      <c r="A122" s="161"/>
      <c r="B122" s="145"/>
      <c r="C122" s="145"/>
      <c r="D122" s="145"/>
      <c r="E122" s="162"/>
      <c r="F122" s="162"/>
      <c r="G122" s="162"/>
      <c r="K122" s="19"/>
      <c r="L122" s="19"/>
      <c r="M122" s="19">
        <f t="shared" si="21"/>
        <v>101</v>
      </c>
      <c r="N122" s="19">
        <f t="shared" si="22"/>
        <v>1</v>
      </c>
      <c r="O122" s="19">
        <f t="shared" si="23"/>
        <v>0</v>
      </c>
      <c r="P122" s="40" t="e">
        <f t="shared" si="24"/>
        <v>#DIV/0!</v>
      </c>
      <c r="Q122" s="40" t="e">
        <f t="shared" si="25"/>
        <v>#DIV/0!</v>
      </c>
      <c r="R122" s="40" t="e">
        <f t="shared" si="26"/>
        <v>#DIV/0!</v>
      </c>
      <c r="S122" s="40" t="e">
        <f t="shared" si="27"/>
        <v>#DIV/0!</v>
      </c>
      <c r="T122" s="19">
        <f t="shared" si="20"/>
        <v>0</v>
      </c>
      <c r="U122" s="19"/>
      <c r="V122" s="19"/>
      <c r="W122" s="19"/>
      <c r="X122" s="19"/>
      <c r="Y122" s="19"/>
      <c r="Z122" s="19"/>
      <c r="AA122" s="19"/>
      <c r="AB122" s="19"/>
      <c r="AC122" s="19"/>
    </row>
    <row r="123" spans="1:29" ht="12.75" customHeight="1">
      <c r="A123" s="161"/>
      <c r="B123" s="145"/>
      <c r="C123" s="145"/>
      <c r="D123" s="145"/>
      <c r="E123" s="162"/>
      <c r="F123" s="162"/>
      <c r="G123" s="162"/>
      <c r="K123" s="19"/>
      <c r="L123" s="19"/>
      <c r="M123" s="19">
        <f t="shared" si="21"/>
        <v>102</v>
      </c>
      <c r="N123" s="19">
        <f t="shared" si="22"/>
        <v>1</v>
      </c>
      <c r="O123" s="19">
        <f t="shared" si="23"/>
        <v>0</v>
      </c>
      <c r="P123" s="40" t="e">
        <f t="shared" si="24"/>
        <v>#DIV/0!</v>
      </c>
      <c r="Q123" s="40" t="e">
        <f t="shared" si="25"/>
        <v>#DIV/0!</v>
      </c>
      <c r="R123" s="40" t="e">
        <f t="shared" si="26"/>
        <v>#DIV/0!</v>
      </c>
      <c r="S123" s="40" t="e">
        <f t="shared" si="27"/>
        <v>#DIV/0!</v>
      </c>
      <c r="T123" s="19">
        <f t="shared" si="20"/>
        <v>0</v>
      </c>
      <c r="U123" s="19"/>
      <c r="V123" s="19"/>
      <c r="W123" s="19"/>
      <c r="X123" s="19"/>
      <c r="Y123" s="19"/>
      <c r="Z123" s="19"/>
      <c r="AA123" s="19"/>
      <c r="AB123" s="19"/>
      <c r="AC123" s="19"/>
    </row>
    <row r="124" spans="1:29" ht="12.75" customHeight="1">
      <c r="A124" s="161"/>
      <c r="B124" s="145"/>
      <c r="C124" s="145"/>
      <c r="D124" s="145"/>
      <c r="E124" s="145"/>
      <c r="F124" s="145"/>
      <c r="G124" s="145"/>
      <c r="K124" s="19"/>
      <c r="L124" s="19"/>
      <c r="M124" s="19">
        <f t="shared" si="21"/>
        <v>103</v>
      </c>
      <c r="N124" s="19">
        <f t="shared" si="22"/>
        <v>1</v>
      </c>
      <c r="O124" s="19">
        <f t="shared" si="23"/>
        <v>0</v>
      </c>
      <c r="P124" s="40" t="e">
        <f t="shared" si="24"/>
        <v>#DIV/0!</v>
      </c>
      <c r="Q124" s="40" t="e">
        <f t="shared" si="25"/>
        <v>#DIV/0!</v>
      </c>
      <c r="R124" s="40" t="e">
        <f t="shared" si="26"/>
        <v>#DIV/0!</v>
      </c>
      <c r="S124" s="40" t="e">
        <f t="shared" si="27"/>
        <v>#DIV/0!</v>
      </c>
      <c r="T124" s="19">
        <f t="shared" si="20"/>
        <v>0</v>
      </c>
      <c r="U124" s="19"/>
      <c r="V124" s="19"/>
      <c r="W124" s="19"/>
      <c r="X124" s="19"/>
      <c r="Y124" s="19"/>
      <c r="Z124" s="19"/>
      <c r="AA124" s="19"/>
      <c r="AB124" s="19"/>
      <c r="AC124" s="19"/>
    </row>
    <row r="125" spans="1:29" ht="13.5" customHeight="1">
      <c r="A125" s="46"/>
      <c r="B125" s="3"/>
      <c r="C125" s="3"/>
      <c r="D125" s="16"/>
      <c r="E125" s="3"/>
      <c r="F125" s="3"/>
      <c r="G125" s="3"/>
      <c r="H125"/>
      <c r="K125" s="19"/>
      <c r="L125" s="19"/>
      <c r="M125" s="19">
        <f t="shared" si="21"/>
        <v>104</v>
      </c>
      <c r="N125" s="19">
        <f t="shared" si="22"/>
        <v>1</v>
      </c>
      <c r="O125" s="19">
        <f t="shared" si="23"/>
        <v>0</v>
      </c>
      <c r="P125" s="40" t="e">
        <f t="shared" si="24"/>
        <v>#DIV/0!</v>
      </c>
      <c r="Q125" s="40" t="e">
        <f t="shared" si="25"/>
        <v>#DIV/0!</v>
      </c>
      <c r="R125" s="40" t="e">
        <f t="shared" si="26"/>
        <v>#DIV/0!</v>
      </c>
      <c r="S125" s="40" t="e">
        <f t="shared" si="27"/>
        <v>#DIV/0!</v>
      </c>
      <c r="T125" s="19">
        <f t="shared" si="20"/>
        <v>0</v>
      </c>
      <c r="U125" s="19"/>
      <c r="V125" s="19"/>
      <c r="W125" s="19"/>
      <c r="X125" s="19"/>
      <c r="Y125" s="19"/>
      <c r="Z125" s="19"/>
      <c r="AA125" s="19"/>
      <c r="AB125" s="19"/>
      <c r="AC125" s="19"/>
    </row>
    <row r="126" spans="1:29" ht="12.75">
      <c r="A126" s="649"/>
      <c r="B126" s="646"/>
      <c r="C126" s="646"/>
      <c r="D126" s="646"/>
      <c r="E126" s="646"/>
      <c r="F126" s="646"/>
      <c r="G126" s="646"/>
      <c r="H126"/>
      <c r="K126" s="19"/>
      <c r="L126" s="19"/>
      <c r="M126" s="19">
        <f t="shared" si="21"/>
        <v>105</v>
      </c>
      <c r="N126" s="19">
        <f t="shared" si="22"/>
        <v>1</v>
      </c>
      <c r="O126" s="19">
        <f t="shared" si="23"/>
        <v>0</v>
      </c>
      <c r="P126" s="40" t="e">
        <f t="shared" si="24"/>
        <v>#DIV/0!</v>
      </c>
      <c r="Q126" s="40" t="e">
        <f t="shared" si="25"/>
        <v>#DIV/0!</v>
      </c>
      <c r="R126" s="40" t="e">
        <f t="shared" si="26"/>
        <v>#DIV/0!</v>
      </c>
      <c r="S126" s="40" t="e">
        <f t="shared" si="27"/>
        <v>#DIV/0!</v>
      </c>
      <c r="T126" s="19">
        <f t="shared" si="20"/>
        <v>0</v>
      </c>
      <c r="U126" s="19"/>
      <c r="V126" s="19"/>
      <c r="W126" s="19"/>
      <c r="X126" s="19"/>
      <c r="Y126" s="19"/>
      <c r="Z126" s="19"/>
      <c r="AA126" s="19"/>
      <c r="AB126" s="19"/>
      <c r="AC126" s="19"/>
    </row>
    <row r="127" spans="1:29" ht="12.75">
      <c r="A127" s="649"/>
      <c r="B127" s="646"/>
      <c r="C127" s="646"/>
      <c r="D127" s="646"/>
      <c r="E127" s="646"/>
      <c r="F127" s="646"/>
      <c r="G127" s="646"/>
      <c r="K127" s="19"/>
      <c r="L127" s="19"/>
      <c r="M127" s="19">
        <f t="shared" si="21"/>
        <v>106</v>
      </c>
      <c r="N127" s="19">
        <f t="shared" si="22"/>
        <v>1</v>
      </c>
      <c r="O127" s="19">
        <f t="shared" si="23"/>
        <v>0</v>
      </c>
      <c r="P127" s="40" t="e">
        <f t="shared" si="24"/>
        <v>#DIV/0!</v>
      </c>
      <c r="Q127" s="40" t="e">
        <f t="shared" si="25"/>
        <v>#DIV/0!</v>
      </c>
      <c r="R127" s="40" t="e">
        <f t="shared" si="26"/>
        <v>#DIV/0!</v>
      </c>
      <c r="S127" s="40" t="e">
        <f t="shared" si="27"/>
        <v>#DIV/0!</v>
      </c>
      <c r="T127" s="19">
        <f t="shared" si="20"/>
        <v>0</v>
      </c>
      <c r="U127" s="19"/>
      <c r="V127" s="19"/>
      <c r="W127" s="19"/>
      <c r="X127" s="19"/>
      <c r="Y127" s="19"/>
      <c r="Z127" s="19"/>
      <c r="AA127" s="19"/>
      <c r="AB127" s="19"/>
      <c r="AC127" s="19"/>
    </row>
    <row r="128" spans="1:29" ht="12.75">
      <c r="A128" s="649"/>
      <c r="B128" s="87"/>
      <c r="C128" s="87"/>
      <c r="D128" s="87"/>
      <c r="E128" s="87"/>
      <c r="F128" s="87"/>
      <c r="G128" s="87"/>
      <c r="K128" s="19"/>
      <c r="L128" s="19"/>
      <c r="M128" s="19">
        <f t="shared" si="21"/>
        <v>107</v>
      </c>
      <c r="N128" s="19">
        <f t="shared" si="22"/>
        <v>1</v>
      </c>
      <c r="O128" s="19">
        <f t="shared" si="23"/>
        <v>0</v>
      </c>
      <c r="P128" s="40" t="e">
        <f t="shared" si="24"/>
        <v>#DIV/0!</v>
      </c>
      <c r="Q128" s="40" t="e">
        <f t="shared" si="25"/>
        <v>#DIV/0!</v>
      </c>
      <c r="R128" s="40" t="e">
        <f t="shared" si="26"/>
        <v>#DIV/0!</v>
      </c>
      <c r="S128" s="40" t="e">
        <f t="shared" si="27"/>
        <v>#DIV/0!</v>
      </c>
      <c r="T128" s="19">
        <f t="shared" si="20"/>
        <v>0</v>
      </c>
      <c r="U128" s="19"/>
      <c r="V128" s="19"/>
      <c r="W128" s="19"/>
      <c r="X128" s="19"/>
      <c r="Y128" s="19"/>
      <c r="Z128" s="19"/>
      <c r="AA128" s="19"/>
      <c r="AB128" s="19"/>
      <c r="AC128" s="19"/>
    </row>
    <row r="129" spans="1:29" ht="12.75">
      <c r="A129" s="88"/>
      <c r="B129" s="90"/>
      <c r="C129" s="90"/>
      <c r="D129" s="90"/>
      <c r="E129" s="91"/>
      <c r="F129" s="91"/>
      <c r="G129" s="91"/>
      <c r="K129" s="19"/>
      <c r="L129" s="19"/>
      <c r="M129" s="19">
        <f t="shared" si="21"/>
        <v>108</v>
      </c>
      <c r="N129" s="19">
        <f t="shared" si="22"/>
        <v>1</v>
      </c>
      <c r="O129" s="19">
        <f t="shared" si="23"/>
        <v>0</v>
      </c>
      <c r="P129" s="40" t="e">
        <f t="shared" si="24"/>
        <v>#DIV/0!</v>
      </c>
      <c r="Q129" s="40" t="e">
        <f t="shared" si="25"/>
        <v>#DIV/0!</v>
      </c>
      <c r="R129" s="40" t="e">
        <f t="shared" si="26"/>
        <v>#DIV/0!</v>
      </c>
      <c r="S129" s="40" t="e">
        <f t="shared" si="27"/>
        <v>#DIV/0!</v>
      </c>
      <c r="T129" s="19">
        <f t="shared" si="20"/>
        <v>0</v>
      </c>
      <c r="U129" s="19"/>
      <c r="V129" s="19"/>
      <c r="W129" s="19"/>
      <c r="X129" s="19"/>
      <c r="Y129" s="19"/>
      <c r="Z129" s="19"/>
      <c r="AA129" s="19"/>
      <c r="AB129" s="19"/>
      <c r="AC129" s="19"/>
    </row>
    <row r="130" spans="1:29" ht="12.75">
      <c r="A130" s="88"/>
      <c r="B130" s="90"/>
      <c r="C130" s="90"/>
      <c r="D130" s="90"/>
      <c r="E130" s="91"/>
      <c r="F130" s="91"/>
      <c r="G130" s="91"/>
      <c r="K130" s="19"/>
      <c r="L130" s="19"/>
      <c r="M130" s="19">
        <f t="shared" si="21"/>
        <v>109</v>
      </c>
      <c r="N130" s="19">
        <f t="shared" si="22"/>
        <v>1</v>
      </c>
      <c r="O130" s="19">
        <f t="shared" si="23"/>
        <v>0</v>
      </c>
      <c r="P130" s="40" t="e">
        <f t="shared" si="24"/>
        <v>#DIV/0!</v>
      </c>
      <c r="Q130" s="40" t="e">
        <f t="shared" si="25"/>
        <v>#DIV/0!</v>
      </c>
      <c r="R130" s="40" t="e">
        <f t="shared" si="26"/>
        <v>#DIV/0!</v>
      </c>
      <c r="S130" s="40" t="e">
        <f t="shared" si="27"/>
        <v>#DIV/0!</v>
      </c>
      <c r="T130" s="19">
        <f t="shared" si="20"/>
        <v>0</v>
      </c>
      <c r="U130" s="19"/>
      <c r="V130" s="19"/>
      <c r="W130" s="19"/>
      <c r="X130" s="19"/>
      <c r="Y130" s="19"/>
      <c r="Z130" s="19"/>
      <c r="AA130" s="19"/>
      <c r="AB130" s="19"/>
      <c r="AC130" s="19"/>
    </row>
    <row r="131" spans="1:29" ht="12.75">
      <c r="A131" s="88"/>
      <c r="B131" s="90"/>
      <c r="C131" s="90"/>
      <c r="D131" s="90"/>
      <c r="E131" s="91"/>
      <c r="F131" s="91"/>
      <c r="G131" s="91"/>
      <c r="K131" s="19"/>
      <c r="L131" s="19"/>
      <c r="M131" s="19">
        <f t="shared" si="21"/>
        <v>110</v>
      </c>
      <c r="N131" s="19">
        <f t="shared" si="22"/>
        <v>1</v>
      </c>
      <c r="O131" s="19">
        <f t="shared" si="23"/>
        <v>0</v>
      </c>
      <c r="P131" s="40" t="e">
        <f t="shared" si="24"/>
        <v>#DIV/0!</v>
      </c>
      <c r="Q131" s="40" t="e">
        <f t="shared" si="25"/>
        <v>#DIV/0!</v>
      </c>
      <c r="R131" s="40" t="e">
        <f t="shared" si="26"/>
        <v>#DIV/0!</v>
      </c>
      <c r="S131" s="40" t="e">
        <f t="shared" si="27"/>
        <v>#DIV/0!</v>
      </c>
      <c r="T131" s="19">
        <f t="shared" si="20"/>
        <v>0</v>
      </c>
      <c r="U131" s="19"/>
      <c r="V131" s="19"/>
      <c r="W131" s="19"/>
      <c r="X131" s="19"/>
      <c r="Y131" s="19"/>
      <c r="Z131" s="19"/>
      <c r="AA131" s="19"/>
      <c r="AB131" s="19"/>
      <c r="AC131" s="19"/>
    </row>
    <row r="132" spans="1:29" ht="12.75" customHeight="1">
      <c r="A132" s="88"/>
      <c r="B132" s="90"/>
      <c r="C132" s="90"/>
      <c r="D132" s="90"/>
      <c r="E132" s="90"/>
      <c r="F132" s="90"/>
      <c r="G132" s="90"/>
      <c r="K132" s="19"/>
      <c r="L132" s="19"/>
      <c r="M132" s="19">
        <f t="shared" si="21"/>
        <v>111</v>
      </c>
      <c r="N132" s="19">
        <f t="shared" si="22"/>
        <v>1</v>
      </c>
      <c r="O132" s="19">
        <f t="shared" si="23"/>
        <v>0</v>
      </c>
      <c r="P132" s="40" t="e">
        <f t="shared" si="24"/>
        <v>#DIV/0!</v>
      </c>
      <c r="Q132" s="40" t="e">
        <f t="shared" si="25"/>
        <v>#DIV/0!</v>
      </c>
      <c r="R132" s="40" t="e">
        <f t="shared" si="26"/>
        <v>#DIV/0!</v>
      </c>
      <c r="S132" s="40" t="e">
        <f t="shared" si="27"/>
        <v>#DIV/0!</v>
      </c>
      <c r="T132" s="19">
        <f t="shared" si="20"/>
        <v>0</v>
      </c>
      <c r="U132" s="19"/>
      <c r="V132" s="19"/>
      <c r="W132" s="19"/>
      <c r="X132" s="19"/>
      <c r="Y132" s="19"/>
      <c r="Z132" s="19"/>
      <c r="AA132" s="19"/>
      <c r="AB132" s="19"/>
      <c r="AC132" s="19"/>
    </row>
    <row r="133" spans="1:29" ht="12.75" customHeight="1">
      <c r="A133" s="46"/>
      <c r="B133" s="3"/>
      <c r="C133" s="3"/>
      <c r="D133" s="16"/>
      <c r="E133" s="3"/>
      <c r="F133" s="3"/>
      <c r="G133" s="3"/>
      <c r="K133" s="19"/>
      <c r="L133" s="19"/>
      <c r="M133" s="19">
        <f t="shared" si="21"/>
        <v>112</v>
      </c>
      <c r="N133" s="19">
        <f t="shared" si="22"/>
        <v>1</v>
      </c>
      <c r="O133" s="19">
        <f t="shared" si="23"/>
        <v>0</v>
      </c>
      <c r="P133" s="40" t="e">
        <f t="shared" si="24"/>
        <v>#DIV/0!</v>
      </c>
      <c r="Q133" s="40" t="e">
        <f t="shared" si="25"/>
        <v>#DIV/0!</v>
      </c>
      <c r="R133" s="40" t="e">
        <f t="shared" si="26"/>
        <v>#DIV/0!</v>
      </c>
      <c r="S133" s="40" t="e">
        <f t="shared" si="27"/>
        <v>#DIV/0!</v>
      </c>
      <c r="T133" s="19">
        <f t="shared" si="20"/>
        <v>0</v>
      </c>
      <c r="U133" s="19"/>
      <c r="V133" s="19"/>
      <c r="W133" s="19"/>
      <c r="X133" s="19"/>
      <c r="Y133" s="19"/>
      <c r="Z133" s="19"/>
      <c r="AA133" s="19"/>
      <c r="AB133" s="19"/>
      <c r="AC133" s="19"/>
    </row>
    <row r="134" spans="1:29" ht="27.75" customHeight="1">
      <c r="A134" s="645"/>
      <c r="B134" s="644"/>
      <c r="C134" s="644"/>
      <c r="D134" s="644"/>
      <c r="E134" s="644"/>
      <c r="F134" s="644"/>
      <c r="G134" s="644"/>
      <c r="K134" s="19"/>
      <c r="L134" s="19"/>
      <c r="M134" s="19">
        <f t="shared" si="21"/>
        <v>113</v>
      </c>
      <c r="N134" s="19">
        <f t="shared" si="22"/>
        <v>1</v>
      </c>
      <c r="O134" s="19">
        <f t="shared" si="23"/>
        <v>0</v>
      </c>
      <c r="P134" s="40" t="e">
        <f t="shared" si="24"/>
        <v>#DIV/0!</v>
      </c>
      <c r="Q134" s="40" t="e">
        <f t="shared" si="25"/>
        <v>#DIV/0!</v>
      </c>
      <c r="R134" s="40" t="e">
        <f t="shared" si="26"/>
        <v>#DIV/0!</v>
      </c>
      <c r="S134" s="40" t="e">
        <f t="shared" si="27"/>
        <v>#DIV/0!</v>
      </c>
      <c r="T134" s="19">
        <f t="shared" si="20"/>
        <v>0</v>
      </c>
      <c r="U134" s="19"/>
      <c r="V134" s="19"/>
      <c r="W134" s="19"/>
      <c r="X134" s="19"/>
      <c r="Y134" s="19"/>
      <c r="Z134" s="19"/>
      <c r="AA134" s="19"/>
      <c r="AB134" s="19"/>
      <c r="AC134" s="19"/>
    </row>
    <row r="135" spans="1:29" ht="12.75">
      <c r="A135" s="645"/>
      <c r="B135" s="27"/>
      <c r="C135" s="27"/>
      <c r="D135" s="27"/>
      <c r="E135" s="27"/>
      <c r="F135" s="23"/>
      <c r="G135" s="23"/>
      <c r="K135" s="19"/>
      <c r="L135" s="19"/>
      <c r="M135" s="19">
        <f t="shared" si="21"/>
        <v>114</v>
      </c>
      <c r="N135" s="19">
        <f t="shared" si="22"/>
        <v>1</v>
      </c>
      <c r="O135" s="19">
        <f t="shared" si="23"/>
        <v>0</v>
      </c>
      <c r="P135" s="40" t="e">
        <f t="shared" si="24"/>
        <v>#DIV/0!</v>
      </c>
      <c r="Q135" s="40" t="e">
        <f t="shared" si="25"/>
        <v>#DIV/0!</v>
      </c>
      <c r="R135" s="40" t="e">
        <f t="shared" si="26"/>
        <v>#DIV/0!</v>
      </c>
      <c r="S135" s="40" t="e">
        <f t="shared" si="27"/>
        <v>#DIV/0!</v>
      </c>
      <c r="T135" s="19">
        <f t="shared" si="20"/>
        <v>0</v>
      </c>
      <c r="U135" s="19"/>
      <c r="V135" s="19"/>
      <c r="W135" s="19"/>
      <c r="X135" s="19"/>
      <c r="Y135" s="19"/>
      <c r="Z135" s="19"/>
      <c r="AA135" s="19"/>
      <c r="AB135" s="19"/>
      <c r="AC135" s="19"/>
    </row>
    <row r="136" spans="1:29" ht="12.75">
      <c r="A136" s="645"/>
      <c r="B136" s="14"/>
      <c r="C136" s="14"/>
      <c r="D136" s="14"/>
      <c r="E136" s="14"/>
      <c r="F136" s="14"/>
      <c r="G136" s="14"/>
      <c r="K136" s="19"/>
      <c r="L136" s="19"/>
      <c r="M136" s="19">
        <f t="shared" si="21"/>
        <v>115</v>
      </c>
      <c r="N136" s="19">
        <f t="shared" si="22"/>
        <v>1</v>
      </c>
      <c r="O136" s="19">
        <f t="shared" si="23"/>
        <v>0</v>
      </c>
      <c r="P136" s="40" t="e">
        <f t="shared" si="24"/>
        <v>#DIV/0!</v>
      </c>
      <c r="Q136" s="40" t="e">
        <f t="shared" si="25"/>
        <v>#DIV/0!</v>
      </c>
      <c r="R136" s="40" t="e">
        <f t="shared" si="26"/>
        <v>#DIV/0!</v>
      </c>
      <c r="S136" s="40" t="e">
        <f t="shared" si="27"/>
        <v>#DIV/0!</v>
      </c>
      <c r="T136" s="19">
        <f t="shared" si="20"/>
        <v>0</v>
      </c>
      <c r="U136" s="19"/>
      <c r="V136" s="19"/>
      <c r="W136" s="19"/>
      <c r="X136" s="19"/>
      <c r="Y136" s="19"/>
      <c r="Z136" s="19"/>
      <c r="AA136" s="19"/>
      <c r="AB136" s="19"/>
      <c r="AC136" s="19"/>
    </row>
    <row r="137" spans="1:29" ht="12.75">
      <c r="A137" s="163"/>
      <c r="B137" s="6"/>
      <c r="C137" s="146"/>
      <c r="D137" s="6"/>
      <c r="E137" s="146"/>
      <c r="F137" s="6"/>
      <c r="G137" s="146"/>
      <c r="K137" s="19"/>
      <c r="L137" s="19"/>
      <c r="M137" s="19">
        <f t="shared" si="21"/>
        <v>116</v>
      </c>
      <c r="N137" s="19">
        <f t="shared" si="22"/>
        <v>1</v>
      </c>
      <c r="O137" s="19">
        <f t="shared" si="23"/>
        <v>0</v>
      </c>
      <c r="P137" s="40" t="e">
        <f t="shared" si="24"/>
        <v>#DIV/0!</v>
      </c>
      <c r="Q137" s="40" t="e">
        <f t="shared" si="25"/>
        <v>#DIV/0!</v>
      </c>
      <c r="R137" s="40" t="e">
        <f t="shared" si="26"/>
        <v>#DIV/0!</v>
      </c>
      <c r="S137" s="40" t="e">
        <f t="shared" si="27"/>
        <v>#DIV/0!</v>
      </c>
      <c r="T137" s="19">
        <f t="shared" si="20"/>
        <v>0</v>
      </c>
      <c r="U137" s="19"/>
      <c r="V137" s="19"/>
      <c r="W137" s="19"/>
      <c r="X137" s="19"/>
      <c r="Y137" s="19"/>
      <c r="Z137" s="19"/>
      <c r="AA137" s="19"/>
      <c r="AB137" s="19"/>
      <c r="AC137" s="19"/>
    </row>
    <row r="138" spans="1:29" ht="12.75">
      <c r="A138" s="163"/>
      <c r="B138" s="6"/>
      <c r="C138" s="146"/>
      <c r="D138" s="6"/>
      <c r="E138" s="146"/>
      <c r="F138" s="6"/>
      <c r="G138" s="146"/>
      <c r="K138" s="19"/>
      <c r="L138" s="19"/>
      <c r="M138" s="19">
        <f t="shared" si="21"/>
        <v>117</v>
      </c>
      <c r="N138" s="19">
        <f t="shared" si="22"/>
        <v>1</v>
      </c>
      <c r="O138" s="19">
        <f t="shared" si="23"/>
        <v>0</v>
      </c>
      <c r="P138" s="40" t="e">
        <f t="shared" si="24"/>
        <v>#DIV/0!</v>
      </c>
      <c r="Q138" s="40" t="e">
        <f t="shared" si="25"/>
        <v>#DIV/0!</v>
      </c>
      <c r="R138" s="40" t="e">
        <f t="shared" si="26"/>
        <v>#DIV/0!</v>
      </c>
      <c r="S138" s="40" t="e">
        <f t="shared" si="27"/>
        <v>#DIV/0!</v>
      </c>
      <c r="T138" s="19">
        <f t="shared" si="20"/>
        <v>0</v>
      </c>
      <c r="U138" s="19"/>
      <c r="V138" s="19"/>
      <c r="W138" s="19"/>
      <c r="X138" s="19"/>
      <c r="Y138" s="19"/>
      <c r="Z138" s="19"/>
      <c r="AA138" s="19"/>
      <c r="AB138" s="19"/>
      <c r="AC138" s="19"/>
    </row>
    <row r="139" spans="1:29" ht="12.75">
      <c r="A139" s="163"/>
      <c r="B139" s="6"/>
      <c r="C139" s="146"/>
      <c r="D139" s="6"/>
      <c r="E139" s="146"/>
      <c r="F139" s="6"/>
      <c r="G139" s="146"/>
      <c r="K139" s="19"/>
      <c r="L139" s="19"/>
      <c r="M139" s="19">
        <f t="shared" si="21"/>
        <v>118</v>
      </c>
      <c r="N139" s="19">
        <f t="shared" si="22"/>
        <v>1</v>
      </c>
      <c r="O139" s="19">
        <f t="shared" si="23"/>
        <v>0</v>
      </c>
      <c r="P139" s="40" t="e">
        <f t="shared" si="24"/>
        <v>#DIV/0!</v>
      </c>
      <c r="Q139" s="40" t="e">
        <f t="shared" si="25"/>
        <v>#DIV/0!</v>
      </c>
      <c r="R139" s="40" t="e">
        <f t="shared" si="26"/>
        <v>#DIV/0!</v>
      </c>
      <c r="S139" s="40" t="e">
        <f t="shared" si="27"/>
        <v>#DIV/0!</v>
      </c>
      <c r="T139" s="19">
        <f t="shared" si="20"/>
        <v>0</v>
      </c>
      <c r="U139" s="19"/>
      <c r="V139" s="19"/>
      <c r="W139" s="19"/>
      <c r="X139" s="19"/>
      <c r="Y139" s="19"/>
      <c r="Z139" s="19"/>
      <c r="AA139" s="19"/>
      <c r="AB139" s="19"/>
      <c r="AC139" s="19"/>
    </row>
    <row r="140" spans="1:29" ht="12.75">
      <c r="A140" s="164"/>
      <c r="B140" s="6"/>
      <c r="C140" s="146"/>
      <c r="D140" s="6"/>
      <c r="E140" s="146"/>
      <c r="F140" s="6"/>
      <c r="G140" s="146"/>
      <c r="K140" s="19"/>
      <c r="L140" s="19"/>
      <c r="M140" s="19">
        <f t="shared" si="21"/>
        <v>119</v>
      </c>
      <c r="N140" s="19">
        <f t="shared" si="22"/>
        <v>1</v>
      </c>
      <c r="O140" s="19">
        <f t="shared" si="23"/>
        <v>0</v>
      </c>
      <c r="P140" s="40" t="e">
        <f t="shared" si="24"/>
        <v>#DIV/0!</v>
      </c>
      <c r="Q140" s="40" t="e">
        <f t="shared" si="25"/>
        <v>#DIV/0!</v>
      </c>
      <c r="R140" s="40" t="e">
        <f t="shared" si="26"/>
        <v>#DIV/0!</v>
      </c>
      <c r="S140" s="40" t="e">
        <f t="shared" si="27"/>
        <v>#DIV/0!</v>
      </c>
      <c r="T140" s="19">
        <f t="shared" si="20"/>
        <v>0</v>
      </c>
      <c r="U140" s="19"/>
      <c r="V140" s="19"/>
      <c r="W140" s="19"/>
      <c r="X140" s="19"/>
      <c r="Y140" s="19"/>
      <c r="Z140" s="19"/>
      <c r="AA140" s="19"/>
      <c r="AB140" s="19"/>
      <c r="AC140" s="19"/>
    </row>
    <row r="141" spans="1:29" ht="12.75">
      <c r="A141" s="164"/>
      <c r="B141" s="6"/>
      <c r="C141" s="146"/>
      <c r="D141" s="6"/>
      <c r="E141" s="146"/>
      <c r="F141" s="6"/>
      <c r="G141" s="146"/>
      <c r="K141" s="19"/>
      <c r="L141" s="19"/>
      <c r="M141" s="19">
        <f t="shared" si="21"/>
        <v>120</v>
      </c>
      <c r="N141" s="19">
        <f t="shared" si="22"/>
        <v>1</v>
      </c>
      <c r="O141" s="19">
        <f t="shared" si="23"/>
        <v>0</v>
      </c>
      <c r="P141" s="40" t="e">
        <f t="shared" si="24"/>
        <v>#DIV/0!</v>
      </c>
      <c r="Q141" s="40" t="e">
        <f t="shared" si="25"/>
        <v>#DIV/0!</v>
      </c>
      <c r="R141" s="40" t="e">
        <f t="shared" si="26"/>
        <v>#DIV/0!</v>
      </c>
      <c r="S141" s="40" t="e">
        <f t="shared" si="27"/>
        <v>#DIV/0!</v>
      </c>
      <c r="T141" s="19">
        <f t="shared" si="20"/>
        <v>0</v>
      </c>
      <c r="U141" s="19"/>
      <c r="V141" s="19"/>
      <c r="W141" s="19"/>
      <c r="X141" s="19"/>
      <c r="Y141" s="19"/>
      <c r="Z141" s="19"/>
      <c r="AA141" s="19"/>
      <c r="AB141" s="19"/>
      <c r="AC141" s="19"/>
    </row>
    <row r="142" spans="1:29" ht="12.75">
      <c r="A142" s="46"/>
      <c r="B142" s="3"/>
      <c r="C142" s="3"/>
      <c r="D142" s="16"/>
      <c r="E142" s="3"/>
      <c r="F142" s="3"/>
      <c r="G142" s="3"/>
      <c r="K142" s="19"/>
      <c r="L142" s="19"/>
      <c r="M142" s="19">
        <f t="shared" si="21"/>
        <v>121</v>
      </c>
      <c r="N142" s="19">
        <f t="shared" si="22"/>
        <v>1</v>
      </c>
      <c r="O142" s="19">
        <f t="shared" si="23"/>
        <v>0</v>
      </c>
      <c r="P142" s="40" t="e">
        <f t="shared" si="24"/>
        <v>#DIV/0!</v>
      </c>
      <c r="Q142" s="40" t="e">
        <f t="shared" si="25"/>
        <v>#DIV/0!</v>
      </c>
      <c r="R142" s="40" t="e">
        <f t="shared" si="26"/>
        <v>#DIV/0!</v>
      </c>
      <c r="S142" s="40" t="e">
        <f t="shared" si="27"/>
        <v>#DIV/0!</v>
      </c>
      <c r="T142" s="19">
        <f t="shared" si="20"/>
        <v>0</v>
      </c>
      <c r="U142" s="19"/>
      <c r="V142" s="19"/>
      <c r="W142" s="19"/>
      <c r="X142" s="19"/>
      <c r="Y142" s="19"/>
      <c r="Z142" s="19"/>
      <c r="AA142" s="19"/>
      <c r="AB142" s="19"/>
      <c r="AC142" s="19"/>
    </row>
    <row r="143" spans="1:29" ht="12.75">
      <c r="A143" s="645"/>
      <c r="B143" s="644"/>
      <c r="C143" s="644"/>
      <c r="D143" s="648"/>
      <c r="E143" s="648"/>
      <c r="F143" s="648"/>
      <c r="G143" s="648"/>
      <c r="K143" s="19"/>
      <c r="L143" s="19"/>
      <c r="M143" s="19">
        <f t="shared" si="21"/>
        <v>122</v>
      </c>
      <c r="N143" s="19">
        <f t="shared" si="22"/>
        <v>1</v>
      </c>
      <c r="O143" s="19">
        <f t="shared" si="23"/>
        <v>0</v>
      </c>
      <c r="P143" s="40" t="e">
        <f t="shared" si="24"/>
        <v>#DIV/0!</v>
      </c>
      <c r="Q143" s="40" t="e">
        <f t="shared" si="25"/>
        <v>#DIV/0!</v>
      </c>
      <c r="R143" s="40" t="e">
        <f t="shared" si="26"/>
        <v>#DIV/0!</v>
      </c>
      <c r="S143" s="40" t="e">
        <f t="shared" si="27"/>
        <v>#DIV/0!</v>
      </c>
      <c r="T143" s="19">
        <f t="shared" si="20"/>
        <v>0</v>
      </c>
      <c r="U143" s="19"/>
      <c r="V143" s="19"/>
      <c r="W143" s="19"/>
      <c r="X143" s="19"/>
      <c r="Y143" s="19"/>
      <c r="Z143" s="19"/>
      <c r="AA143" s="19"/>
      <c r="AB143" s="19"/>
      <c r="AC143" s="19"/>
    </row>
    <row r="144" spans="1:29" ht="12.75">
      <c r="A144" s="645"/>
      <c r="B144" s="27"/>
      <c r="C144" s="27"/>
      <c r="D144" s="54"/>
      <c r="E144" s="54"/>
      <c r="F144" s="55"/>
      <c r="G144" s="55"/>
      <c r="K144" s="19"/>
      <c r="L144" s="19"/>
      <c r="M144" s="19">
        <f>(M143+1)</f>
        <v>123</v>
      </c>
      <c r="N144" s="19">
        <f>IF($B$9&gt;N143,IF(O143=($B$8-1),(N143+1),(N143)),(N143))</f>
        <v>1</v>
      </c>
      <c r="O144" s="19">
        <f>IF(O143&lt;($B$8-1),(1+O143),0)</f>
        <v>0</v>
      </c>
      <c r="P144" s="40" t="e">
        <f>IF((N144&gt;N143),(EXP(-$Q$16)*(P143)+$Q$11),((EXP(-$Q$16)*(P143))))</f>
        <v>#DIV/0!</v>
      </c>
      <c r="Q144" s="40" t="e">
        <f>IF((N144&gt;N143),(EXP(-$Q$16)*(Q143)+$Q$12),((EXP(-$Q$16)*(Q143))))</f>
        <v>#DIV/0!</v>
      </c>
      <c r="R144" s="40" t="e">
        <f>IF((N144&gt;N143),(EXP(-$Q$16)*(R143)+$Q$13),((EXP(-$Q$16)*(R143))))</f>
        <v>#DIV/0!</v>
      </c>
      <c r="S144" s="40" t="e">
        <f>IF((N144&gt;N143),(EXP(-$Q$16)*(S143)+$Q$14),((EXP(-$Q$16)*(S143))))</f>
        <v>#DIV/0!</v>
      </c>
      <c r="T144" s="19">
        <f t="shared" si="20"/>
        <v>0</v>
      </c>
      <c r="U144" s="19"/>
      <c r="V144" s="19"/>
      <c r="W144" s="19"/>
      <c r="X144" s="19"/>
      <c r="Y144" s="19"/>
      <c r="Z144" s="19"/>
      <c r="AA144" s="19"/>
      <c r="AB144" s="19"/>
      <c r="AC144" s="19"/>
    </row>
    <row r="145" spans="1:29" ht="12.75">
      <c r="A145" s="645"/>
      <c r="B145" s="14"/>
      <c r="C145" s="14"/>
      <c r="D145" s="15"/>
      <c r="E145" s="15"/>
      <c r="F145" s="15"/>
      <c r="G145" s="15"/>
      <c r="K145" s="19"/>
      <c r="L145" s="19"/>
      <c r="M145" s="19">
        <f t="shared" si="21"/>
        <v>124</v>
      </c>
      <c r="N145" s="19">
        <f t="shared" si="22"/>
        <v>1</v>
      </c>
      <c r="O145" s="19">
        <f t="shared" si="23"/>
        <v>0</v>
      </c>
      <c r="P145" s="40" t="e">
        <f t="shared" si="24"/>
        <v>#DIV/0!</v>
      </c>
      <c r="Q145" s="40" t="e">
        <f t="shared" si="25"/>
        <v>#DIV/0!</v>
      </c>
      <c r="R145" s="40" t="e">
        <f t="shared" si="26"/>
        <v>#DIV/0!</v>
      </c>
      <c r="S145" s="40" t="e">
        <f t="shared" si="27"/>
        <v>#DIV/0!</v>
      </c>
      <c r="T145" s="19">
        <f t="shared" si="20"/>
        <v>0</v>
      </c>
      <c r="U145" s="19"/>
      <c r="V145" s="19"/>
      <c r="W145" s="19"/>
      <c r="X145" s="19"/>
      <c r="Y145" s="19"/>
      <c r="Z145" s="19"/>
      <c r="AA145" s="19"/>
      <c r="AB145" s="19"/>
      <c r="AC145" s="19"/>
    </row>
    <row r="146" spans="1:29" ht="12.75">
      <c r="A146" s="163"/>
      <c r="B146" s="6"/>
      <c r="C146" s="6"/>
      <c r="D146" s="33"/>
      <c r="E146" s="33"/>
      <c r="F146" s="33"/>
      <c r="G146" s="33"/>
      <c r="K146" s="19"/>
      <c r="L146" s="19"/>
      <c r="M146" s="19">
        <f t="shared" si="21"/>
        <v>125</v>
      </c>
      <c r="N146" s="19">
        <f t="shared" si="22"/>
        <v>1</v>
      </c>
      <c r="O146" s="19">
        <f t="shared" si="23"/>
        <v>0</v>
      </c>
      <c r="P146" s="40" t="e">
        <f t="shared" si="24"/>
        <v>#DIV/0!</v>
      </c>
      <c r="Q146" s="40" t="e">
        <f t="shared" si="25"/>
        <v>#DIV/0!</v>
      </c>
      <c r="R146" s="40" t="e">
        <f t="shared" si="26"/>
        <v>#DIV/0!</v>
      </c>
      <c r="S146" s="40" t="e">
        <f t="shared" si="27"/>
        <v>#DIV/0!</v>
      </c>
      <c r="T146" s="19">
        <f t="shared" si="20"/>
        <v>0</v>
      </c>
      <c r="U146" s="19"/>
      <c r="V146" s="19"/>
      <c r="W146" s="19"/>
      <c r="X146" s="19"/>
      <c r="Y146" s="19"/>
      <c r="Z146" s="19"/>
      <c r="AA146" s="19"/>
      <c r="AB146" s="19"/>
      <c r="AC146" s="19"/>
    </row>
    <row r="147" spans="1:29" ht="12.75">
      <c r="A147" s="163"/>
      <c r="B147" s="6"/>
      <c r="C147" s="6"/>
      <c r="D147" s="33"/>
      <c r="E147" s="33"/>
      <c r="F147" s="33"/>
      <c r="G147" s="33"/>
      <c r="K147" s="19"/>
      <c r="L147" s="19"/>
      <c r="M147" s="19">
        <f t="shared" si="21"/>
        <v>126</v>
      </c>
      <c r="N147" s="19">
        <f t="shared" si="22"/>
        <v>1</v>
      </c>
      <c r="O147" s="19">
        <f t="shared" si="23"/>
        <v>0</v>
      </c>
      <c r="P147" s="40" t="e">
        <f t="shared" si="24"/>
        <v>#DIV/0!</v>
      </c>
      <c r="Q147" s="40" t="e">
        <f t="shared" si="25"/>
        <v>#DIV/0!</v>
      </c>
      <c r="R147" s="40" t="e">
        <f t="shared" si="26"/>
        <v>#DIV/0!</v>
      </c>
      <c r="S147" s="40" t="e">
        <f t="shared" si="27"/>
        <v>#DIV/0!</v>
      </c>
      <c r="T147" s="19">
        <f t="shared" si="20"/>
        <v>0</v>
      </c>
      <c r="U147" s="19"/>
      <c r="V147" s="19"/>
      <c r="W147" s="19"/>
      <c r="X147" s="19"/>
      <c r="Y147" s="19"/>
      <c r="Z147" s="19"/>
      <c r="AA147" s="19"/>
      <c r="AB147" s="19"/>
      <c r="AC147" s="19"/>
    </row>
    <row r="148" spans="1:29" ht="12.75">
      <c r="A148" s="163"/>
      <c r="B148" s="6"/>
      <c r="C148" s="6"/>
      <c r="D148" s="33"/>
      <c r="E148" s="33"/>
      <c r="F148" s="33"/>
      <c r="G148" s="33"/>
      <c r="K148" s="19"/>
      <c r="L148" s="19"/>
      <c r="M148" s="19">
        <f t="shared" si="21"/>
        <v>127</v>
      </c>
      <c r="N148" s="19">
        <f t="shared" si="22"/>
        <v>1</v>
      </c>
      <c r="O148" s="19">
        <f t="shared" si="23"/>
        <v>0</v>
      </c>
      <c r="P148" s="40" t="e">
        <f t="shared" si="24"/>
        <v>#DIV/0!</v>
      </c>
      <c r="Q148" s="40" t="e">
        <f t="shared" si="25"/>
        <v>#DIV/0!</v>
      </c>
      <c r="R148" s="40" t="e">
        <f t="shared" si="26"/>
        <v>#DIV/0!</v>
      </c>
      <c r="S148" s="40" t="e">
        <f t="shared" si="27"/>
        <v>#DIV/0!</v>
      </c>
      <c r="T148" s="19">
        <f t="shared" si="20"/>
        <v>0</v>
      </c>
      <c r="U148" s="19"/>
      <c r="V148" s="19"/>
      <c r="W148" s="19"/>
      <c r="X148" s="19"/>
      <c r="Y148" s="19"/>
      <c r="Z148" s="19"/>
      <c r="AA148" s="19"/>
      <c r="AB148" s="19"/>
      <c r="AC148" s="19"/>
    </row>
    <row r="149" spans="1:29" ht="12.75">
      <c r="A149" s="164"/>
      <c r="B149" s="6"/>
      <c r="C149" s="6"/>
      <c r="D149" s="33"/>
      <c r="E149" s="33"/>
      <c r="F149" s="33"/>
      <c r="G149" s="33"/>
      <c r="K149" s="19"/>
      <c r="L149" s="19"/>
      <c r="M149" s="19">
        <f t="shared" si="21"/>
        <v>128</v>
      </c>
      <c r="N149" s="19">
        <f t="shared" si="22"/>
        <v>1</v>
      </c>
      <c r="O149" s="19">
        <f t="shared" si="23"/>
        <v>0</v>
      </c>
      <c r="P149" s="40" t="e">
        <f t="shared" si="24"/>
        <v>#DIV/0!</v>
      </c>
      <c r="Q149" s="40" t="e">
        <f t="shared" si="25"/>
        <v>#DIV/0!</v>
      </c>
      <c r="R149" s="40" t="e">
        <f t="shared" si="26"/>
        <v>#DIV/0!</v>
      </c>
      <c r="S149" s="40" t="e">
        <f t="shared" si="27"/>
        <v>#DIV/0!</v>
      </c>
      <c r="T149" s="19">
        <f aca="true" t="shared" si="28" ref="T149:T212">$B$11</f>
        <v>0</v>
      </c>
      <c r="U149" s="19"/>
      <c r="V149" s="19"/>
      <c r="W149" s="19"/>
      <c r="X149" s="19"/>
      <c r="Y149" s="19"/>
      <c r="Z149" s="19"/>
      <c r="AA149" s="19"/>
      <c r="AB149" s="19"/>
      <c r="AC149" s="19"/>
    </row>
    <row r="150" spans="1:29" ht="12.75">
      <c r="A150" s="56"/>
      <c r="B150" s="6"/>
      <c r="C150" s="6"/>
      <c r="D150" s="33"/>
      <c r="E150" s="33"/>
      <c r="F150" s="33"/>
      <c r="G150" s="33"/>
      <c r="K150" s="19"/>
      <c r="L150" s="19"/>
      <c r="M150" s="19">
        <f aca="true" t="shared" si="29" ref="M150:M213">(M149+1)</f>
        <v>129</v>
      </c>
      <c r="N150" s="19">
        <f aca="true" t="shared" si="30" ref="N150:N213">IF($B$9&gt;N149,IF(O149=($B$8-1),(N149+1),(N149)),(N149))</f>
        <v>1</v>
      </c>
      <c r="O150" s="19">
        <f aca="true" t="shared" si="31" ref="O150:O213">IF(O149&lt;($B$8-1),(1+O149),0)</f>
        <v>0</v>
      </c>
      <c r="P150" s="40" t="e">
        <f aca="true" t="shared" si="32" ref="P150:P213">IF((N150&gt;N149),(EXP(-$Q$16)*(P149)+$Q$11),((EXP(-$Q$16)*(P149))))</f>
        <v>#DIV/0!</v>
      </c>
      <c r="Q150" s="40" t="e">
        <f aca="true" t="shared" si="33" ref="Q150:Q213">IF((N150&gt;N149),(EXP(-$Q$16)*(Q149)+$Q$12),((EXP(-$Q$16)*(Q149))))</f>
        <v>#DIV/0!</v>
      </c>
      <c r="R150" s="40" t="e">
        <f aca="true" t="shared" si="34" ref="R150:R213">IF((N150&gt;N149),(EXP(-$Q$16)*(R149)+$Q$13),((EXP(-$Q$16)*(R149))))</f>
        <v>#DIV/0!</v>
      </c>
      <c r="S150" s="40" t="e">
        <f aca="true" t="shared" si="35" ref="S150:S213">IF((N150&gt;N149),(EXP(-$Q$16)*(S149)+$Q$14),((EXP(-$Q$16)*(S149))))</f>
        <v>#DIV/0!</v>
      </c>
      <c r="T150" s="19">
        <f t="shared" si="28"/>
        <v>0</v>
      </c>
      <c r="U150" s="19"/>
      <c r="V150" s="19"/>
      <c r="W150" s="19"/>
      <c r="X150" s="19"/>
      <c r="Y150" s="19"/>
      <c r="Z150" s="19"/>
      <c r="AA150" s="19"/>
      <c r="AB150" s="19"/>
      <c r="AC150" s="19"/>
    </row>
    <row r="151" spans="1:29" ht="12.75">
      <c r="A151" s="3"/>
      <c r="B151" s="3"/>
      <c r="C151" s="3"/>
      <c r="D151" s="16"/>
      <c r="E151" s="3"/>
      <c r="F151" s="3"/>
      <c r="G151" s="3"/>
      <c r="K151" s="19"/>
      <c r="L151" s="19"/>
      <c r="M151" s="19">
        <f t="shared" si="29"/>
        <v>130</v>
      </c>
      <c r="N151" s="19">
        <f t="shared" si="30"/>
        <v>1</v>
      </c>
      <c r="O151" s="19">
        <f t="shared" si="31"/>
        <v>0</v>
      </c>
      <c r="P151" s="40" t="e">
        <f t="shared" si="32"/>
        <v>#DIV/0!</v>
      </c>
      <c r="Q151" s="40" t="e">
        <f t="shared" si="33"/>
        <v>#DIV/0!</v>
      </c>
      <c r="R151" s="40" t="e">
        <f t="shared" si="34"/>
        <v>#DIV/0!</v>
      </c>
      <c r="S151" s="40" t="e">
        <f t="shared" si="35"/>
        <v>#DIV/0!</v>
      </c>
      <c r="T151" s="19">
        <f t="shared" si="28"/>
        <v>0</v>
      </c>
      <c r="U151" s="19"/>
      <c r="V151" s="19"/>
      <c r="W151" s="19"/>
      <c r="X151" s="19"/>
      <c r="Y151" s="19"/>
      <c r="Z151" s="19"/>
      <c r="AA151" s="19"/>
      <c r="AB151" s="19"/>
      <c r="AC151" s="19"/>
    </row>
    <row r="152" spans="1:29" ht="12.75">
      <c r="A152" s="46"/>
      <c r="B152" s="3"/>
      <c r="C152" s="3"/>
      <c r="D152" s="16"/>
      <c r="E152" s="3"/>
      <c r="F152" s="3"/>
      <c r="G152" s="3"/>
      <c r="K152" s="19"/>
      <c r="L152" s="19"/>
      <c r="M152" s="19">
        <f t="shared" si="29"/>
        <v>131</v>
      </c>
      <c r="N152" s="19">
        <f t="shared" si="30"/>
        <v>1</v>
      </c>
      <c r="O152" s="19">
        <f t="shared" si="31"/>
        <v>0</v>
      </c>
      <c r="P152" s="40" t="e">
        <f t="shared" si="32"/>
        <v>#DIV/0!</v>
      </c>
      <c r="Q152" s="40" t="e">
        <f t="shared" si="33"/>
        <v>#DIV/0!</v>
      </c>
      <c r="R152" s="40" t="e">
        <f t="shared" si="34"/>
        <v>#DIV/0!</v>
      </c>
      <c r="S152" s="40" t="e">
        <f t="shared" si="35"/>
        <v>#DIV/0!</v>
      </c>
      <c r="T152" s="19">
        <f t="shared" si="28"/>
        <v>0</v>
      </c>
      <c r="U152" s="19"/>
      <c r="V152" s="19"/>
      <c r="W152" s="19"/>
      <c r="X152" s="19"/>
      <c r="Y152" s="19"/>
      <c r="Z152" s="19"/>
      <c r="AA152" s="19"/>
      <c r="AB152" s="19"/>
      <c r="AC152" s="19"/>
    </row>
    <row r="153" spans="1:29" ht="12.75">
      <c r="A153" s="46"/>
      <c r="B153" s="3"/>
      <c r="C153" s="3"/>
      <c r="D153" s="16"/>
      <c r="E153" s="3"/>
      <c r="F153" s="3"/>
      <c r="G153" s="3"/>
      <c r="K153" s="19"/>
      <c r="L153" s="19"/>
      <c r="M153" s="19">
        <f t="shared" si="29"/>
        <v>132</v>
      </c>
      <c r="N153" s="19">
        <f t="shared" si="30"/>
        <v>1</v>
      </c>
      <c r="O153" s="19">
        <f t="shared" si="31"/>
        <v>0</v>
      </c>
      <c r="P153" s="40" t="e">
        <f t="shared" si="32"/>
        <v>#DIV/0!</v>
      </c>
      <c r="Q153" s="40" t="e">
        <f t="shared" si="33"/>
        <v>#DIV/0!</v>
      </c>
      <c r="R153" s="40" t="e">
        <f t="shared" si="34"/>
        <v>#DIV/0!</v>
      </c>
      <c r="S153" s="40" t="e">
        <f t="shared" si="35"/>
        <v>#DIV/0!</v>
      </c>
      <c r="T153" s="19">
        <f t="shared" si="28"/>
        <v>0</v>
      </c>
      <c r="U153" s="19"/>
      <c r="V153" s="19"/>
      <c r="W153" s="19"/>
      <c r="X153" s="19"/>
      <c r="Y153" s="19"/>
      <c r="Z153" s="19"/>
      <c r="AA153" s="19"/>
      <c r="AB153" s="19"/>
      <c r="AC153" s="19"/>
    </row>
    <row r="154" spans="1:29" ht="12.75">
      <c r="A154" s="19"/>
      <c r="K154" s="19"/>
      <c r="L154" s="19"/>
      <c r="M154" s="19">
        <f t="shared" si="29"/>
        <v>133</v>
      </c>
      <c r="N154" s="19">
        <f t="shared" si="30"/>
        <v>1</v>
      </c>
      <c r="O154" s="19">
        <f t="shared" si="31"/>
        <v>0</v>
      </c>
      <c r="P154" s="40" t="e">
        <f t="shared" si="32"/>
        <v>#DIV/0!</v>
      </c>
      <c r="Q154" s="40" t="e">
        <f t="shared" si="33"/>
        <v>#DIV/0!</v>
      </c>
      <c r="R154" s="40" t="e">
        <f t="shared" si="34"/>
        <v>#DIV/0!</v>
      </c>
      <c r="S154" s="40" t="e">
        <f t="shared" si="35"/>
        <v>#DIV/0!</v>
      </c>
      <c r="T154" s="19">
        <f t="shared" si="28"/>
        <v>0</v>
      </c>
      <c r="U154" s="19"/>
      <c r="V154" s="19"/>
      <c r="W154" s="19"/>
      <c r="X154" s="19"/>
      <c r="Y154" s="19"/>
      <c r="Z154" s="19"/>
      <c r="AA154" s="19"/>
      <c r="AB154" s="19"/>
      <c r="AC154" s="19"/>
    </row>
    <row r="155" spans="11:29" ht="12.75">
      <c r="K155" s="19"/>
      <c r="L155" s="19"/>
      <c r="M155" s="19">
        <f t="shared" si="29"/>
        <v>134</v>
      </c>
      <c r="N155" s="19">
        <f t="shared" si="30"/>
        <v>1</v>
      </c>
      <c r="O155" s="19">
        <f t="shared" si="31"/>
        <v>0</v>
      </c>
      <c r="P155" s="40" t="e">
        <f t="shared" si="32"/>
        <v>#DIV/0!</v>
      </c>
      <c r="Q155" s="40" t="e">
        <f t="shared" si="33"/>
        <v>#DIV/0!</v>
      </c>
      <c r="R155" s="40" t="e">
        <f t="shared" si="34"/>
        <v>#DIV/0!</v>
      </c>
      <c r="S155" s="40" t="e">
        <f t="shared" si="35"/>
        <v>#DIV/0!</v>
      </c>
      <c r="T155" s="19">
        <f t="shared" si="28"/>
        <v>0</v>
      </c>
      <c r="U155" s="19"/>
      <c r="V155" s="19"/>
      <c r="W155" s="19"/>
      <c r="X155" s="19"/>
      <c r="Y155" s="19"/>
      <c r="Z155" s="19"/>
      <c r="AA155" s="19"/>
      <c r="AB155" s="19"/>
      <c r="AC155" s="19"/>
    </row>
    <row r="156" spans="11:29" ht="12.75">
      <c r="K156" s="19"/>
      <c r="L156" s="19"/>
      <c r="M156" s="19">
        <f t="shared" si="29"/>
        <v>135</v>
      </c>
      <c r="N156" s="19">
        <f t="shared" si="30"/>
        <v>1</v>
      </c>
      <c r="O156" s="19">
        <f t="shared" si="31"/>
        <v>0</v>
      </c>
      <c r="P156" s="40" t="e">
        <f t="shared" si="32"/>
        <v>#DIV/0!</v>
      </c>
      <c r="Q156" s="40" t="e">
        <f t="shared" si="33"/>
        <v>#DIV/0!</v>
      </c>
      <c r="R156" s="40" t="e">
        <f t="shared" si="34"/>
        <v>#DIV/0!</v>
      </c>
      <c r="S156" s="40" t="e">
        <f t="shared" si="35"/>
        <v>#DIV/0!</v>
      </c>
      <c r="T156" s="19">
        <f t="shared" si="28"/>
        <v>0</v>
      </c>
      <c r="U156" s="19"/>
      <c r="V156" s="19"/>
      <c r="W156" s="19"/>
      <c r="X156" s="19"/>
      <c r="Y156" s="19"/>
      <c r="Z156" s="19"/>
      <c r="AA156" s="19"/>
      <c r="AB156" s="19"/>
      <c r="AC156" s="19"/>
    </row>
    <row r="157" spans="11:29" ht="12.75">
      <c r="K157" s="19"/>
      <c r="L157" s="19"/>
      <c r="M157" s="19">
        <f t="shared" si="29"/>
        <v>136</v>
      </c>
      <c r="N157" s="19">
        <f t="shared" si="30"/>
        <v>1</v>
      </c>
      <c r="O157" s="19">
        <f t="shared" si="31"/>
        <v>0</v>
      </c>
      <c r="P157" s="40" t="e">
        <f t="shared" si="32"/>
        <v>#DIV/0!</v>
      </c>
      <c r="Q157" s="40" t="e">
        <f t="shared" si="33"/>
        <v>#DIV/0!</v>
      </c>
      <c r="R157" s="40" t="e">
        <f t="shared" si="34"/>
        <v>#DIV/0!</v>
      </c>
      <c r="S157" s="40" t="e">
        <f t="shared" si="35"/>
        <v>#DIV/0!</v>
      </c>
      <c r="T157" s="19">
        <f t="shared" si="28"/>
        <v>0</v>
      </c>
      <c r="U157" s="19"/>
      <c r="V157" s="19"/>
      <c r="W157" s="19"/>
      <c r="X157" s="19"/>
      <c r="Y157" s="19"/>
      <c r="Z157" s="19"/>
      <c r="AA157" s="19"/>
      <c r="AB157" s="19"/>
      <c r="AC157" s="19"/>
    </row>
    <row r="158" spans="11:29" ht="12.75">
      <c r="K158" s="19"/>
      <c r="L158" s="19"/>
      <c r="M158" s="19">
        <f t="shared" si="29"/>
        <v>137</v>
      </c>
      <c r="N158" s="19">
        <f t="shared" si="30"/>
        <v>1</v>
      </c>
      <c r="O158" s="19">
        <f t="shared" si="31"/>
        <v>0</v>
      </c>
      <c r="P158" s="40" t="e">
        <f t="shared" si="32"/>
        <v>#DIV/0!</v>
      </c>
      <c r="Q158" s="40" t="e">
        <f t="shared" si="33"/>
        <v>#DIV/0!</v>
      </c>
      <c r="R158" s="40" t="e">
        <f t="shared" si="34"/>
        <v>#DIV/0!</v>
      </c>
      <c r="S158" s="40" t="e">
        <f t="shared" si="35"/>
        <v>#DIV/0!</v>
      </c>
      <c r="T158" s="19">
        <f t="shared" si="28"/>
        <v>0</v>
      </c>
      <c r="U158" s="19"/>
      <c r="V158" s="19"/>
      <c r="W158" s="19"/>
      <c r="X158" s="19"/>
      <c r="Y158" s="19"/>
      <c r="Z158" s="19"/>
      <c r="AA158" s="19"/>
      <c r="AB158" s="19"/>
      <c r="AC158" s="19"/>
    </row>
    <row r="159" spans="11:29" ht="12.75">
      <c r="K159" s="19"/>
      <c r="L159" s="19"/>
      <c r="M159" s="19">
        <f t="shared" si="29"/>
        <v>138</v>
      </c>
      <c r="N159" s="19">
        <f t="shared" si="30"/>
        <v>1</v>
      </c>
      <c r="O159" s="19">
        <f t="shared" si="31"/>
        <v>0</v>
      </c>
      <c r="P159" s="40" t="e">
        <f t="shared" si="32"/>
        <v>#DIV/0!</v>
      </c>
      <c r="Q159" s="40" t="e">
        <f t="shared" si="33"/>
        <v>#DIV/0!</v>
      </c>
      <c r="R159" s="40" t="e">
        <f t="shared" si="34"/>
        <v>#DIV/0!</v>
      </c>
      <c r="S159" s="40" t="e">
        <f t="shared" si="35"/>
        <v>#DIV/0!</v>
      </c>
      <c r="T159" s="19">
        <f t="shared" si="28"/>
        <v>0</v>
      </c>
      <c r="U159" s="19"/>
      <c r="V159" s="19"/>
      <c r="W159" s="19"/>
      <c r="X159" s="19"/>
      <c r="Y159" s="19"/>
      <c r="Z159" s="19"/>
      <c r="AA159" s="19"/>
      <c r="AB159" s="19"/>
      <c r="AC159" s="19"/>
    </row>
    <row r="160" spans="11:29" ht="12.75">
      <c r="K160" s="19"/>
      <c r="L160" s="19"/>
      <c r="M160" s="19">
        <f t="shared" si="29"/>
        <v>139</v>
      </c>
      <c r="N160" s="19">
        <f t="shared" si="30"/>
        <v>1</v>
      </c>
      <c r="O160" s="19">
        <f t="shared" si="31"/>
        <v>0</v>
      </c>
      <c r="P160" s="40" t="e">
        <f t="shared" si="32"/>
        <v>#DIV/0!</v>
      </c>
      <c r="Q160" s="40" t="e">
        <f t="shared" si="33"/>
        <v>#DIV/0!</v>
      </c>
      <c r="R160" s="40" t="e">
        <f t="shared" si="34"/>
        <v>#DIV/0!</v>
      </c>
      <c r="S160" s="40" t="e">
        <f t="shared" si="35"/>
        <v>#DIV/0!</v>
      </c>
      <c r="T160" s="19">
        <f t="shared" si="28"/>
        <v>0</v>
      </c>
      <c r="U160" s="19"/>
      <c r="V160" s="19"/>
      <c r="W160" s="19"/>
      <c r="X160" s="19"/>
      <c r="Y160" s="19"/>
      <c r="Z160" s="19"/>
      <c r="AA160" s="19"/>
      <c r="AB160" s="19"/>
      <c r="AC160" s="19"/>
    </row>
    <row r="161" spans="11:29" ht="12.75">
      <c r="K161" s="19"/>
      <c r="L161" s="19"/>
      <c r="M161" s="19">
        <f t="shared" si="29"/>
        <v>140</v>
      </c>
      <c r="N161" s="19">
        <f t="shared" si="30"/>
        <v>1</v>
      </c>
      <c r="O161" s="19">
        <f t="shared" si="31"/>
        <v>0</v>
      </c>
      <c r="P161" s="40" t="e">
        <f t="shared" si="32"/>
        <v>#DIV/0!</v>
      </c>
      <c r="Q161" s="40" t="e">
        <f t="shared" si="33"/>
        <v>#DIV/0!</v>
      </c>
      <c r="R161" s="40" t="e">
        <f t="shared" si="34"/>
        <v>#DIV/0!</v>
      </c>
      <c r="S161" s="40" t="e">
        <f t="shared" si="35"/>
        <v>#DIV/0!</v>
      </c>
      <c r="T161" s="19">
        <f t="shared" si="28"/>
        <v>0</v>
      </c>
      <c r="U161" s="19"/>
      <c r="V161" s="19"/>
      <c r="W161" s="19"/>
      <c r="X161" s="19"/>
      <c r="Y161" s="19"/>
      <c r="Z161" s="19"/>
      <c r="AA161" s="19"/>
      <c r="AB161" s="19"/>
      <c r="AC161" s="19"/>
    </row>
    <row r="162" spans="11:29" ht="12.75">
      <c r="K162" s="19"/>
      <c r="L162" s="19"/>
      <c r="M162" s="19">
        <f t="shared" si="29"/>
        <v>141</v>
      </c>
      <c r="N162" s="19">
        <f t="shared" si="30"/>
        <v>1</v>
      </c>
      <c r="O162" s="19">
        <f t="shared" si="31"/>
        <v>0</v>
      </c>
      <c r="P162" s="40" t="e">
        <f t="shared" si="32"/>
        <v>#DIV/0!</v>
      </c>
      <c r="Q162" s="40" t="e">
        <f t="shared" si="33"/>
        <v>#DIV/0!</v>
      </c>
      <c r="R162" s="40" t="e">
        <f t="shared" si="34"/>
        <v>#DIV/0!</v>
      </c>
      <c r="S162" s="40" t="e">
        <f t="shared" si="35"/>
        <v>#DIV/0!</v>
      </c>
      <c r="T162" s="19">
        <f t="shared" si="28"/>
        <v>0</v>
      </c>
      <c r="U162" s="19"/>
      <c r="V162" s="19"/>
      <c r="W162" s="19"/>
      <c r="X162" s="19"/>
      <c r="Y162" s="19"/>
      <c r="Z162" s="19"/>
      <c r="AA162" s="19"/>
      <c r="AB162" s="19"/>
      <c r="AC162" s="19"/>
    </row>
    <row r="163" spans="11:29" ht="12.75">
      <c r="K163" s="19"/>
      <c r="L163" s="19"/>
      <c r="M163" s="19">
        <f t="shared" si="29"/>
        <v>142</v>
      </c>
      <c r="N163" s="19">
        <f t="shared" si="30"/>
        <v>1</v>
      </c>
      <c r="O163" s="19">
        <f t="shared" si="31"/>
        <v>0</v>
      </c>
      <c r="P163" s="40" t="e">
        <f t="shared" si="32"/>
        <v>#DIV/0!</v>
      </c>
      <c r="Q163" s="40" t="e">
        <f t="shared" si="33"/>
        <v>#DIV/0!</v>
      </c>
      <c r="R163" s="40" t="e">
        <f t="shared" si="34"/>
        <v>#DIV/0!</v>
      </c>
      <c r="S163" s="40" t="e">
        <f t="shared" si="35"/>
        <v>#DIV/0!</v>
      </c>
      <c r="T163" s="19">
        <f t="shared" si="28"/>
        <v>0</v>
      </c>
      <c r="U163" s="19"/>
      <c r="V163" s="19"/>
      <c r="W163" s="19"/>
      <c r="X163" s="19"/>
      <c r="Y163" s="19"/>
      <c r="Z163" s="19"/>
      <c r="AA163" s="19"/>
      <c r="AB163" s="19"/>
      <c r="AC163" s="19"/>
    </row>
    <row r="164" spans="11:29" ht="12.75">
      <c r="K164" s="19"/>
      <c r="L164" s="19"/>
      <c r="M164" s="19">
        <f t="shared" si="29"/>
        <v>143</v>
      </c>
      <c r="N164" s="19">
        <f t="shared" si="30"/>
        <v>1</v>
      </c>
      <c r="O164" s="19">
        <f t="shared" si="31"/>
        <v>0</v>
      </c>
      <c r="P164" s="40" t="e">
        <f t="shared" si="32"/>
        <v>#DIV/0!</v>
      </c>
      <c r="Q164" s="40" t="e">
        <f t="shared" si="33"/>
        <v>#DIV/0!</v>
      </c>
      <c r="R164" s="40" t="e">
        <f t="shared" si="34"/>
        <v>#DIV/0!</v>
      </c>
      <c r="S164" s="40" t="e">
        <f t="shared" si="35"/>
        <v>#DIV/0!</v>
      </c>
      <c r="T164" s="19">
        <f t="shared" si="28"/>
        <v>0</v>
      </c>
      <c r="U164" s="19"/>
      <c r="V164" s="19"/>
      <c r="W164" s="19"/>
      <c r="X164" s="19"/>
      <c r="Y164" s="19"/>
      <c r="Z164" s="19"/>
      <c r="AA164" s="19"/>
      <c r="AB164" s="19"/>
      <c r="AC164" s="19"/>
    </row>
    <row r="165" spans="11:29" ht="12.75">
      <c r="K165" s="19"/>
      <c r="L165" s="19"/>
      <c r="M165" s="19">
        <f t="shared" si="29"/>
        <v>144</v>
      </c>
      <c r="N165" s="19">
        <f t="shared" si="30"/>
        <v>1</v>
      </c>
      <c r="O165" s="19">
        <f t="shared" si="31"/>
        <v>0</v>
      </c>
      <c r="P165" s="40" t="e">
        <f t="shared" si="32"/>
        <v>#DIV/0!</v>
      </c>
      <c r="Q165" s="40" t="e">
        <f t="shared" si="33"/>
        <v>#DIV/0!</v>
      </c>
      <c r="R165" s="40" t="e">
        <f t="shared" si="34"/>
        <v>#DIV/0!</v>
      </c>
      <c r="S165" s="40" t="e">
        <f t="shared" si="35"/>
        <v>#DIV/0!</v>
      </c>
      <c r="T165" s="19">
        <f t="shared" si="28"/>
        <v>0</v>
      </c>
      <c r="U165" s="19"/>
      <c r="V165" s="19"/>
      <c r="W165" s="19"/>
      <c r="X165" s="19"/>
      <c r="Y165" s="19"/>
      <c r="Z165" s="19"/>
      <c r="AA165" s="19"/>
      <c r="AB165" s="19"/>
      <c r="AC165" s="19"/>
    </row>
    <row r="166" spans="11:29" ht="12.75">
      <c r="K166" s="19"/>
      <c r="L166" s="19"/>
      <c r="M166" s="19">
        <f t="shared" si="29"/>
        <v>145</v>
      </c>
      <c r="N166" s="19">
        <f t="shared" si="30"/>
        <v>1</v>
      </c>
      <c r="O166" s="19">
        <f t="shared" si="31"/>
        <v>0</v>
      </c>
      <c r="P166" s="40" t="e">
        <f t="shared" si="32"/>
        <v>#DIV/0!</v>
      </c>
      <c r="Q166" s="40" t="e">
        <f t="shared" si="33"/>
        <v>#DIV/0!</v>
      </c>
      <c r="R166" s="40" t="e">
        <f t="shared" si="34"/>
        <v>#DIV/0!</v>
      </c>
      <c r="S166" s="40" t="e">
        <f t="shared" si="35"/>
        <v>#DIV/0!</v>
      </c>
      <c r="T166" s="19">
        <f t="shared" si="28"/>
        <v>0</v>
      </c>
      <c r="U166" s="19"/>
      <c r="V166" s="19"/>
      <c r="W166" s="19"/>
      <c r="X166" s="19"/>
      <c r="Y166" s="19"/>
      <c r="Z166" s="19"/>
      <c r="AA166" s="19"/>
      <c r="AB166" s="19"/>
      <c r="AC166" s="19"/>
    </row>
    <row r="167" spans="11:29" ht="12.75">
      <c r="K167" s="19"/>
      <c r="L167" s="19"/>
      <c r="M167" s="19">
        <f t="shared" si="29"/>
        <v>146</v>
      </c>
      <c r="N167" s="19">
        <f t="shared" si="30"/>
        <v>1</v>
      </c>
      <c r="O167" s="19">
        <f t="shared" si="31"/>
        <v>0</v>
      </c>
      <c r="P167" s="40" t="e">
        <f t="shared" si="32"/>
        <v>#DIV/0!</v>
      </c>
      <c r="Q167" s="40" t="e">
        <f t="shared" si="33"/>
        <v>#DIV/0!</v>
      </c>
      <c r="R167" s="40" t="e">
        <f t="shared" si="34"/>
        <v>#DIV/0!</v>
      </c>
      <c r="S167" s="40" t="e">
        <f t="shared" si="35"/>
        <v>#DIV/0!</v>
      </c>
      <c r="T167" s="19">
        <f t="shared" si="28"/>
        <v>0</v>
      </c>
      <c r="U167" s="19"/>
      <c r="V167" s="19"/>
      <c r="W167" s="19"/>
      <c r="X167" s="19"/>
      <c r="Y167" s="19"/>
      <c r="Z167" s="19"/>
      <c r="AA167" s="19"/>
      <c r="AB167" s="19"/>
      <c r="AC167" s="19"/>
    </row>
    <row r="168" spans="11:29" ht="12.75">
      <c r="K168" s="19"/>
      <c r="L168" s="19"/>
      <c r="M168" s="19">
        <f t="shared" si="29"/>
        <v>147</v>
      </c>
      <c r="N168" s="19">
        <f t="shared" si="30"/>
        <v>1</v>
      </c>
      <c r="O168" s="19">
        <f t="shared" si="31"/>
        <v>0</v>
      </c>
      <c r="P168" s="40" t="e">
        <f t="shared" si="32"/>
        <v>#DIV/0!</v>
      </c>
      <c r="Q168" s="40" t="e">
        <f t="shared" si="33"/>
        <v>#DIV/0!</v>
      </c>
      <c r="R168" s="40" t="e">
        <f t="shared" si="34"/>
        <v>#DIV/0!</v>
      </c>
      <c r="S168" s="40" t="e">
        <f t="shared" si="35"/>
        <v>#DIV/0!</v>
      </c>
      <c r="T168" s="19">
        <f t="shared" si="28"/>
        <v>0</v>
      </c>
      <c r="U168" s="19"/>
      <c r="V168" s="19"/>
      <c r="W168" s="19"/>
      <c r="X168" s="19"/>
      <c r="Y168" s="19"/>
      <c r="Z168" s="19"/>
      <c r="AA168" s="19"/>
      <c r="AB168" s="19"/>
      <c r="AC168" s="19"/>
    </row>
    <row r="169" spans="11:29" ht="12.75">
      <c r="K169" s="19"/>
      <c r="L169" s="19"/>
      <c r="M169" s="19">
        <f t="shared" si="29"/>
        <v>148</v>
      </c>
      <c r="N169" s="19">
        <f t="shared" si="30"/>
        <v>1</v>
      </c>
      <c r="O169" s="19">
        <f t="shared" si="31"/>
        <v>0</v>
      </c>
      <c r="P169" s="40" t="e">
        <f t="shared" si="32"/>
        <v>#DIV/0!</v>
      </c>
      <c r="Q169" s="40" t="e">
        <f t="shared" si="33"/>
        <v>#DIV/0!</v>
      </c>
      <c r="R169" s="40" t="e">
        <f t="shared" si="34"/>
        <v>#DIV/0!</v>
      </c>
      <c r="S169" s="40" t="e">
        <f t="shared" si="35"/>
        <v>#DIV/0!</v>
      </c>
      <c r="T169" s="19">
        <f t="shared" si="28"/>
        <v>0</v>
      </c>
      <c r="U169" s="19"/>
      <c r="V169" s="19"/>
      <c r="W169" s="19"/>
      <c r="X169" s="19"/>
      <c r="Y169" s="19"/>
      <c r="Z169" s="19"/>
      <c r="AA169" s="19"/>
      <c r="AB169" s="19"/>
      <c r="AC169" s="19"/>
    </row>
    <row r="170" spans="11:29" ht="12.75">
      <c r="K170" s="19"/>
      <c r="L170" s="19"/>
      <c r="M170" s="19">
        <f t="shared" si="29"/>
        <v>149</v>
      </c>
      <c r="N170" s="19">
        <f t="shared" si="30"/>
        <v>1</v>
      </c>
      <c r="O170" s="19">
        <f t="shared" si="31"/>
        <v>0</v>
      </c>
      <c r="P170" s="40" t="e">
        <f t="shared" si="32"/>
        <v>#DIV/0!</v>
      </c>
      <c r="Q170" s="40" t="e">
        <f t="shared" si="33"/>
        <v>#DIV/0!</v>
      </c>
      <c r="R170" s="40" t="e">
        <f t="shared" si="34"/>
        <v>#DIV/0!</v>
      </c>
      <c r="S170" s="40" t="e">
        <f t="shared" si="35"/>
        <v>#DIV/0!</v>
      </c>
      <c r="T170" s="19">
        <f t="shared" si="28"/>
        <v>0</v>
      </c>
      <c r="U170" s="19"/>
      <c r="V170" s="19"/>
      <c r="W170" s="19"/>
      <c r="X170" s="19"/>
      <c r="Y170" s="19"/>
      <c r="Z170" s="19"/>
      <c r="AA170" s="19"/>
      <c r="AB170" s="19"/>
      <c r="AC170" s="19"/>
    </row>
    <row r="171" spans="11:29" ht="12.75">
      <c r="K171" s="19"/>
      <c r="L171" s="19"/>
      <c r="M171" s="19">
        <f t="shared" si="29"/>
        <v>150</v>
      </c>
      <c r="N171" s="19">
        <f t="shared" si="30"/>
        <v>1</v>
      </c>
      <c r="O171" s="19">
        <f t="shared" si="31"/>
        <v>0</v>
      </c>
      <c r="P171" s="40" t="e">
        <f t="shared" si="32"/>
        <v>#DIV/0!</v>
      </c>
      <c r="Q171" s="40" t="e">
        <f t="shared" si="33"/>
        <v>#DIV/0!</v>
      </c>
      <c r="R171" s="40" t="e">
        <f t="shared" si="34"/>
        <v>#DIV/0!</v>
      </c>
      <c r="S171" s="40" t="e">
        <f t="shared" si="35"/>
        <v>#DIV/0!</v>
      </c>
      <c r="T171" s="19">
        <f t="shared" si="28"/>
        <v>0</v>
      </c>
      <c r="U171" s="19"/>
      <c r="V171" s="19"/>
      <c r="W171" s="19"/>
      <c r="X171" s="19"/>
      <c r="Y171" s="19"/>
      <c r="Z171" s="19"/>
      <c r="AA171" s="19"/>
      <c r="AB171" s="19"/>
      <c r="AC171" s="19"/>
    </row>
    <row r="172" spans="11:29" ht="12.75">
      <c r="K172" s="19"/>
      <c r="L172" s="19"/>
      <c r="M172" s="19">
        <f t="shared" si="29"/>
        <v>151</v>
      </c>
      <c r="N172" s="19">
        <f t="shared" si="30"/>
        <v>1</v>
      </c>
      <c r="O172" s="19">
        <f t="shared" si="31"/>
        <v>0</v>
      </c>
      <c r="P172" s="40" t="e">
        <f t="shared" si="32"/>
        <v>#DIV/0!</v>
      </c>
      <c r="Q172" s="40" t="e">
        <f t="shared" si="33"/>
        <v>#DIV/0!</v>
      </c>
      <c r="R172" s="40" t="e">
        <f t="shared" si="34"/>
        <v>#DIV/0!</v>
      </c>
      <c r="S172" s="40" t="e">
        <f t="shared" si="35"/>
        <v>#DIV/0!</v>
      </c>
      <c r="T172" s="19">
        <f t="shared" si="28"/>
        <v>0</v>
      </c>
      <c r="U172" s="19"/>
      <c r="V172" s="19"/>
      <c r="W172" s="19"/>
      <c r="X172" s="19"/>
      <c r="Y172" s="19"/>
      <c r="Z172" s="19"/>
      <c r="AA172" s="19"/>
      <c r="AB172" s="19"/>
      <c r="AC172" s="19"/>
    </row>
    <row r="173" spans="11:29" ht="12.75">
      <c r="K173" s="19"/>
      <c r="L173" s="19"/>
      <c r="M173" s="19">
        <f t="shared" si="29"/>
        <v>152</v>
      </c>
      <c r="N173" s="19">
        <f t="shared" si="30"/>
        <v>1</v>
      </c>
      <c r="O173" s="19">
        <f t="shared" si="31"/>
        <v>0</v>
      </c>
      <c r="P173" s="40" t="e">
        <f t="shared" si="32"/>
        <v>#DIV/0!</v>
      </c>
      <c r="Q173" s="40" t="e">
        <f t="shared" si="33"/>
        <v>#DIV/0!</v>
      </c>
      <c r="R173" s="40" t="e">
        <f t="shared" si="34"/>
        <v>#DIV/0!</v>
      </c>
      <c r="S173" s="40" t="e">
        <f t="shared" si="35"/>
        <v>#DIV/0!</v>
      </c>
      <c r="T173" s="19">
        <f t="shared" si="28"/>
        <v>0</v>
      </c>
      <c r="U173" s="19"/>
      <c r="V173" s="19"/>
      <c r="W173" s="19"/>
      <c r="X173" s="19"/>
      <c r="Y173" s="19"/>
      <c r="Z173" s="19"/>
      <c r="AA173" s="19"/>
      <c r="AB173" s="19"/>
      <c r="AC173" s="19"/>
    </row>
    <row r="174" spans="11:29" ht="12.75">
      <c r="K174" s="19"/>
      <c r="L174" s="19"/>
      <c r="M174" s="19">
        <f t="shared" si="29"/>
        <v>153</v>
      </c>
      <c r="N174" s="19">
        <f t="shared" si="30"/>
        <v>1</v>
      </c>
      <c r="O174" s="19">
        <f t="shared" si="31"/>
        <v>0</v>
      </c>
      <c r="P174" s="40" t="e">
        <f t="shared" si="32"/>
        <v>#DIV/0!</v>
      </c>
      <c r="Q174" s="40" t="e">
        <f t="shared" si="33"/>
        <v>#DIV/0!</v>
      </c>
      <c r="R174" s="40" t="e">
        <f t="shared" si="34"/>
        <v>#DIV/0!</v>
      </c>
      <c r="S174" s="40" t="e">
        <f t="shared" si="35"/>
        <v>#DIV/0!</v>
      </c>
      <c r="T174" s="19">
        <f t="shared" si="28"/>
        <v>0</v>
      </c>
      <c r="U174" s="19"/>
      <c r="V174" s="19"/>
      <c r="W174" s="19"/>
      <c r="X174" s="19"/>
      <c r="Y174" s="19"/>
      <c r="Z174" s="19"/>
      <c r="AA174" s="19"/>
      <c r="AB174" s="19"/>
      <c r="AC174" s="19"/>
    </row>
    <row r="175" spans="11:29" ht="12.75">
      <c r="K175" s="19"/>
      <c r="L175" s="19"/>
      <c r="M175" s="19">
        <f t="shared" si="29"/>
        <v>154</v>
      </c>
      <c r="N175" s="19">
        <f t="shared" si="30"/>
        <v>1</v>
      </c>
      <c r="O175" s="19">
        <f t="shared" si="31"/>
        <v>0</v>
      </c>
      <c r="P175" s="40" t="e">
        <f t="shared" si="32"/>
        <v>#DIV/0!</v>
      </c>
      <c r="Q175" s="40" t="e">
        <f t="shared" si="33"/>
        <v>#DIV/0!</v>
      </c>
      <c r="R175" s="40" t="e">
        <f t="shared" si="34"/>
        <v>#DIV/0!</v>
      </c>
      <c r="S175" s="40" t="e">
        <f t="shared" si="35"/>
        <v>#DIV/0!</v>
      </c>
      <c r="T175" s="19">
        <f t="shared" si="28"/>
        <v>0</v>
      </c>
      <c r="U175" s="19"/>
      <c r="V175" s="19"/>
      <c r="W175" s="19"/>
      <c r="X175" s="19"/>
      <c r="Y175" s="19"/>
      <c r="Z175" s="19"/>
      <c r="AA175" s="19"/>
      <c r="AB175" s="19"/>
      <c r="AC175" s="19"/>
    </row>
    <row r="176" spans="11:29" ht="12.75">
      <c r="K176" s="19"/>
      <c r="L176" s="19"/>
      <c r="M176" s="19">
        <f t="shared" si="29"/>
        <v>155</v>
      </c>
      <c r="N176" s="19">
        <f t="shared" si="30"/>
        <v>1</v>
      </c>
      <c r="O176" s="19">
        <f t="shared" si="31"/>
        <v>0</v>
      </c>
      <c r="P176" s="40" t="e">
        <f t="shared" si="32"/>
        <v>#DIV/0!</v>
      </c>
      <c r="Q176" s="40" t="e">
        <f t="shared" si="33"/>
        <v>#DIV/0!</v>
      </c>
      <c r="R176" s="40" t="e">
        <f t="shared" si="34"/>
        <v>#DIV/0!</v>
      </c>
      <c r="S176" s="40" t="e">
        <f t="shared" si="35"/>
        <v>#DIV/0!</v>
      </c>
      <c r="T176" s="19">
        <f t="shared" si="28"/>
        <v>0</v>
      </c>
      <c r="U176" s="19"/>
      <c r="V176" s="19"/>
      <c r="W176" s="19"/>
      <c r="X176" s="19"/>
      <c r="Y176" s="19"/>
      <c r="Z176" s="19"/>
      <c r="AA176" s="19"/>
      <c r="AB176" s="19"/>
      <c r="AC176" s="19"/>
    </row>
    <row r="177" spans="11:29" ht="12.75">
      <c r="K177" s="19"/>
      <c r="L177" s="19"/>
      <c r="M177" s="19">
        <f t="shared" si="29"/>
        <v>156</v>
      </c>
      <c r="N177" s="19">
        <f t="shared" si="30"/>
        <v>1</v>
      </c>
      <c r="O177" s="19">
        <f t="shared" si="31"/>
        <v>0</v>
      </c>
      <c r="P177" s="40" t="e">
        <f t="shared" si="32"/>
        <v>#DIV/0!</v>
      </c>
      <c r="Q177" s="40" t="e">
        <f t="shared" si="33"/>
        <v>#DIV/0!</v>
      </c>
      <c r="R177" s="40" t="e">
        <f t="shared" si="34"/>
        <v>#DIV/0!</v>
      </c>
      <c r="S177" s="40" t="e">
        <f t="shared" si="35"/>
        <v>#DIV/0!</v>
      </c>
      <c r="T177" s="19">
        <f t="shared" si="28"/>
        <v>0</v>
      </c>
      <c r="U177" s="19"/>
      <c r="V177" s="19"/>
      <c r="W177" s="19"/>
      <c r="X177" s="19"/>
      <c r="Y177" s="19"/>
      <c r="Z177" s="19"/>
      <c r="AA177" s="19"/>
      <c r="AB177" s="19"/>
      <c r="AC177" s="19"/>
    </row>
    <row r="178" spans="11:29" ht="12.75">
      <c r="K178" s="19"/>
      <c r="L178" s="19"/>
      <c r="M178" s="19">
        <f t="shared" si="29"/>
        <v>157</v>
      </c>
      <c r="N178" s="19">
        <f t="shared" si="30"/>
        <v>1</v>
      </c>
      <c r="O178" s="19">
        <f t="shared" si="31"/>
        <v>0</v>
      </c>
      <c r="P178" s="40" t="e">
        <f t="shared" si="32"/>
        <v>#DIV/0!</v>
      </c>
      <c r="Q178" s="40" t="e">
        <f t="shared" si="33"/>
        <v>#DIV/0!</v>
      </c>
      <c r="R178" s="40" t="e">
        <f t="shared" si="34"/>
        <v>#DIV/0!</v>
      </c>
      <c r="S178" s="40" t="e">
        <f t="shared" si="35"/>
        <v>#DIV/0!</v>
      </c>
      <c r="T178" s="19">
        <f t="shared" si="28"/>
        <v>0</v>
      </c>
      <c r="U178" s="19"/>
      <c r="V178" s="19"/>
      <c r="W178" s="19"/>
      <c r="X178" s="19"/>
      <c r="Y178" s="19"/>
      <c r="Z178" s="19"/>
      <c r="AA178" s="19"/>
      <c r="AB178" s="19"/>
      <c r="AC178" s="19"/>
    </row>
    <row r="179" spans="11:29" ht="12.75">
      <c r="K179" s="19"/>
      <c r="L179" s="19"/>
      <c r="M179" s="19">
        <f t="shared" si="29"/>
        <v>158</v>
      </c>
      <c r="N179" s="19">
        <f t="shared" si="30"/>
        <v>1</v>
      </c>
      <c r="O179" s="19">
        <f t="shared" si="31"/>
        <v>0</v>
      </c>
      <c r="P179" s="40" t="e">
        <f t="shared" si="32"/>
        <v>#DIV/0!</v>
      </c>
      <c r="Q179" s="40" t="e">
        <f t="shared" si="33"/>
        <v>#DIV/0!</v>
      </c>
      <c r="R179" s="40" t="e">
        <f t="shared" si="34"/>
        <v>#DIV/0!</v>
      </c>
      <c r="S179" s="40" t="e">
        <f t="shared" si="35"/>
        <v>#DIV/0!</v>
      </c>
      <c r="T179" s="19">
        <f t="shared" si="28"/>
        <v>0</v>
      </c>
      <c r="U179" s="19"/>
      <c r="V179" s="19"/>
      <c r="W179" s="19"/>
      <c r="X179" s="19"/>
      <c r="Y179" s="19"/>
      <c r="Z179" s="19"/>
      <c r="AA179" s="19"/>
      <c r="AB179" s="19"/>
      <c r="AC179" s="19"/>
    </row>
    <row r="180" spans="11:29" ht="12.75">
      <c r="K180" s="19"/>
      <c r="L180" s="19"/>
      <c r="M180" s="19">
        <f t="shared" si="29"/>
        <v>159</v>
      </c>
      <c r="N180" s="19">
        <f t="shared" si="30"/>
        <v>1</v>
      </c>
      <c r="O180" s="19">
        <f t="shared" si="31"/>
        <v>0</v>
      </c>
      <c r="P180" s="40" t="e">
        <f t="shared" si="32"/>
        <v>#DIV/0!</v>
      </c>
      <c r="Q180" s="40" t="e">
        <f t="shared" si="33"/>
        <v>#DIV/0!</v>
      </c>
      <c r="R180" s="40" t="e">
        <f t="shared" si="34"/>
        <v>#DIV/0!</v>
      </c>
      <c r="S180" s="40" t="e">
        <f t="shared" si="35"/>
        <v>#DIV/0!</v>
      </c>
      <c r="T180" s="19">
        <f t="shared" si="28"/>
        <v>0</v>
      </c>
      <c r="U180" s="19"/>
      <c r="V180" s="19"/>
      <c r="W180" s="19"/>
      <c r="X180" s="19"/>
      <c r="Y180" s="19"/>
      <c r="Z180" s="19"/>
      <c r="AA180" s="19"/>
      <c r="AB180" s="19"/>
      <c r="AC180" s="19"/>
    </row>
    <row r="181" spans="11:29" ht="12.75">
      <c r="K181" s="19"/>
      <c r="L181" s="19"/>
      <c r="M181" s="19">
        <f t="shared" si="29"/>
        <v>160</v>
      </c>
      <c r="N181" s="19">
        <f t="shared" si="30"/>
        <v>1</v>
      </c>
      <c r="O181" s="19">
        <f t="shared" si="31"/>
        <v>0</v>
      </c>
      <c r="P181" s="40" t="e">
        <f t="shared" si="32"/>
        <v>#DIV/0!</v>
      </c>
      <c r="Q181" s="40" t="e">
        <f t="shared" si="33"/>
        <v>#DIV/0!</v>
      </c>
      <c r="R181" s="40" t="e">
        <f t="shared" si="34"/>
        <v>#DIV/0!</v>
      </c>
      <c r="S181" s="40" t="e">
        <f t="shared" si="35"/>
        <v>#DIV/0!</v>
      </c>
      <c r="T181" s="19">
        <f t="shared" si="28"/>
        <v>0</v>
      </c>
      <c r="U181" s="19"/>
      <c r="V181" s="19"/>
      <c r="W181" s="19"/>
      <c r="X181" s="19"/>
      <c r="Y181" s="19"/>
      <c r="Z181" s="19"/>
      <c r="AA181" s="19"/>
      <c r="AB181" s="19"/>
      <c r="AC181" s="19"/>
    </row>
    <row r="182" spans="11:29" ht="12.75">
      <c r="K182" s="19"/>
      <c r="L182" s="19"/>
      <c r="M182" s="19">
        <f t="shared" si="29"/>
        <v>161</v>
      </c>
      <c r="N182" s="19">
        <f t="shared" si="30"/>
        <v>1</v>
      </c>
      <c r="O182" s="19">
        <f t="shared" si="31"/>
        <v>0</v>
      </c>
      <c r="P182" s="40" t="e">
        <f t="shared" si="32"/>
        <v>#DIV/0!</v>
      </c>
      <c r="Q182" s="40" t="e">
        <f t="shared" si="33"/>
        <v>#DIV/0!</v>
      </c>
      <c r="R182" s="40" t="e">
        <f t="shared" si="34"/>
        <v>#DIV/0!</v>
      </c>
      <c r="S182" s="40" t="e">
        <f t="shared" si="35"/>
        <v>#DIV/0!</v>
      </c>
      <c r="T182" s="19">
        <f t="shared" si="28"/>
        <v>0</v>
      </c>
      <c r="U182" s="19"/>
      <c r="V182" s="19"/>
      <c r="W182" s="19"/>
      <c r="X182" s="19"/>
      <c r="Y182" s="19"/>
      <c r="Z182" s="19"/>
      <c r="AA182" s="19"/>
      <c r="AB182" s="19"/>
      <c r="AC182" s="19"/>
    </row>
    <row r="183" spans="11:29" ht="12.75">
      <c r="K183" s="19"/>
      <c r="L183" s="19"/>
      <c r="M183" s="19">
        <f t="shared" si="29"/>
        <v>162</v>
      </c>
      <c r="N183" s="19">
        <f t="shared" si="30"/>
        <v>1</v>
      </c>
      <c r="O183" s="19">
        <f t="shared" si="31"/>
        <v>0</v>
      </c>
      <c r="P183" s="40" t="e">
        <f t="shared" si="32"/>
        <v>#DIV/0!</v>
      </c>
      <c r="Q183" s="40" t="e">
        <f t="shared" si="33"/>
        <v>#DIV/0!</v>
      </c>
      <c r="R183" s="40" t="e">
        <f t="shared" si="34"/>
        <v>#DIV/0!</v>
      </c>
      <c r="S183" s="40" t="e">
        <f t="shared" si="35"/>
        <v>#DIV/0!</v>
      </c>
      <c r="T183" s="19">
        <f t="shared" si="28"/>
        <v>0</v>
      </c>
      <c r="U183" s="19"/>
      <c r="V183" s="19"/>
      <c r="W183" s="19"/>
      <c r="X183" s="19"/>
      <c r="Y183" s="19"/>
      <c r="Z183" s="19"/>
      <c r="AA183" s="19"/>
      <c r="AB183" s="19"/>
      <c r="AC183" s="19"/>
    </row>
    <row r="184" spans="11:29" ht="12.75">
      <c r="K184" s="19"/>
      <c r="L184" s="19"/>
      <c r="M184" s="19">
        <f t="shared" si="29"/>
        <v>163</v>
      </c>
      <c r="N184" s="19">
        <f t="shared" si="30"/>
        <v>1</v>
      </c>
      <c r="O184" s="19">
        <f t="shared" si="31"/>
        <v>0</v>
      </c>
      <c r="P184" s="40" t="e">
        <f t="shared" si="32"/>
        <v>#DIV/0!</v>
      </c>
      <c r="Q184" s="40" t="e">
        <f t="shared" si="33"/>
        <v>#DIV/0!</v>
      </c>
      <c r="R184" s="40" t="e">
        <f t="shared" si="34"/>
        <v>#DIV/0!</v>
      </c>
      <c r="S184" s="40" t="e">
        <f t="shared" si="35"/>
        <v>#DIV/0!</v>
      </c>
      <c r="T184" s="19">
        <f t="shared" si="28"/>
        <v>0</v>
      </c>
      <c r="U184" s="19"/>
      <c r="V184" s="19"/>
      <c r="W184" s="19"/>
      <c r="X184" s="19"/>
      <c r="Y184" s="19"/>
      <c r="Z184" s="19"/>
      <c r="AA184" s="19"/>
      <c r="AB184" s="19"/>
      <c r="AC184" s="19"/>
    </row>
    <row r="185" spans="11:29" ht="12.75">
      <c r="K185" s="19"/>
      <c r="L185" s="19"/>
      <c r="M185" s="19">
        <f t="shared" si="29"/>
        <v>164</v>
      </c>
      <c r="N185" s="19">
        <f t="shared" si="30"/>
        <v>1</v>
      </c>
      <c r="O185" s="19">
        <f t="shared" si="31"/>
        <v>0</v>
      </c>
      <c r="P185" s="40" t="e">
        <f t="shared" si="32"/>
        <v>#DIV/0!</v>
      </c>
      <c r="Q185" s="40" t="e">
        <f t="shared" si="33"/>
        <v>#DIV/0!</v>
      </c>
      <c r="R185" s="40" t="e">
        <f t="shared" si="34"/>
        <v>#DIV/0!</v>
      </c>
      <c r="S185" s="40" t="e">
        <f t="shared" si="35"/>
        <v>#DIV/0!</v>
      </c>
      <c r="T185" s="19">
        <f t="shared" si="28"/>
        <v>0</v>
      </c>
      <c r="U185" s="19"/>
      <c r="V185" s="19"/>
      <c r="W185" s="19"/>
      <c r="X185" s="19"/>
      <c r="Y185" s="19"/>
      <c r="Z185" s="19"/>
      <c r="AA185" s="19"/>
      <c r="AB185" s="19"/>
      <c r="AC185" s="19"/>
    </row>
    <row r="186" spans="11:29" ht="12.75">
      <c r="K186" s="19"/>
      <c r="L186" s="19"/>
      <c r="M186" s="19">
        <f t="shared" si="29"/>
        <v>165</v>
      </c>
      <c r="N186" s="19">
        <f t="shared" si="30"/>
        <v>1</v>
      </c>
      <c r="O186" s="19">
        <f t="shared" si="31"/>
        <v>0</v>
      </c>
      <c r="P186" s="40" t="e">
        <f t="shared" si="32"/>
        <v>#DIV/0!</v>
      </c>
      <c r="Q186" s="40" t="e">
        <f t="shared" si="33"/>
        <v>#DIV/0!</v>
      </c>
      <c r="R186" s="40" t="e">
        <f t="shared" si="34"/>
        <v>#DIV/0!</v>
      </c>
      <c r="S186" s="40" t="e">
        <f t="shared" si="35"/>
        <v>#DIV/0!</v>
      </c>
      <c r="T186" s="19">
        <f t="shared" si="28"/>
        <v>0</v>
      </c>
      <c r="U186" s="19"/>
      <c r="V186" s="19"/>
      <c r="W186" s="19"/>
      <c r="X186" s="19"/>
      <c r="Y186" s="19"/>
      <c r="Z186" s="19"/>
      <c r="AA186" s="19"/>
      <c r="AB186" s="19"/>
      <c r="AC186" s="19"/>
    </row>
    <row r="187" spans="11:29" ht="12.75">
      <c r="K187" s="19"/>
      <c r="L187" s="19"/>
      <c r="M187" s="19">
        <f t="shared" si="29"/>
        <v>166</v>
      </c>
      <c r="N187" s="19">
        <f t="shared" si="30"/>
        <v>1</v>
      </c>
      <c r="O187" s="19">
        <f t="shared" si="31"/>
        <v>0</v>
      </c>
      <c r="P187" s="40" t="e">
        <f t="shared" si="32"/>
        <v>#DIV/0!</v>
      </c>
      <c r="Q187" s="40" t="e">
        <f t="shared" si="33"/>
        <v>#DIV/0!</v>
      </c>
      <c r="R187" s="40" t="e">
        <f t="shared" si="34"/>
        <v>#DIV/0!</v>
      </c>
      <c r="S187" s="40" t="e">
        <f t="shared" si="35"/>
        <v>#DIV/0!</v>
      </c>
      <c r="T187" s="19">
        <f t="shared" si="28"/>
        <v>0</v>
      </c>
      <c r="U187" s="19"/>
      <c r="V187" s="19"/>
      <c r="W187" s="19"/>
      <c r="X187" s="19"/>
      <c r="Y187" s="19"/>
      <c r="Z187" s="19"/>
      <c r="AA187" s="19"/>
      <c r="AB187" s="19"/>
      <c r="AC187" s="19"/>
    </row>
    <row r="188" spans="1:29" ht="12.75">
      <c r="A188" s="38">
        <f>$B$3</f>
        <v>0</v>
      </c>
      <c r="B188" s="38">
        <f>$B$4</f>
        <v>0</v>
      </c>
      <c r="C188" s="17"/>
      <c r="D188" s="18"/>
      <c r="E188" s="17" t="s">
        <v>90</v>
      </c>
      <c r="K188" s="19"/>
      <c r="L188" s="19"/>
      <c r="M188" s="19">
        <f t="shared" si="29"/>
        <v>167</v>
      </c>
      <c r="N188" s="19">
        <f t="shared" si="30"/>
        <v>1</v>
      </c>
      <c r="O188" s="19">
        <f t="shared" si="31"/>
        <v>0</v>
      </c>
      <c r="P188" s="40" t="e">
        <f t="shared" si="32"/>
        <v>#DIV/0!</v>
      </c>
      <c r="Q188" s="40" t="e">
        <f t="shared" si="33"/>
        <v>#DIV/0!</v>
      </c>
      <c r="R188" s="40" t="e">
        <f t="shared" si="34"/>
        <v>#DIV/0!</v>
      </c>
      <c r="S188" s="40" t="e">
        <f t="shared" si="35"/>
        <v>#DIV/0!</v>
      </c>
      <c r="T188" s="19">
        <f t="shared" si="28"/>
        <v>0</v>
      </c>
      <c r="U188" s="19"/>
      <c r="V188" s="19"/>
      <c r="W188" s="19"/>
      <c r="X188" s="19"/>
      <c r="Y188" s="19"/>
      <c r="Z188" s="19"/>
      <c r="AA188" s="19"/>
      <c r="AB188" s="19"/>
      <c r="AC188" s="19"/>
    </row>
    <row r="189" spans="1:29" ht="21" thickBot="1">
      <c r="A189" s="9" t="s">
        <v>64</v>
      </c>
      <c r="B189" s="10"/>
      <c r="C189" s="10"/>
      <c r="D189" s="11"/>
      <c r="E189" s="10"/>
      <c r="F189" s="12"/>
      <c r="G189" s="13"/>
      <c r="H189" s="12"/>
      <c r="K189" s="19"/>
      <c r="L189" s="19"/>
      <c r="M189" s="19">
        <f t="shared" si="29"/>
        <v>168</v>
      </c>
      <c r="N189" s="19">
        <f t="shared" si="30"/>
        <v>1</v>
      </c>
      <c r="O189" s="19">
        <f t="shared" si="31"/>
        <v>0</v>
      </c>
      <c r="P189" s="40" t="e">
        <f t="shared" si="32"/>
        <v>#DIV/0!</v>
      </c>
      <c r="Q189" s="40" t="e">
        <f t="shared" si="33"/>
        <v>#DIV/0!</v>
      </c>
      <c r="R189" s="40" t="e">
        <f t="shared" si="34"/>
        <v>#DIV/0!</v>
      </c>
      <c r="S189" s="40" t="e">
        <f t="shared" si="35"/>
        <v>#DIV/0!</v>
      </c>
      <c r="T189" s="19">
        <f t="shared" si="28"/>
        <v>0</v>
      </c>
      <c r="U189" s="19"/>
      <c r="V189" s="19"/>
      <c r="W189" s="19"/>
      <c r="X189" s="19"/>
      <c r="Y189" s="19"/>
      <c r="Z189" s="19"/>
      <c r="AA189" s="19"/>
      <c r="AB189" s="19"/>
      <c r="AC189" s="19"/>
    </row>
    <row r="190" spans="11:29" ht="13.5" thickTop="1">
      <c r="K190" s="19"/>
      <c r="L190" s="19"/>
      <c r="M190" s="19">
        <f t="shared" si="29"/>
        <v>169</v>
      </c>
      <c r="N190" s="19">
        <f t="shared" si="30"/>
        <v>1</v>
      </c>
      <c r="O190" s="19">
        <f t="shared" si="31"/>
        <v>0</v>
      </c>
      <c r="P190" s="40" t="e">
        <f t="shared" si="32"/>
        <v>#DIV/0!</v>
      </c>
      <c r="Q190" s="40" t="e">
        <f t="shared" si="33"/>
        <v>#DIV/0!</v>
      </c>
      <c r="R190" s="40" t="e">
        <f t="shared" si="34"/>
        <v>#DIV/0!</v>
      </c>
      <c r="S190" s="40" t="e">
        <f t="shared" si="35"/>
        <v>#DIV/0!</v>
      </c>
      <c r="T190" s="19">
        <f t="shared" si="28"/>
        <v>0</v>
      </c>
      <c r="U190" s="19"/>
      <c r="V190" s="19"/>
      <c r="W190" s="19"/>
      <c r="X190" s="19"/>
      <c r="Y190" s="19"/>
      <c r="Z190" s="19"/>
      <c r="AA190" s="19"/>
      <c r="AB190" s="19"/>
      <c r="AC190" s="19"/>
    </row>
    <row r="191" spans="11:29" ht="12.75">
      <c r="K191" s="19"/>
      <c r="L191" s="19"/>
      <c r="M191" s="19">
        <f t="shared" si="29"/>
        <v>170</v>
      </c>
      <c r="N191" s="19">
        <f t="shared" si="30"/>
        <v>1</v>
      </c>
      <c r="O191" s="19">
        <f t="shared" si="31"/>
        <v>0</v>
      </c>
      <c r="P191" s="40" t="e">
        <f t="shared" si="32"/>
        <v>#DIV/0!</v>
      </c>
      <c r="Q191" s="40" t="e">
        <f t="shared" si="33"/>
        <v>#DIV/0!</v>
      </c>
      <c r="R191" s="40" t="e">
        <f t="shared" si="34"/>
        <v>#DIV/0!</v>
      </c>
      <c r="S191" s="40" t="e">
        <f t="shared" si="35"/>
        <v>#DIV/0!</v>
      </c>
      <c r="T191" s="19">
        <f t="shared" si="28"/>
        <v>0</v>
      </c>
      <c r="U191" s="19"/>
      <c r="V191" s="19"/>
      <c r="W191" s="19"/>
      <c r="X191" s="19"/>
      <c r="Y191" s="19"/>
      <c r="Z191" s="19"/>
      <c r="AA191" s="19"/>
      <c r="AB191" s="19"/>
      <c r="AC191" s="19"/>
    </row>
    <row r="192" spans="11:29" ht="12.75">
      <c r="K192" s="19"/>
      <c r="L192" s="19"/>
      <c r="M192" s="19">
        <f t="shared" si="29"/>
        <v>171</v>
      </c>
      <c r="N192" s="19">
        <f t="shared" si="30"/>
        <v>1</v>
      </c>
      <c r="O192" s="19">
        <f t="shared" si="31"/>
        <v>0</v>
      </c>
      <c r="P192" s="40" t="e">
        <f t="shared" si="32"/>
        <v>#DIV/0!</v>
      </c>
      <c r="Q192" s="40" t="e">
        <f t="shared" si="33"/>
        <v>#DIV/0!</v>
      </c>
      <c r="R192" s="40" t="e">
        <f t="shared" si="34"/>
        <v>#DIV/0!</v>
      </c>
      <c r="S192" s="40" t="e">
        <f t="shared" si="35"/>
        <v>#DIV/0!</v>
      </c>
      <c r="T192" s="19">
        <f t="shared" si="28"/>
        <v>0</v>
      </c>
      <c r="U192" s="19"/>
      <c r="V192" s="19"/>
      <c r="W192" s="19"/>
      <c r="X192" s="19"/>
      <c r="Y192" s="19"/>
      <c r="Z192" s="19"/>
      <c r="AA192" s="19"/>
      <c r="AB192" s="19"/>
      <c r="AC192" s="19"/>
    </row>
    <row r="193" spans="11:29" ht="12.75">
      <c r="K193" s="19"/>
      <c r="L193" s="19"/>
      <c r="M193" s="19">
        <f t="shared" si="29"/>
        <v>172</v>
      </c>
      <c r="N193" s="19">
        <f t="shared" si="30"/>
        <v>1</v>
      </c>
      <c r="O193" s="19">
        <f t="shared" si="31"/>
        <v>0</v>
      </c>
      <c r="P193" s="40" t="e">
        <f t="shared" si="32"/>
        <v>#DIV/0!</v>
      </c>
      <c r="Q193" s="40" t="e">
        <f t="shared" si="33"/>
        <v>#DIV/0!</v>
      </c>
      <c r="R193" s="40" t="e">
        <f t="shared" si="34"/>
        <v>#DIV/0!</v>
      </c>
      <c r="S193" s="40" t="e">
        <f t="shared" si="35"/>
        <v>#DIV/0!</v>
      </c>
      <c r="T193" s="19">
        <f t="shared" si="28"/>
        <v>0</v>
      </c>
      <c r="U193" s="19"/>
      <c r="V193" s="19"/>
      <c r="W193" s="19"/>
      <c r="X193" s="19"/>
      <c r="Y193" s="19"/>
      <c r="Z193" s="19"/>
      <c r="AA193" s="19"/>
      <c r="AB193" s="19"/>
      <c r="AC193" s="19"/>
    </row>
    <row r="194" spans="11:29" ht="12.75">
      <c r="K194" s="19"/>
      <c r="L194" s="19"/>
      <c r="M194" s="19">
        <f t="shared" si="29"/>
        <v>173</v>
      </c>
      <c r="N194" s="19">
        <f t="shared" si="30"/>
        <v>1</v>
      </c>
      <c r="O194" s="19">
        <f t="shared" si="31"/>
        <v>0</v>
      </c>
      <c r="P194" s="40" t="e">
        <f t="shared" si="32"/>
        <v>#DIV/0!</v>
      </c>
      <c r="Q194" s="40" t="e">
        <f t="shared" si="33"/>
        <v>#DIV/0!</v>
      </c>
      <c r="R194" s="40" t="e">
        <f t="shared" si="34"/>
        <v>#DIV/0!</v>
      </c>
      <c r="S194" s="40" t="e">
        <f t="shared" si="35"/>
        <v>#DIV/0!</v>
      </c>
      <c r="T194" s="19">
        <f t="shared" si="28"/>
        <v>0</v>
      </c>
      <c r="U194" s="19"/>
      <c r="V194" s="19"/>
      <c r="W194" s="19"/>
      <c r="X194" s="19"/>
      <c r="Y194" s="19"/>
      <c r="Z194" s="19"/>
      <c r="AA194" s="19"/>
      <c r="AB194" s="19"/>
      <c r="AC194" s="19"/>
    </row>
    <row r="195" spans="11:29" ht="12.75">
      <c r="K195" s="19"/>
      <c r="L195" s="19"/>
      <c r="M195" s="19">
        <f t="shared" si="29"/>
        <v>174</v>
      </c>
      <c r="N195" s="19">
        <f t="shared" si="30"/>
        <v>1</v>
      </c>
      <c r="O195" s="19">
        <f t="shared" si="31"/>
        <v>0</v>
      </c>
      <c r="P195" s="40" t="e">
        <f t="shared" si="32"/>
        <v>#DIV/0!</v>
      </c>
      <c r="Q195" s="40" t="e">
        <f t="shared" si="33"/>
        <v>#DIV/0!</v>
      </c>
      <c r="R195" s="40" t="e">
        <f t="shared" si="34"/>
        <v>#DIV/0!</v>
      </c>
      <c r="S195" s="40" t="e">
        <f t="shared" si="35"/>
        <v>#DIV/0!</v>
      </c>
      <c r="T195" s="19">
        <f t="shared" si="28"/>
        <v>0</v>
      </c>
      <c r="U195" s="19"/>
      <c r="V195" s="19"/>
      <c r="W195" s="19"/>
      <c r="X195" s="19"/>
      <c r="Y195" s="19"/>
      <c r="Z195" s="19"/>
      <c r="AA195" s="19"/>
      <c r="AB195" s="19"/>
      <c r="AC195" s="19"/>
    </row>
    <row r="196" spans="11:29" ht="12.75">
      <c r="K196" s="19"/>
      <c r="L196" s="19"/>
      <c r="M196" s="19">
        <f t="shared" si="29"/>
        <v>175</v>
      </c>
      <c r="N196" s="19">
        <f t="shared" si="30"/>
        <v>1</v>
      </c>
      <c r="O196" s="19">
        <f t="shared" si="31"/>
        <v>0</v>
      </c>
      <c r="P196" s="40" t="e">
        <f t="shared" si="32"/>
        <v>#DIV/0!</v>
      </c>
      <c r="Q196" s="40" t="e">
        <f t="shared" si="33"/>
        <v>#DIV/0!</v>
      </c>
      <c r="R196" s="40" t="e">
        <f t="shared" si="34"/>
        <v>#DIV/0!</v>
      </c>
      <c r="S196" s="40" t="e">
        <f t="shared" si="35"/>
        <v>#DIV/0!</v>
      </c>
      <c r="T196" s="19">
        <f t="shared" si="28"/>
        <v>0</v>
      </c>
      <c r="U196" s="19"/>
      <c r="V196" s="19"/>
      <c r="W196" s="19"/>
      <c r="X196" s="19"/>
      <c r="Y196" s="19"/>
      <c r="Z196" s="19"/>
      <c r="AA196" s="19"/>
      <c r="AB196" s="19"/>
      <c r="AC196" s="19"/>
    </row>
    <row r="197" spans="11:29" ht="12.75">
      <c r="K197" s="19"/>
      <c r="L197" s="19"/>
      <c r="M197" s="19">
        <f t="shared" si="29"/>
        <v>176</v>
      </c>
      <c r="N197" s="19">
        <f t="shared" si="30"/>
        <v>1</v>
      </c>
      <c r="O197" s="19">
        <f t="shared" si="31"/>
        <v>0</v>
      </c>
      <c r="P197" s="40" t="e">
        <f t="shared" si="32"/>
        <v>#DIV/0!</v>
      </c>
      <c r="Q197" s="40" t="e">
        <f t="shared" si="33"/>
        <v>#DIV/0!</v>
      </c>
      <c r="R197" s="40" t="e">
        <f t="shared" si="34"/>
        <v>#DIV/0!</v>
      </c>
      <c r="S197" s="40" t="e">
        <f t="shared" si="35"/>
        <v>#DIV/0!</v>
      </c>
      <c r="T197" s="19">
        <f t="shared" si="28"/>
        <v>0</v>
      </c>
      <c r="U197" s="19"/>
      <c r="V197" s="19"/>
      <c r="W197" s="19"/>
      <c r="X197" s="19"/>
      <c r="Y197" s="19"/>
      <c r="Z197" s="19"/>
      <c r="AA197" s="19"/>
      <c r="AB197" s="19"/>
      <c r="AC197" s="19"/>
    </row>
    <row r="198" spans="11:29" ht="12.75">
      <c r="K198" s="19"/>
      <c r="L198" s="19"/>
      <c r="M198" s="19">
        <f t="shared" si="29"/>
        <v>177</v>
      </c>
      <c r="N198" s="19">
        <f t="shared" si="30"/>
        <v>1</v>
      </c>
      <c r="O198" s="19">
        <f t="shared" si="31"/>
        <v>0</v>
      </c>
      <c r="P198" s="40" t="e">
        <f t="shared" si="32"/>
        <v>#DIV/0!</v>
      </c>
      <c r="Q198" s="40" t="e">
        <f t="shared" si="33"/>
        <v>#DIV/0!</v>
      </c>
      <c r="R198" s="40" t="e">
        <f t="shared" si="34"/>
        <v>#DIV/0!</v>
      </c>
      <c r="S198" s="40" t="e">
        <f t="shared" si="35"/>
        <v>#DIV/0!</v>
      </c>
      <c r="T198" s="19">
        <f t="shared" si="28"/>
        <v>0</v>
      </c>
      <c r="U198" s="19"/>
      <c r="V198" s="19"/>
      <c r="W198" s="19"/>
      <c r="X198" s="19"/>
      <c r="Y198" s="19"/>
      <c r="Z198" s="19"/>
      <c r="AA198" s="19"/>
      <c r="AB198" s="19"/>
      <c r="AC198" s="19"/>
    </row>
    <row r="199" spans="11:29" ht="12.75">
      <c r="K199" s="19"/>
      <c r="L199" s="19"/>
      <c r="M199" s="19">
        <f t="shared" si="29"/>
        <v>178</v>
      </c>
      <c r="N199" s="19">
        <f t="shared" si="30"/>
        <v>1</v>
      </c>
      <c r="O199" s="19">
        <f t="shared" si="31"/>
        <v>0</v>
      </c>
      <c r="P199" s="40" t="e">
        <f t="shared" si="32"/>
        <v>#DIV/0!</v>
      </c>
      <c r="Q199" s="40" t="e">
        <f t="shared" si="33"/>
        <v>#DIV/0!</v>
      </c>
      <c r="R199" s="40" t="e">
        <f t="shared" si="34"/>
        <v>#DIV/0!</v>
      </c>
      <c r="S199" s="40" t="e">
        <f t="shared" si="35"/>
        <v>#DIV/0!</v>
      </c>
      <c r="T199" s="19">
        <f t="shared" si="28"/>
        <v>0</v>
      </c>
      <c r="U199" s="19"/>
      <c r="V199" s="19"/>
      <c r="W199" s="19"/>
      <c r="X199" s="19"/>
      <c r="Y199" s="19"/>
      <c r="Z199" s="19"/>
      <c r="AA199" s="19"/>
      <c r="AB199" s="19"/>
      <c r="AC199" s="19"/>
    </row>
    <row r="200" spans="11:29" ht="12.75">
      <c r="K200" s="19"/>
      <c r="L200" s="19"/>
      <c r="M200" s="19">
        <f t="shared" si="29"/>
        <v>179</v>
      </c>
      <c r="N200" s="19">
        <f t="shared" si="30"/>
        <v>1</v>
      </c>
      <c r="O200" s="19">
        <f t="shared" si="31"/>
        <v>0</v>
      </c>
      <c r="P200" s="40" t="e">
        <f t="shared" si="32"/>
        <v>#DIV/0!</v>
      </c>
      <c r="Q200" s="40" t="e">
        <f t="shared" si="33"/>
        <v>#DIV/0!</v>
      </c>
      <c r="R200" s="40" t="e">
        <f t="shared" si="34"/>
        <v>#DIV/0!</v>
      </c>
      <c r="S200" s="40" t="e">
        <f t="shared" si="35"/>
        <v>#DIV/0!</v>
      </c>
      <c r="T200" s="19">
        <f t="shared" si="28"/>
        <v>0</v>
      </c>
      <c r="U200" s="19"/>
      <c r="V200" s="19"/>
      <c r="W200" s="19"/>
      <c r="X200" s="19"/>
      <c r="Y200" s="19"/>
      <c r="Z200" s="19"/>
      <c r="AA200" s="19"/>
      <c r="AB200" s="19"/>
      <c r="AC200" s="19"/>
    </row>
    <row r="201" spans="11:29" ht="12.75">
      <c r="K201" s="19"/>
      <c r="L201" s="19"/>
      <c r="M201" s="19">
        <f t="shared" si="29"/>
        <v>180</v>
      </c>
      <c r="N201" s="19">
        <f t="shared" si="30"/>
        <v>1</v>
      </c>
      <c r="O201" s="19">
        <f t="shared" si="31"/>
        <v>0</v>
      </c>
      <c r="P201" s="40" t="e">
        <f t="shared" si="32"/>
        <v>#DIV/0!</v>
      </c>
      <c r="Q201" s="40" t="e">
        <f t="shared" si="33"/>
        <v>#DIV/0!</v>
      </c>
      <c r="R201" s="40" t="e">
        <f t="shared" si="34"/>
        <v>#DIV/0!</v>
      </c>
      <c r="S201" s="40" t="e">
        <f t="shared" si="35"/>
        <v>#DIV/0!</v>
      </c>
      <c r="T201" s="19">
        <f t="shared" si="28"/>
        <v>0</v>
      </c>
      <c r="U201" s="19"/>
      <c r="V201" s="19"/>
      <c r="W201" s="19"/>
      <c r="X201" s="19"/>
      <c r="Y201" s="19"/>
      <c r="Z201" s="19"/>
      <c r="AA201" s="19"/>
      <c r="AB201" s="19"/>
      <c r="AC201" s="19"/>
    </row>
    <row r="202" spans="11:29" ht="12.75">
      <c r="K202" s="19"/>
      <c r="L202" s="19"/>
      <c r="M202" s="19">
        <f t="shared" si="29"/>
        <v>181</v>
      </c>
      <c r="N202" s="19">
        <f t="shared" si="30"/>
        <v>1</v>
      </c>
      <c r="O202" s="19">
        <f t="shared" si="31"/>
        <v>0</v>
      </c>
      <c r="P202" s="40" t="e">
        <f t="shared" si="32"/>
        <v>#DIV/0!</v>
      </c>
      <c r="Q202" s="40" t="e">
        <f t="shared" si="33"/>
        <v>#DIV/0!</v>
      </c>
      <c r="R202" s="40" t="e">
        <f t="shared" si="34"/>
        <v>#DIV/0!</v>
      </c>
      <c r="S202" s="40" t="e">
        <f t="shared" si="35"/>
        <v>#DIV/0!</v>
      </c>
      <c r="T202" s="19">
        <f t="shared" si="28"/>
        <v>0</v>
      </c>
      <c r="U202" s="19"/>
      <c r="V202" s="19"/>
      <c r="W202" s="19"/>
      <c r="X202" s="19"/>
      <c r="Y202" s="19"/>
      <c r="Z202" s="19"/>
      <c r="AA202" s="19"/>
      <c r="AB202" s="19"/>
      <c r="AC202" s="19"/>
    </row>
    <row r="203" spans="11:29" ht="12.75">
      <c r="K203" s="19"/>
      <c r="L203" s="19"/>
      <c r="M203" s="19">
        <f t="shared" si="29"/>
        <v>182</v>
      </c>
      <c r="N203" s="19">
        <f t="shared" si="30"/>
        <v>1</v>
      </c>
      <c r="O203" s="19">
        <f t="shared" si="31"/>
        <v>0</v>
      </c>
      <c r="P203" s="40" t="e">
        <f t="shared" si="32"/>
        <v>#DIV/0!</v>
      </c>
      <c r="Q203" s="40" t="e">
        <f t="shared" si="33"/>
        <v>#DIV/0!</v>
      </c>
      <c r="R203" s="40" t="e">
        <f t="shared" si="34"/>
        <v>#DIV/0!</v>
      </c>
      <c r="S203" s="40" t="e">
        <f t="shared" si="35"/>
        <v>#DIV/0!</v>
      </c>
      <c r="T203" s="19">
        <f t="shared" si="28"/>
        <v>0</v>
      </c>
      <c r="U203" s="19"/>
      <c r="V203" s="19"/>
      <c r="W203" s="19"/>
      <c r="X203" s="19"/>
      <c r="Y203" s="19"/>
      <c r="Z203" s="19"/>
      <c r="AA203" s="19"/>
      <c r="AB203" s="19"/>
      <c r="AC203" s="19"/>
    </row>
    <row r="204" spans="11:29" ht="12.75">
      <c r="K204" s="19"/>
      <c r="L204" s="19"/>
      <c r="M204" s="19">
        <f t="shared" si="29"/>
        <v>183</v>
      </c>
      <c r="N204" s="19">
        <f t="shared" si="30"/>
        <v>1</v>
      </c>
      <c r="O204" s="19">
        <f t="shared" si="31"/>
        <v>0</v>
      </c>
      <c r="P204" s="40" t="e">
        <f t="shared" si="32"/>
        <v>#DIV/0!</v>
      </c>
      <c r="Q204" s="40" t="e">
        <f t="shared" si="33"/>
        <v>#DIV/0!</v>
      </c>
      <c r="R204" s="40" t="e">
        <f t="shared" si="34"/>
        <v>#DIV/0!</v>
      </c>
      <c r="S204" s="40" t="e">
        <f t="shared" si="35"/>
        <v>#DIV/0!</v>
      </c>
      <c r="T204" s="19">
        <f t="shared" si="28"/>
        <v>0</v>
      </c>
      <c r="U204" s="19"/>
      <c r="V204" s="19"/>
      <c r="W204" s="19"/>
      <c r="X204" s="19"/>
      <c r="Y204" s="19"/>
      <c r="Z204" s="19"/>
      <c r="AA204" s="19"/>
      <c r="AB204" s="19"/>
      <c r="AC204" s="19"/>
    </row>
    <row r="205" spans="11:29" ht="12.75">
      <c r="K205" s="19"/>
      <c r="L205" s="19"/>
      <c r="M205" s="19">
        <f t="shared" si="29"/>
        <v>184</v>
      </c>
      <c r="N205" s="19">
        <f t="shared" si="30"/>
        <v>1</v>
      </c>
      <c r="O205" s="19">
        <f t="shared" si="31"/>
        <v>0</v>
      </c>
      <c r="P205" s="40" t="e">
        <f t="shared" si="32"/>
        <v>#DIV/0!</v>
      </c>
      <c r="Q205" s="40" t="e">
        <f t="shared" si="33"/>
        <v>#DIV/0!</v>
      </c>
      <c r="R205" s="40" t="e">
        <f t="shared" si="34"/>
        <v>#DIV/0!</v>
      </c>
      <c r="S205" s="40" t="e">
        <f t="shared" si="35"/>
        <v>#DIV/0!</v>
      </c>
      <c r="T205" s="19">
        <f t="shared" si="28"/>
        <v>0</v>
      </c>
      <c r="U205" s="19"/>
      <c r="V205" s="19"/>
      <c r="W205" s="19"/>
      <c r="X205" s="19"/>
      <c r="Y205" s="19"/>
      <c r="Z205" s="19"/>
      <c r="AA205" s="19"/>
      <c r="AB205" s="19"/>
      <c r="AC205" s="19"/>
    </row>
    <row r="206" spans="11:29" ht="12.75">
      <c r="K206" s="19"/>
      <c r="L206" s="19"/>
      <c r="M206" s="19">
        <f t="shared" si="29"/>
        <v>185</v>
      </c>
      <c r="N206" s="19">
        <f t="shared" si="30"/>
        <v>1</v>
      </c>
      <c r="O206" s="19">
        <f t="shared" si="31"/>
        <v>0</v>
      </c>
      <c r="P206" s="40" t="e">
        <f t="shared" si="32"/>
        <v>#DIV/0!</v>
      </c>
      <c r="Q206" s="40" t="e">
        <f t="shared" si="33"/>
        <v>#DIV/0!</v>
      </c>
      <c r="R206" s="40" t="e">
        <f t="shared" si="34"/>
        <v>#DIV/0!</v>
      </c>
      <c r="S206" s="40" t="e">
        <f t="shared" si="35"/>
        <v>#DIV/0!</v>
      </c>
      <c r="T206" s="19">
        <f t="shared" si="28"/>
        <v>0</v>
      </c>
      <c r="U206" s="19"/>
      <c r="V206" s="19"/>
      <c r="W206" s="19"/>
      <c r="X206" s="19"/>
      <c r="Y206" s="19"/>
      <c r="Z206" s="19"/>
      <c r="AA206" s="19"/>
      <c r="AB206" s="19"/>
      <c r="AC206" s="19"/>
    </row>
    <row r="207" spans="11:29" ht="12.75">
      <c r="K207" s="19"/>
      <c r="L207" s="19"/>
      <c r="M207" s="19">
        <f t="shared" si="29"/>
        <v>186</v>
      </c>
      <c r="N207" s="19">
        <f t="shared" si="30"/>
        <v>1</v>
      </c>
      <c r="O207" s="19">
        <f t="shared" si="31"/>
        <v>0</v>
      </c>
      <c r="P207" s="40" t="e">
        <f t="shared" si="32"/>
        <v>#DIV/0!</v>
      </c>
      <c r="Q207" s="40" t="e">
        <f t="shared" si="33"/>
        <v>#DIV/0!</v>
      </c>
      <c r="R207" s="40" t="e">
        <f t="shared" si="34"/>
        <v>#DIV/0!</v>
      </c>
      <c r="S207" s="40" t="e">
        <f t="shared" si="35"/>
        <v>#DIV/0!</v>
      </c>
      <c r="T207" s="19">
        <f t="shared" si="28"/>
        <v>0</v>
      </c>
      <c r="U207" s="19"/>
      <c r="V207" s="19"/>
      <c r="W207" s="19"/>
      <c r="X207" s="19"/>
      <c r="Y207" s="19"/>
      <c r="Z207" s="19"/>
      <c r="AA207" s="19"/>
      <c r="AB207" s="19"/>
      <c r="AC207" s="19"/>
    </row>
    <row r="208" spans="11:29" ht="12.75">
      <c r="K208" s="19"/>
      <c r="L208" s="19"/>
      <c r="M208" s="19">
        <f t="shared" si="29"/>
        <v>187</v>
      </c>
      <c r="N208" s="19">
        <f t="shared" si="30"/>
        <v>1</v>
      </c>
      <c r="O208" s="19">
        <f t="shared" si="31"/>
        <v>0</v>
      </c>
      <c r="P208" s="40" t="e">
        <f t="shared" si="32"/>
        <v>#DIV/0!</v>
      </c>
      <c r="Q208" s="40" t="e">
        <f t="shared" si="33"/>
        <v>#DIV/0!</v>
      </c>
      <c r="R208" s="40" t="e">
        <f t="shared" si="34"/>
        <v>#DIV/0!</v>
      </c>
      <c r="S208" s="40" t="e">
        <f t="shared" si="35"/>
        <v>#DIV/0!</v>
      </c>
      <c r="T208" s="19">
        <f t="shared" si="28"/>
        <v>0</v>
      </c>
      <c r="U208" s="19"/>
      <c r="V208" s="19"/>
      <c r="W208" s="19"/>
      <c r="X208" s="19"/>
      <c r="Y208" s="19"/>
      <c r="Z208" s="19"/>
      <c r="AA208" s="19"/>
      <c r="AB208" s="19"/>
      <c r="AC208" s="19"/>
    </row>
    <row r="209" spans="11:29" ht="12.75">
      <c r="K209" s="19"/>
      <c r="L209" s="19"/>
      <c r="M209" s="19">
        <f t="shared" si="29"/>
        <v>188</v>
      </c>
      <c r="N209" s="19">
        <f t="shared" si="30"/>
        <v>1</v>
      </c>
      <c r="O209" s="19">
        <f t="shared" si="31"/>
        <v>0</v>
      </c>
      <c r="P209" s="40" t="e">
        <f t="shared" si="32"/>
        <v>#DIV/0!</v>
      </c>
      <c r="Q209" s="40" t="e">
        <f t="shared" si="33"/>
        <v>#DIV/0!</v>
      </c>
      <c r="R209" s="40" t="e">
        <f t="shared" si="34"/>
        <v>#DIV/0!</v>
      </c>
      <c r="S209" s="40" t="e">
        <f t="shared" si="35"/>
        <v>#DIV/0!</v>
      </c>
      <c r="T209" s="19">
        <f t="shared" si="28"/>
        <v>0</v>
      </c>
      <c r="U209" s="19"/>
      <c r="V209" s="19"/>
      <c r="W209" s="19"/>
      <c r="X209" s="19"/>
      <c r="Y209" s="19"/>
      <c r="Z209" s="19"/>
      <c r="AA209" s="19"/>
      <c r="AB209" s="19"/>
      <c r="AC209" s="19"/>
    </row>
    <row r="210" spans="11:29" ht="12.75">
      <c r="K210" s="19"/>
      <c r="L210" s="19"/>
      <c r="M210" s="19">
        <f t="shared" si="29"/>
        <v>189</v>
      </c>
      <c r="N210" s="19">
        <f t="shared" si="30"/>
        <v>1</v>
      </c>
      <c r="O210" s="19">
        <f t="shared" si="31"/>
        <v>0</v>
      </c>
      <c r="P210" s="40" t="e">
        <f t="shared" si="32"/>
        <v>#DIV/0!</v>
      </c>
      <c r="Q210" s="40" t="e">
        <f t="shared" si="33"/>
        <v>#DIV/0!</v>
      </c>
      <c r="R210" s="40" t="e">
        <f t="shared" si="34"/>
        <v>#DIV/0!</v>
      </c>
      <c r="S210" s="40" t="e">
        <f t="shared" si="35"/>
        <v>#DIV/0!</v>
      </c>
      <c r="T210" s="19">
        <f t="shared" si="28"/>
        <v>0</v>
      </c>
      <c r="U210" s="19"/>
      <c r="V210" s="19"/>
      <c r="W210" s="19"/>
      <c r="X210" s="19"/>
      <c r="Y210" s="19"/>
      <c r="Z210" s="19"/>
      <c r="AA210" s="19"/>
      <c r="AB210" s="19"/>
      <c r="AC210" s="19"/>
    </row>
    <row r="211" spans="11:29" ht="12.75">
      <c r="K211" s="19"/>
      <c r="L211" s="19"/>
      <c r="M211" s="19">
        <f t="shared" si="29"/>
        <v>190</v>
      </c>
      <c r="N211" s="19">
        <f t="shared" si="30"/>
        <v>1</v>
      </c>
      <c r="O211" s="19">
        <f t="shared" si="31"/>
        <v>0</v>
      </c>
      <c r="P211" s="40" t="e">
        <f t="shared" si="32"/>
        <v>#DIV/0!</v>
      </c>
      <c r="Q211" s="40" t="e">
        <f t="shared" si="33"/>
        <v>#DIV/0!</v>
      </c>
      <c r="R211" s="40" t="e">
        <f t="shared" si="34"/>
        <v>#DIV/0!</v>
      </c>
      <c r="S211" s="40" t="e">
        <f t="shared" si="35"/>
        <v>#DIV/0!</v>
      </c>
      <c r="T211" s="19">
        <f t="shared" si="28"/>
        <v>0</v>
      </c>
      <c r="U211" s="19"/>
      <c r="V211" s="19"/>
      <c r="W211" s="19"/>
      <c r="X211" s="19"/>
      <c r="Y211" s="19"/>
      <c r="Z211" s="19"/>
      <c r="AA211" s="19"/>
      <c r="AB211" s="19"/>
      <c r="AC211" s="19"/>
    </row>
    <row r="212" spans="11:29" ht="12.75">
      <c r="K212" s="19"/>
      <c r="L212" s="19"/>
      <c r="M212" s="19">
        <f t="shared" si="29"/>
        <v>191</v>
      </c>
      <c r="N212" s="19">
        <f t="shared" si="30"/>
        <v>1</v>
      </c>
      <c r="O212" s="19">
        <f t="shared" si="31"/>
        <v>0</v>
      </c>
      <c r="P212" s="40" t="e">
        <f t="shared" si="32"/>
        <v>#DIV/0!</v>
      </c>
      <c r="Q212" s="40" t="e">
        <f t="shared" si="33"/>
        <v>#DIV/0!</v>
      </c>
      <c r="R212" s="40" t="e">
        <f t="shared" si="34"/>
        <v>#DIV/0!</v>
      </c>
      <c r="S212" s="40" t="e">
        <f t="shared" si="35"/>
        <v>#DIV/0!</v>
      </c>
      <c r="T212" s="19">
        <f t="shared" si="28"/>
        <v>0</v>
      </c>
      <c r="U212" s="19"/>
      <c r="V212" s="19"/>
      <c r="W212" s="19"/>
      <c r="X212" s="19"/>
      <c r="Y212" s="19"/>
      <c r="Z212" s="19"/>
      <c r="AA212" s="19"/>
      <c r="AB212" s="19"/>
      <c r="AC212" s="19"/>
    </row>
    <row r="213" spans="11:29" ht="12.75">
      <c r="K213" s="19"/>
      <c r="L213" s="19"/>
      <c r="M213" s="19">
        <f t="shared" si="29"/>
        <v>192</v>
      </c>
      <c r="N213" s="19">
        <f t="shared" si="30"/>
        <v>1</v>
      </c>
      <c r="O213" s="19">
        <f t="shared" si="31"/>
        <v>0</v>
      </c>
      <c r="P213" s="40" t="e">
        <f t="shared" si="32"/>
        <v>#DIV/0!</v>
      </c>
      <c r="Q213" s="40" t="e">
        <f t="shared" si="33"/>
        <v>#DIV/0!</v>
      </c>
      <c r="R213" s="40" t="e">
        <f t="shared" si="34"/>
        <v>#DIV/0!</v>
      </c>
      <c r="S213" s="40" t="e">
        <f t="shared" si="35"/>
        <v>#DIV/0!</v>
      </c>
      <c r="T213" s="19">
        <f aca="true" t="shared" si="36" ref="T213:T276">$B$11</f>
        <v>0</v>
      </c>
      <c r="U213" s="19"/>
      <c r="V213" s="19"/>
      <c r="W213" s="19"/>
      <c r="X213" s="19"/>
      <c r="Y213" s="19"/>
      <c r="Z213" s="19"/>
      <c r="AA213" s="19"/>
      <c r="AB213" s="19"/>
      <c r="AC213" s="19"/>
    </row>
    <row r="214" spans="11:29" ht="12.75">
      <c r="K214" s="19"/>
      <c r="L214" s="19"/>
      <c r="M214" s="19">
        <f aca="true" t="shared" si="37" ref="M214:M277">(M213+1)</f>
        <v>193</v>
      </c>
      <c r="N214" s="19">
        <f aca="true" t="shared" si="38" ref="N214:N277">IF($B$9&gt;N213,IF(O213=($B$8-1),(N213+1),(N213)),(N213))</f>
        <v>1</v>
      </c>
      <c r="O214" s="19">
        <f aca="true" t="shared" si="39" ref="O214:O277">IF(O213&lt;($B$8-1),(1+O213),0)</f>
        <v>0</v>
      </c>
      <c r="P214" s="40" t="e">
        <f aca="true" t="shared" si="40" ref="P214:P277">IF((N214&gt;N213),(EXP(-$Q$16)*(P213)+$Q$11),((EXP(-$Q$16)*(P213))))</f>
        <v>#DIV/0!</v>
      </c>
      <c r="Q214" s="40" t="e">
        <f aca="true" t="shared" si="41" ref="Q214:Q277">IF((N214&gt;N213),(EXP(-$Q$16)*(Q213)+$Q$12),((EXP(-$Q$16)*(Q213))))</f>
        <v>#DIV/0!</v>
      </c>
      <c r="R214" s="40" t="e">
        <f aca="true" t="shared" si="42" ref="R214:R277">IF((N214&gt;N213),(EXP(-$Q$16)*(R213)+$Q$13),((EXP(-$Q$16)*(R213))))</f>
        <v>#DIV/0!</v>
      </c>
      <c r="S214" s="40" t="e">
        <f aca="true" t="shared" si="43" ref="S214:S277">IF((N214&gt;N213),(EXP(-$Q$16)*(S213)+$Q$14),((EXP(-$Q$16)*(S213))))</f>
        <v>#DIV/0!</v>
      </c>
      <c r="T214" s="19">
        <f t="shared" si="36"/>
        <v>0</v>
      </c>
      <c r="U214" s="19"/>
      <c r="V214" s="19"/>
      <c r="W214" s="19"/>
      <c r="X214" s="19"/>
      <c r="Y214" s="19"/>
      <c r="Z214" s="19"/>
      <c r="AA214" s="19"/>
      <c r="AB214" s="19"/>
      <c r="AC214" s="19"/>
    </row>
    <row r="215" spans="11:29" ht="12.75">
      <c r="K215" s="19"/>
      <c r="L215" s="19"/>
      <c r="M215" s="19">
        <f t="shared" si="37"/>
        <v>194</v>
      </c>
      <c r="N215" s="19">
        <f t="shared" si="38"/>
        <v>1</v>
      </c>
      <c r="O215" s="19">
        <f t="shared" si="39"/>
        <v>0</v>
      </c>
      <c r="P215" s="40" t="e">
        <f t="shared" si="40"/>
        <v>#DIV/0!</v>
      </c>
      <c r="Q215" s="40" t="e">
        <f t="shared" si="41"/>
        <v>#DIV/0!</v>
      </c>
      <c r="R215" s="40" t="e">
        <f t="shared" si="42"/>
        <v>#DIV/0!</v>
      </c>
      <c r="S215" s="40" t="e">
        <f t="shared" si="43"/>
        <v>#DIV/0!</v>
      </c>
      <c r="T215" s="19">
        <f t="shared" si="36"/>
        <v>0</v>
      </c>
      <c r="U215" s="19"/>
      <c r="V215" s="19"/>
      <c r="W215" s="19"/>
      <c r="X215" s="19"/>
      <c r="Y215" s="19"/>
      <c r="Z215" s="19"/>
      <c r="AA215" s="19"/>
      <c r="AB215" s="19"/>
      <c r="AC215" s="19"/>
    </row>
    <row r="216" spans="11:29" ht="12.75">
      <c r="K216" s="19"/>
      <c r="L216" s="19"/>
      <c r="M216" s="19">
        <f t="shared" si="37"/>
        <v>195</v>
      </c>
      <c r="N216" s="19">
        <f t="shared" si="38"/>
        <v>1</v>
      </c>
      <c r="O216" s="19">
        <f t="shared" si="39"/>
        <v>0</v>
      </c>
      <c r="P216" s="40" t="e">
        <f t="shared" si="40"/>
        <v>#DIV/0!</v>
      </c>
      <c r="Q216" s="40" t="e">
        <f t="shared" si="41"/>
        <v>#DIV/0!</v>
      </c>
      <c r="R216" s="40" t="e">
        <f t="shared" si="42"/>
        <v>#DIV/0!</v>
      </c>
      <c r="S216" s="40" t="e">
        <f t="shared" si="43"/>
        <v>#DIV/0!</v>
      </c>
      <c r="T216" s="19">
        <f t="shared" si="36"/>
        <v>0</v>
      </c>
      <c r="U216" s="19"/>
      <c r="V216" s="19"/>
      <c r="W216" s="19"/>
      <c r="X216" s="19"/>
      <c r="Y216" s="19"/>
      <c r="Z216" s="19"/>
      <c r="AA216" s="19"/>
      <c r="AB216" s="19"/>
      <c r="AC216" s="19"/>
    </row>
    <row r="217" spans="11:29" ht="12.75">
      <c r="K217" s="19"/>
      <c r="L217" s="19"/>
      <c r="M217" s="19">
        <f t="shared" si="37"/>
        <v>196</v>
      </c>
      <c r="N217" s="19">
        <f t="shared" si="38"/>
        <v>1</v>
      </c>
      <c r="O217" s="19">
        <f t="shared" si="39"/>
        <v>0</v>
      </c>
      <c r="P217" s="40" t="e">
        <f t="shared" si="40"/>
        <v>#DIV/0!</v>
      </c>
      <c r="Q217" s="40" t="e">
        <f t="shared" si="41"/>
        <v>#DIV/0!</v>
      </c>
      <c r="R217" s="40" t="e">
        <f t="shared" si="42"/>
        <v>#DIV/0!</v>
      </c>
      <c r="S217" s="40" t="e">
        <f t="shared" si="43"/>
        <v>#DIV/0!</v>
      </c>
      <c r="T217" s="19">
        <f t="shared" si="36"/>
        <v>0</v>
      </c>
      <c r="U217" s="19"/>
      <c r="V217" s="19"/>
      <c r="W217" s="19"/>
      <c r="X217" s="19"/>
      <c r="Y217" s="19"/>
      <c r="Z217" s="19"/>
      <c r="AA217" s="19"/>
      <c r="AB217" s="19"/>
      <c r="AC217" s="19"/>
    </row>
    <row r="218" spans="11:29" ht="12.75">
      <c r="K218" s="19"/>
      <c r="L218" s="19"/>
      <c r="M218" s="19">
        <f t="shared" si="37"/>
        <v>197</v>
      </c>
      <c r="N218" s="19">
        <f t="shared" si="38"/>
        <v>1</v>
      </c>
      <c r="O218" s="19">
        <f t="shared" si="39"/>
        <v>0</v>
      </c>
      <c r="P218" s="40" t="e">
        <f t="shared" si="40"/>
        <v>#DIV/0!</v>
      </c>
      <c r="Q218" s="40" t="e">
        <f t="shared" si="41"/>
        <v>#DIV/0!</v>
      </c>
      <c r="R218" s="40" t="e">
        <f t="shared" si="42"/>
        <v>#DIV/0!</v>
      </c>
      <c r="S218" s="40" t="e">
        <f t="shared" si="43"/>
        <v>#DIV/0!</v>
      </c>
      <c r="T218" s="19">
        <f t="shared" si="36"/>
        <v>0</v>
      </c>
      <c r="U218" s="19"/>
      <c r="V218" s="19"/>
      <c r="W218" s="19"/>
      <c r="X218" s="19"/>
      <c r="Y218" s="19"/>
      <c r="Z218" s="19"/>
      <c r="AA218" s="19"/>
      <c r="AB218" s="19"/>
      <c r="AC218" s="19"/>
    </row>
    <row r="219" spans="11:29" ht="12.75">
      <c r="K219" s="19"/>
      <c r="L219" s="19"/>
      <c r="M219" s="19">
        <f t="shared" si="37"/>
        <v>198</v>
      </c>
      <c r="N219" s="19">
        <f t="shared" si="38"/>
        <v>1</v>
      </c>
      <c r="O219" s="19">
        <f t="shared" si="39"/>
        <v>0</v>
      </c>
      <c r="P219" s="40" t="e">
        <f t="shared" si="40"/>
        <v>#DIV/0!</v>
      </c>
      <c r="Q219" s="40" t="e">
        <f t="shared" si="41"/>
        <v>#DIV/0!</v>
      </c>
      <c r="R219" s="40" t="e">
        <f t="shared" si="42"/>
        <v>#DIV/0!</v>
      </c>
      <c r="S219" s="40" t="e">
        <f t="shared" si="43"/>
        <v>#DIV/0!</v>
      </c>
      <c r="T219" s="19">
        <f t="shared" si="36"/>
        <v>0</v>
      </c>
      <c r="U219" s="19"/>
      <c r="V219" s="19"/>
      <c r="W219" s="19"/>
      <c r="X219" s="19"/>
      <c r="Y219" s="19"/>
      <c r="Z219" s="19"/>
      <c r="AA219" s="19"/>
      <c r="AB219" s="19"/>
      <c r="AC219" s="19"/>
    </row>
    <row r="220" spans="11:29" ht="12.75">
      <c r="K220" s="19"/>
      <c r="L220" s="19"/>
      <c r="M220" s="19">
        <f t="shared" si="37"/>
        <v>199</v>
      </c>
      <c r="N220" s="19">
        <f t="shared" si="38"/>
        <v>1</v>
      </c>
      <c r="O220" s="19">
        <f t="shared" si="39"/>
        <v>0</v>
      </c>
      <c r="P220" s="40" t="e">
        <f t="shared" si="40"/>
        <v>#DIV/0!</v>
      </c>
      <c r="Q220" s="40" t="e">
        <f t="shared" si="41"/>
        <v>#DIV/0!</v>
      </c>
      <c r="R220" s="40" t="e">
        <f t="shared" si="42"/>
        <v>#DIV/0!</v>
      </c>
      <c r="S220" s="40" t="e">
        <f t="shared" si="43"/>
        <v>#DIV/0!</v>
      </c>
      <c r="T220" s="19">
        <f t="shared" si="36"/>
        <v>0</v>
      </c>
      <c r="U220" s="19"/>
      <c r="V220" s="19"/>
      <c r="W220" s="19"/>
      <c r="X220" s="19"/>
      <c r="Y220" s="19"/>
      <c r="Z220" s="19"/>
      <c r="AA220" s="19"/>
      <c r="AB220" s="19"/>
      <c r="AC220" s="19"/>
    </row>
    <row r="221" spans="11:29" ht="12.75">
      <c r="K221" s="19"/>
      <c r="L221" s="19"/>
      <c r="M221" s="19">
        <f t="shared" si="37"/>
        <v>200</v>
      </c>
      <c r="N221" s="19">
        <f t="shared" si="38"/>
        <v>1</v>
      </c>
      <c r="O221" s="19">
        <f t="shared" si="39"/>
        <v>0</v>
      </c>
      <c r="P221" s="40" t="e">
        <f t="shared" si="40"/>
        <v>#DIV/0!</v>
      </c>
      <c r="Q221" s="40" t="e">
        <f t="shared" si="41"/>
        <v>#DIV/0!</v>
      </c>
      <c r="R221" s="40" t="e">
        <f t="shared" si="42"/>
        <v>#DIV/0!</v>
      </c>
      <c r="S221" s="40" t="e">
        <f t="shared" si="43"/>
        <v>#DIV/0!</v>
      </c>
      <c r="T221" s="19">
        <f t="shared" si="36"/>
        <v>0</v>
      </c>
      <c r="U221" s="19"/>
      <c r="V221" s="19"/>
      <c r="W221" s="19"/>
      <c r="X221" s="19"/>
      <c r="Y221" s="19"/>
      <c r="Z221" s="19"/>
      <c r="AA221" s="19"/>
      <c r="AB221" s="19"/>
      <c r="AC221" s="19"/>
    </row>
    <row r="222" spans="11:29" ht="12.75">
      <c r="K222" s="19"/>
      <c r="L222" s="19"/>
      <c r="M222" s="19">
        <f t="shared" si="37"/>
        <v>201</v>
      </c>
      <c r="N222" s="19">
        <f t="shared" si="38"/>
        <v>1</v>
      </c>
      <c r="O222" s="19">
        <f t="shared" si="39"/>
        <v>0</v>
      </c>
      <c r="P222" s="40" t="e">
        <f t="shared" si="40"/>
        <v>#DIV/0!</v>
      </c>
      <c r="Q222" s="40" t="e">
        <f t="shared" si="41"/>
        <v>#DIV/0!</v>
      </c>
      <c r="R222" s="40" t="e">
        <f t="shared" si="42"/>
        <v>#DIV/0!</v>
      </c>
      <c r="S222" s="40" t="e">
        <f t="shared" si="43"/>
        <v>#DIV/0!</v>
      </c>
      <c r="T222" s="19">
        <f t="shared" si="36"/>
        <v>0</v>
      </c>
      <c r="U222" s="19"/>
      <c r="V222" s="19"/>
      <c r="W222" s="19"/>
      <c r="X222" s="19"/>
      <c r="Y222" s="19"/>
      <c r="Z222" s="19"/>
      <c r="AA222" s="19"/>
      <c r="AB222" s="19"/>
      <c r="AC222" s="19"/>
    </row>
    <row r="223" spans="11:29" ht="12.75">
      <c r="K223" s="19"/>
      <c r="L223" s="19"/>
      <c r="M223" s="19">
        <f t="shared" si="37"/>
        <v>202</v>
      </c>
      <c r="N223" s="19">
        <f t="shared" si="38"/>
        <v>1</v>
      </c>
      <c r="O223" s="19">
        <f t="shared" si="39"/>
        <v>0</v>
      </c>
      <c r="P223" s="40" t="e">
        <f t="shared" si="40"/>
        <v>#DIV/0!</v>
      </c>
      <c r="Q223" s="40" t="e">
        <f t="shared" si="41"/>
        <v>#DIV/0!</v>
      </c>
      <c r="R223" s="40" t="e">
        <f t="shared" si="42"/>
        <v>#DIV/0!</v>
      </c>
      <c r="S223" s="40" t="e">
        <f t="shared" si="43"/>
        <v>#DIV/0!</v>
      </c>
      <c r="T223" s="19">
        <f t="shared" si="36"/>
        <v>0</v>
      </c>
      <c r="U223" s="19"/>
      <c r="V223" s="19"/>
      <c r="W223" s="19"/>
      <c r="X223" s="19"/>
      <c r="Y223" s="19"/>
      <c r="Z223" s="19"/>
      <c r="AA223" s="19"/>
      <c r="AB223" s="19"/>
      <c r="AC223" s="19"/>
    </row>
    <row r="224" spans="11:29" ht="12.75">
      <c r="K224" s="19"/>
      <c r="L224" s="19"/>
      <c r="M224" s="19">
        <f t="shared" si="37"/>
        <v>203</v>
      </c>
      <c r="N224" s="19">
        <f t="shared" si="38"/>
        <v>1</v>
      </c>
      <c r="O224" s="19">
        <f t="shared" si="39"/>
        <v>0</v>
      </c>
      <c r="P224" s="40" t="e">
        <f t="shared" si="40"/>
        <v>#DIV/0!</v>
      </c>
      <c r="Q224" s="40" t="e">
        <f t="shared" si="41"/>
        <v>#DIV/0!</v>
      </c>
      <c r="R224" s="40" t="e">
        <f t="shared" si="42"/>
        <v>#DIV/0!</v>
      </c>
      <c r="S224" s="40" t="e">
        <f t="shared" si="43"/>
        <v>#DIV/0!</v>
      </c>
      <c r="T224" s="19">
        <f t="shared" si="36"/>
        <v>0</v>
      </c>
      <c r="U224" s="19"/>
      <c r="V224" s="19"/>
      <c r="W224" s="19"/>
      <c r="X224" s="19"/>
      <c r="Y224" s="19"/>
      <c r="Z224" s="19"/>
      <c r="AA224" s="19"/>
      <c r="AB224" s="19"/>
      <c r="AC224" s="19"/>
    </row>
    <row r="225" spans="11:29" ht="12.75">
      <c r="K225" s="19"/>
      <c r="L225" s="19"/>
      <c r="M225" s="19">
        <f t="shared" si="37"/>
        <v>204</v>
      </c>
      <c r="N225" s="19">
        <f t="shared" si="38"/>
        <v>1</v>
      </c>
      <c r="O225" s="19">
        <f t="shared" si="39"/>
        <v>0</v>
      </c>
      <c r="P225" s="40" t="e">
        <f t="shared" si="40"/>
        <v>#DIV/0!</v>
      </c>
      <c r="Q225" s="40" t="e">
        <f t="shared" si="41"/>
        <v>#DIV/0!</v>
      </c>
      <c r="R225" s="40" t="e">
        <f t="shared" si="42"/>
        <v>#DIV/0!</v>
      </c>
      <c r="S225" s="40" t="e">
        <f t="shared" si="43"/>
        <v>#DIV/0!</v>
      </c>
      <c r="T225" s="19">
        <f t="shared" si="36"/>
        <v>0</v>
      </c>
      <c r="U225" s="19"/>
      <c r="V225" s="19"/>
      <c r="W225" s="19"/>
      <c r="X225" s="19"/>
      <c r="Y225" s="19"/>
      <c r="Z225" s="19"/>
      <c r="AA225" s="19"/>
      <c r="AB225" s="19"/>
      <c r="AC225" s="19"/>
    </row>
    <row r="226" spans="11:29" ht="12.75">
      <c r="K226" s="19"/>
      <c r="L226" s="19"/>
      <c r="M226" s="19">
        <f t="shared" si="37"/>
        <v>205</v>
      </c>
      <c r="N226" s="19">
        <f t="shared" si="38"/>
        <v>1</v>
      </c>
      <c r="O226" s="19">
        <f t="shared" si="39"/>
        <v>0</v>
      </c>
      <c r="P226" s="40" t="e">
        <f t="shared" si="40"/>
        <v>#DIV/0!</v>
      </c>
      <c r="Q226" s="40" t="e">
        <f t="shared" si="41"/>
        <v>#DIV/0!</v>
      </c>
      <c r="R226" s="40" t="e">
        <f t="shared" si="42"/>
        <v>#DIV/0!</v>
      </c>
      <c r="S226" s="40" t="e">
        <f t="shared" si="43"/>
        <v>#DIV/0!</v>
      </c>
      <c r="T226" s="19">
        <f t="shared" si="36"/>
        <v>0</v>
      </c>
      <c r="U226" s="19"/>
      <c r="V226" s="19"/>
      <c r="W226" s="19"/>
      <c r="X226" s="19"/>
      <c r="Y226" s="19"/>
      <c r="Z226" s="19"/>
      <c r="AA226" s="19"/>
      <c r="AB226" s="19"/>
      <c r="AC226" s="19"/>
    </row>
    <row r="227" spans="11:29" ht="12.75">
      <c r="K227" s="19"/>
      <c r="L227" s="19"/>
      <c r="M227" s="19">
        <f t="shared" si="37"/>
        <v>206</v>
      </c>
      <c r="N227" s="19">
        <f t="shared" si="38"/>
        <v>1</v>
      </c>
      <c r="O227" s="19">
        <f t="shared" si="39"/>
        <v>0</v>
      </c>
      <c r="P227" s="40" t="e">
        <f t="shared" si="40"/>
        <v>#DIV/0!</v>
      </c>
      <c r="Q227" s="40" t="e">
        <f t="shared" si="41"/>
        <v>#DIV/0!</v>
      </c>
      <c r="R227" s="40" t="e">
        <f t="shared" si="42"/>
        <v>#DIV/0!</v>
      </c>
      <c r="S227" s="40" t="e">
        <f t="shared" si="43"/>
        <v>#DIV/0!</v>
      </c>
      <c r="T227" s="19">
        <f t="shared" si="36"/>
        <v>0</v>
      </c>
      <c r="U227" s="19"/>
      <c r="V227" s="19"/>
      <c r="W227" s="19"/>
      <c r="X227" s="19"/>
      <c r="Y227" s="19"/>
      <c r="Z227" s="19"/>
      <c r="AA227" s="19"/>
      <c r="AB227" s="19"/>
      <c r="AC227" s="19"/>
    </row>
    <row r="228" spans="11:29" ht="12.75">
      <c r="K228" s="19"/>
      <c r="L228" s="19"/>
      <c r="M228" s="19">
        <f t="shared" si="37"/>
        <v>207</v>
      </c>
      <c r="N228" s="19">
        <f t="shared" si="38"/>
        <v>1</v>
      </c>
      <c r="O228" s="19">
        <f t="shared" si="39"/>
        <v>0</v>
      </c>
      <c r="P228" s="40" t="e">
        <f t="shared" si="40"/>
        <v>#DIV/0!</v>
      </c>
      <c r="Q228" s="40" t="e">
        <f t="shared" si="41"/>
        <v>#DIV/0!</v>
      </c>
      <c r="R228" s="40" t="e">
        <f t="shared" si="42"/>
        <v>#DIV/0!</v>
      </c>
      <c r="S228" s="40" t="e">
        <f t="shared" si="43"/>
        <v>#DIV/0!</v>
      </c>
      <c r="T228" s="19">
        <f t="shared" si="36"/>
        <v>0</v>
      </c>
      <c r="U228" s="19"/>
      <c r="V228" s="19"/>
      <c r="W228" s="19"/>
      <c r="X228" s="19"/>
      <c r="Y228" s="19"/>
      <c r="Z228" s="19"/>
      <c r="AA228" s="19"/>
      <c r="AB228" s="19"/>
      <c r="AC228" s="19"/>
    </row>
    <row r="229" spans="11:29" ht="12.75">
      <c r="K229" s="19"/>
      <c r="L229" s="19"/>
      <c r="M229" s="19">
        <f t="shared" si="37"/>
        <v>208</v>
      </c>
      <c r="N229" s="19">
        <f t="shared" si="38"/>
        <v>1</v>
      </c>
      <c r="O229" s="19">
        <f t="shared" si="39"/>
        <v>0</v>
      </c>
      <c r="P229" s="40" t="e">
        <f t="shared" si="40"/>
        <v>#DIV/0!</v>
      </c>
      <c r="Q229" s="40" t="e">
        <f t="shared" si="41"/>
        <v>#DIV/0!</v>
      </c>
      <c r="R229" s="40" t="e">
        <f t="shared" si="42"/>
        <v>#DIV/0!</v>
      </c>
      <c r="S229" s="40" t="e">
        <f t="shared" si="43"/>
        <v>#DIV/0!</v>
      </c>
      <c r="T229" s="19">
        <f t="shared" si="36"/>
        <v>0</v>
      </c>
      <c r="U229" s="19"/>
      <c r="V229" s="19"/>
      <c r="W229" s="19"/>
      <c r="X229" s="19"/>
      <c r="Y229" s="19"/>
      <c r="Z229" s="19"/>
      <c r="AA229" s="19"/>
      <c r="AB229" s="19"/>
      <c r="AC229" s="19"/>
    </row>
    <row r="230" spans="11:29" ht="12.75">
      <c r="K230" s="19"/>
      <c r="L230" s="19"/>
      <c r="M230" s="19">
        <f t="shared" si="37"/>
        <v>209</v>
      </c>
      <c r="N230" s="19">
        <f t="shared" si="38"/>
        <v>1</v>
      </c>
      <c r="O230" s="19">
        <f t="shared" si="39"/>
        <v>0</v>
      </c>
      <c r="P230" s="40" t="e">
        <f t="shared" si="40"/>
        <v>#DIV/0!</v>
      </c>
      <c r="Q230" s="40" t="e">
        <f t="shared" si="41"/>
        <v>#DIV/0!</v>
      </c>
      <c r="R230" s="40" t="e">
        <f t="shared" si="42"/>
        <v>#DIV/0!</v>
      </c>
      <c r="S230" s="40" t="e">
        <f t="shared" si="43"/>
        <v>#DIV/0!</v>
      </c>
      <c r="T230" s="19">
        <f t="shared" si="36"/>
        <v>0</v>
      </c>
      <c r="U230" s="19"/>
      <c r="V230" s="19"/>
      <c r="W230" s="19"/>
      <c r="X230" s="19"/>
      <c r="Y230" s="19"/>
      <c r="Z230" s="19"/>
      <c r="AA230" s="19"/>
      <c r="AB230" s="19"/>
      <c r="AC230" s="19"/>
    </row>
    <row r="231" spans="11:29" ht="12.75">
      <c r="K231" s="19"/>
      <c r="L231" s="19"/>
      <c r="M231" s="19">
        <f t="shared" si="37"/>
        <v>210</v>
      </c>
      <c r="N231" s="19">
        <f t="shared" si="38"/>
        <v>1</v>
      </c>
      <c r="O231" s="19">
        <f t="shared" si="39"/>
        <v>0</v>
      </c>
      <c r="P231" s="40" t="e">
        <f t="shared" si="40"/>
        <v>#DIV/0!</v>
      </c>
      <c r="Q231" s="40" t="e">
        <f t="shared" si="41"/>
        <v>#DIV/0!</v>
      </c>
      <c r="R231" s="40" t="e">
        <f t="shared" si="42"/>
        <v>#DIV/0!</v>
      </c>
      <c r="S231" s="40" t="e">
        <f t="shared" si="43"/>
        <v>#DIV/0!</v>
      </c>
      <c r="T231" s="19">
        <f t="shared" si="36"/>
        <v>0</v>
      </c>
      <c r="U231" s="19"/>
      <c r="V231" s="19"/>
      <c r="W231" s="19"/>
      <c r="X231" s="19"/>
      <c r="Y231" s="19"/>
      <c r="Z231" s="19"/>
      <c r="AA231" s="19"/>
      <c r="AB231" s="19"/>
      <c r="AC231" s="19"/>
    </row>
    <row r="232" spans="11:29" ht="12.75">
      <c r="K232" s="19"/>
      <c r="L232" s="19"/>
      <c r="M232" s="19">
        <f t="shared" si="37"/>
        <v>211</v>
      </c>
      <c r="N232" s="19">
        <f t="shared" si="38"/>
        <v>1</v>
      </c>
      <c r="O232" s="19">
        <f t="shared" si="39"/>
        <v>0</v>
      </c>
      <c r="P232" s="40" t="e">
        <f t="shared" si="40"/>
        <v>#DIV/0!</v>
      </c>
      <c r="Q232" s="40" t="e">
        <f t="shared" si="41"/>
        <v>#DIV/0!</v>
      </c>
      <c r="R232" s="40" t="e">
        <f t="shared" si="42"/>
        <v>#DIV/0!</v>
      </c>
      <c r="S232" s="40" t="e">
        <f t="shared" si="43"/>
        <v>#DIV/0!</v>
      </c>
      <c r="T232" s="19">
        <f t="shared" si="36"/>
        <v>0</v>
      </c>
      <c r="U232" s="19"/>
      <c r="V232" s="19"/>
      <c r="W232" s="19"/>
      <c r="X232" s="19"/>
      <c r="Y232" s="19"/>
      <c r="Z232" s="19"/>
      <c r="AA232" s="19"/>
      <c r="AB232" s="19"/>
      <c r="AC232" s="19"/>
    </row>
    <row r="233" spans="11:29" ht="12.75">
      <c r="K233" s="19"/>
      <c r="L233" s="19"/>
      <c r="M233" s="19">
        <f t="shared" si="37"/>
        <v>212</v>
      </c>
      <c r="N233" s="19">
        <f t="shared" si="38"/>
        <v>1</v>
      </c>
      <c r="O233" s="19">
        <f t="shared" si="39"/>
        <v>0</v>
      </c>
      <c r="P233" s="40" t="e">
        <f t="shared" si="40"/>
        <v>#DIV/0!</v>
      </c>
      <c r="Q233" s="40" t="e">
        <f t="shared" si="41"/>
        <v>#DIV/0!</v>
      </c>
      <c r="R233" s="40" t="e">
        <f t="shared" si="42"/>
        <v>#DIV/0!</v>
      </c>
      <c r="S233" s="40" t="e">
        <f t="shared" si="43"/>
        <v>#DIV/0!</v>
      </c>
      <c r="T233" s="19">
        <f t="shared" si="36"/>
        <v>0</v>
      </c>
      <c r="U233" s="19"/>
      <c r="V233" s="19"/>
      <c r="W233" s="19"/>
      <c r="X233" s="19"/>
      <c r="Y233" s="19"/>
      <c r="Z233" s="19"/>
      <c r="AA233" s="19"/>
      <c r="AB233" s="19"/>
      <c r="AC233" s="19"/>
    </row>
    <row r="234" spans="11:29" ht="12.75">
      <c r="K234" s="19"/>
      <c r="L234" s="19"/>
      <c r="M234" s="19">
        <f t="shared" si="37"/>
        <v>213</v>
      </c>
      <c r="N234" s="19">
        <f t="shared" si="38"/>
        <v>1</v>
      </c>
      <c r="O234" s="19">
        <f t="shared" si="39"/>
        <v>0</v>
      </c>
      <c r="P234" s="40" t="e">
        <f t="shared" si="40"/>
        <v>#DIV/0!</v>
      </c>
      <c r="Q234" s="40" t="e">
        <f t="shared" si="41"/>
        <v>#DIV/0!</v>
      </c>
      <c r="R234" s="40" t="e">
        <f t="shared" si="42"/>
        <v>#DIV/0!</v>
      </c>
      <c r="S234" s="40" t="e">
        <f t="shared" si="43"/>
        <v>#DIV/0!</v>
      </c>
      <c r="T234" s="19">
        <f t="shared" si="36"/>
        <v>0</v>
      </c>
      <c r="U234" s="19"/>
      <c r="V234" s="19"/>
      <c r="W234" s="19"/>
      <c r="X234" s="19"/>
      <c r="Y234" s="19"/>
      <c r="Z234" s="19"/>
      <c r="AA234" s="19"/>
      <c r="AB234" s="19"/>
      <c r="AC234" s="19"/>
    </row>
    <row r="235" spans="11:29" ht="12.75">
      <c r="K235" s="19"/>
      <c r="L235" s="19"/>
      <c r="M235" s="19">
        <f t="shared" si="37"/>
        <v>214</v>
      </c>
      <c r="N235" s="19">
        <f t="shared" si="38"/>
        <v>1</v>
      </c>
      <c r="O235" s="19">
        <f t="shared" si="39"/>
        <v>0</v>
      </c>
      <c r="P235" s="40" t="e">
        <f t="shared" si="40"/>
        <v>#DIV/0!</v>
      </c>
      <c r="Q235" s="40" t="e">
        <f t="shared" si="41"/>
        <v>#DIV/0!</v>
      </c>
      <c r="R235" s="40" t="e">
        <f t="shared" si="42"/>
        <v>#DIV/0!</v>
      </c>
      <c r="S235" s="40" t="e">
        <f t="shared" si="43"/>
        <v>#DIV/0!</v>
      </c>
      <c r="T235" s="19">
        <f t="shared" si="36"/>
        <v>0</v>
      </c>
      <c r="U235" s="19"/>
      <c r="V235" s="19"/>
      <c r="W235" s="19"/>
      <c r="X235" s="19"/>
      <c r="Y235" s="19"/>
      <c r="Z235" s="19"/>
      <c r="AA235" s="19"/>
      <c r="AB235" s="19"/>
      <c r="AC235" s="19"/>
    </row>
    <row r="236" spans="11:29" ht="12.75">
      <c r="K236" s="19"/>
      <c r="L236" s="19"/>
      <c r="M236" s="19">
        <f t="shared" si="37"/>
        <v>215</v>
      </c>
      <c r="N236" s="19">
        <f t="shared" si="38"/>
        <v>1</v>
      </c>
      <c r="O236" s="19">
        <f t="shared" si="39"/>
        <v>0</v>
      </c>
      <c r="P236" s="40" t="e">
        <f t="shared" si="40"/>
        <v>#DIV/0!</v>
      </c>
      <c r="Q236" s="40" t="e">
        <f t="shared" si="41"/>
        <v>#DIV/0!</v>
      </c>
      <c r="R236" s="40" t="e">
        <f t="shared" si="42"/>
        <v>#DIV/0!</v>
      </c>
      <c r="S236" s="40" t="e">
        <f t="shared" si="43"/>
        <v>#DIV/0!</v>
      </c>
      <c r="T236" s="19">
        <f t="shared" si="36"/>
        <v>0</v>
      </c>
      <c r="U236" s="19"/>
      <c r="V236" s="19"/>
      <c r="W236" s="19"/>
      <c r="X236" s="19"/>
      <c r="Y236" s="19"/>
      <c r="Z236" s="19"/>
      <c r="AA236" s="19"/>
      <c r="AB236" s="19"/>
      <c r="AC236" s="19"/>
    </row>
    <row r="237" spans="11:29" ht="12.75">
      <c r="K237" s="19"/>
      <c r="L237" s="19"/>
      <c r="M237" s="19">
        <f t="shared" si="37"/>
        <v>216</v>
      </c>
      <c r="N237" s="19">
        <f t="shared" si="38"/>
        <v>1</v>
      </c>
      <c r="O237" s="19">
        <f t="shared" si="39"/>
        <v>0</v>
      </c>
      <c r="P237" s="40" t="e">
        <f t="shared" si="40"/>
        <v>#DIV/0!</v>
      </c>
      <c r="Q237" s="40" t="e">
        <f t="shared" si="41"/>
        <v>#DIV/0!</v>
      </c>
      <c r="R237" s="40" t="e">
        <f t="shared" si="42"/>
        <v>#DIV/0!</v>
      </c>
      <c r="S237" s="40" t="e">
        <f t="shared" si="43"/>
        <v>#DIV/0!</v>
      </c>
      <c r="T237" s="19">
        <f t="shared" si="36"/>
        <v>0</v>
      </c>
      <c r="U237" s="19"/>
      <c r="V237" s="19"/>
      <c r="W237" s="19"/>
      <c r="X237" s="19"/>
      <c r="Y237" s="19"/>
      <c r="Z237" s="19"/>
      <c r="AA237" s="19"/>
      <c r="AB237" s="19"/>
      <c r="AC237" s="19"/>
    </row>
    <row r="238" spans="11:29" ht="12.75">
      <c r="K238" s="19"/>
      <c r="L238" s="19"/>
      <c r="M238" s="19">
        <f t="shared" si="37"/>
        <v>217</v>
      </c>
      <c r="N238" s="19">
        <f t="shared" si="38"/>
        <v>1</v>
      </c>
      <c r="O238" s="19">
        <f t="shared" si="39"/>
        <v>0</v>
      </c>
      <c r="P238" s="40" t="e">
        <f t="shared" si="40"/>
        <v>#DIV/0!</v>
      </c>
      <c r="Q238" s="40" t="e">
        <f t="shared" si="41"/>
        <v>#DIV/0!</v>
      </c>
      <c r="R238" s="40" t="e">
        <f t="shared" si="42"/>
        <v>#DIV/0!</v>
      </c>
      <c r="S238" s="40" t="e">
        <f t="shared" si="43"/>
        <v>#DIV/0!</v>
      </c>
      <c r="T238" s="19">
        <f t="shared" si="36"/>
        <v>0</v>
      </c>
      <c r="U238" s="19"/>
      <c r="V238" s="19"/>
      <c r="W238" s="19"/>
      <c r="X238" s="19"/>
      <c r="Y238" s="19"/>
      <c r="Z238" s="19"/>
      <c r="AA238" s="19"/>
      <c r="AB238" s="19"/>
      <c r="AC238" s="19"/>
    </row>
    <row r="239" spans="11:29" ht="12.75">
      <c r="K239" s="19"/>
      <c r="L239" s="19"/>
      <c r="M239" s="19">
        <f t="shared" si="37"/>
        <v>218</v>
      </c>
      <c r="N239" s="19">
        <f t="shared" si="38"/>
        <v>1</v>
      </c>
      <c r="O239" s="19">
        <f t="shared" si="39"/>
        <v>0</v>
      </c>
      <c r="P239" s="40" t="e">
        <f t="shared" si="40"/>
        <v>#DIV/0!</v>
      </c>
      <c r="Q239" s="40" t="e">
        <f t="shared" si="41"/>
        <v>#DIV/0!</v>
      </c>
      <c r="R239" s="40" t="e">
        <f t="shared" si="42"/>
        <v>#DIV/0!</v>
      </c>
      <c r="S239" s="40" t="e">
        <f t="shared" si="43"/>
        <v>#DIV/0!</v>
      </c>
      <c r="T239" s="19">
        <f t="shared" si="36"/>
        <v>0</v>
      </c>
      <c r="U239" s="19"/>
      <c r="V239" s="19"/>
      <c r="W239" s="19"/>
      <c r="X239" s="19"/>
      <c r="Y239" s="19"/>
      <c r="Z239" s="19"/>
      <c r="AA239" s="19"/>
      <c r="AB239" s="19"/>
      <c r="AC239" s="19"/>
    </row>
    <row r="240" spans="11:29" ht="12.75">
      <c r="K240" s="19"/>
      <c r="L240" s="19"/>
      <c r="M240" s="19">
        <f t="shared" si="37"/>
        <v>219</v>
      </c>
      <c r="N240" s="19">
        <f t="shared" si="38"/>
        <v>1</v>
      </c>
      <c r="O240" s="19">
        <f t="shared" si="39"/>
        <v>0</v>
      </c>
      <c r="P240" s="40" t="e">
        <f t="shared" si="40"/>
        <v>#DIV/0!</v>
      </c>
      <c r="Q240" s="40" t="e">
        <f t="shared" si="41"/>
        <v>#DIV/0!</v>
      </c>
      <c r="R240" s="40" t="e">
        <f t="shared" si="42"/>
        <v>#DIV/0!</v>
      </c>
      <c r="S240" s="40" t="e">
        <f t="shared" si="43"/>
        <v>#DIV/0!</v>
      </c>
      <c r="T240" s="19">
        <f t="shared" si="36"/>
        <v>0</v>
      </c>
      <c r="U240" s="19"/>
      <c r="V240" s="19"/>
      <c r="W240" s="19"/>
      <c r="X240" s="19"/>
      <c r="Y240" s="19"/>
      <c r="Z240" s="19"/>
      <c r="AA240" s="19"/>
      <c r="AB240" s="19"/>
      <c r="AC240" s="19"/>
    </row>
    <row r="241" spans="11:29" ht="12.75">
      <c r="K241" s="19"/>
      <c r="L241" s="19"/>
      <c r="M241" s="19">
        <f t="shared" si="37"/>
        <v>220</v>
      </c>
      <c r="N241" s="19">
        <f t="shared" si="38"/>
        <v>1</v>
      </c>
      <c r="O241" s="19">
        <f t="shared" si="39"/>
        <v>0</v>
      </c>
      <c r="P241" s="40" t="e">
        <f t="shared" si="40"/>
        <v>#DIV/0!</v>
      </c>
      <c r="Q241" s="40" t="e">
        <f t="shared" si="41"/>
        <v>#DIV/0!</v>
      </c>
      <c r="R241" s="40" t="e">
        <f t="shared" si="42"/>
        <v>#DIV/0!</v>
      </c>
      <c r="S241" s="40" t="e">
        <f t="shared" si="43"/>
        <v>#DIV/0!</v>
      </c>
      <c r="T241" s="19">
        <f t="shared" si="36"/>
        <v>0</v>
      </c>
      <c r="U241" s="19"/>
      <c r="V241" s="19"/>
      <c r="W241" s="19"/>
      <c r="X241" s="19"/>
      <c r="Y241" s="19"/>
      <c r="Z241" s="19"/>
      <c r="AA241" s="19"/>
      <c r="AB241" s="19"/>
      <c r="AC241" s="19"/>
    </row>
    <row r="242" spans="11:29" ht="12.75">
      <c r="K242" s="19"/>
      <c r="L242" s="19"/>
      <c r="M242" s="19">
        <f t="shared" si="37"/>
        <v>221</v>
      </c>
      <c r="N242" s="19">
        <f t="shared" si="38"/>
        <v>1</v>
      </c>
      <c r="O242" s="19">
        <f t="shared" si="39"/>
        <v>0</v>
      </c>
      <c r="P242" s="40" t="e">
        <f t="shared" si="40"/>
        <v>#DIV/0!</v>
      </c>
      <c r="Q242" s="40" t="e">
        <f t="shared" si="41"/>
        <v>#DIV/0!</v>
      </c>
      <c r="R242" s="40" t="e">
        <f t="shared" si="42"/>
        <v>#DIV/0!</v>
      </c>
      <c r="S242" s="40" t="e">
        <f t="shared" si="43"/>
        <v>#DIV/0!</v>
      </c>
      <c r="T242" s="19">
        <f t="shared" si="36"/>
        <v>0</v>
      </c>
      <c r="U242" s="19"/>
      <c r="V242" s="19"/>
      <c r="W242" s="19"/>
      <c r="X242" s="19"/>
      <c r="Y242" s="19"/>
      <c r="Z242" s="19"/>
      <c r="AA242" s="19"/>
      <c r="AB242" s="19"/>
      <c r="AC242" s="19"/>
    </row>
    <row r="243" spans="11:29" ht="12.75">
      <c r="K243" s="19"/>
      <c r="L243" s="19"/>
      <c r="M243" s="19">
        <f t="shared" si="37"/>
        <v>222</v>
      </c>
      <c r="N243" s="19">
        <f t="shared" si="38"/>
        <v>1</v>
      </c>
      <c r="O243" s="19">
        <f t="shared" si="39"/>
        <v>0</v>
      </c>
      <c r="P243" s="40" t="e">
        <f t="shared" si="40"/>
        <v>#DIV/0!</v>
      </c>
      <c r="Q243" s="40" t="e">
        <f t="shared" si="41"/>
        <v>#DIV/0!</v>
      </c>
      <c r="R243" s="40" t="e">
        <f t="shared" si="42"/>
        <v>#DIV/0!</v>
      </c>
      <c r="S243" s="40" t="e">
        <f t="shared" si="43"/>
        <v>#DIV/0!</v>
      </c>
      <c r="T243" s="19">
        <f t="shared" si="36"/>
        <v>0</v>
      </c>
      <c r="U243" s="19"/>
      <c r="V243" s="19"/>
      <c r="W243" s="19"/>
      <c r="X243" s="19"/>
      <c r="Y243" s="19"/>
      <c r="Z243" s="19"/>
      <c r="AA243" s="19"/>
      <c r="AB243" s="19"/>
      <c r="AC243" s="19"/>
    </row>
    <row r="244" spans="11:29" ht="12.75">
      <c r="K244" s="19"/>
      <c r="L244" s="19"/>
      <c r="M244" s="19">
        <f t="shared" si="37"/>
        <v>223</v>
      </c>
      <c r="N244" s="19">
        <f t="shared" si="38"/>
        <v>1</v>
      </c>
      <c r="O244" s="19">
        <f t="shared" si="39"/>
        <v>0</v>
      </c>
      <c r="P244" s="40" t="e">
        <f t="shared" si="40"/>
        <v>#DIV/0!</v>
      </c>
      <c r="Q244" s="40" t="e">
        <f t="shared" si="41"/>
        <v>#DIV/0!</v>
      </c>
      <c r="R244" s="40" t="e">
        <f t="shared" si="42"/>
        <v>#DIV/0!</v>
      </c>
      <c r="S244" s="40" t="e">
        <f t="shared" si="43"/>
        <v>#DIV/0!</v>
      </c>
      <c r="T244" s="19">
        <f t="shared" si="36"/>
        <v>0</v>
      </c>
      <c r="U244" s="19"/>
      <c r="V244" s="19"/>
      <c r="W244" s="19"/>
      <c r="X244" s="19"/>
      <c r="Y244" s="19"/>
      <c r="Z244" s="19"/>
      <c r="AA244" s="19"/>
      <c r="AB244" s="19"/>
      <c r="AC244" s="19"/>
    </row>
    <row r="245" spans="11:29" ht="12.75">
      <c r="K245" s="19"/>
      <c r="L245" s="19"/>
      <c r="M245" s="19">
        <f t="shared" si="37"/>
        <v>224</v>
      </c>
      <c r="N245" s="19">
        <f t="shared" si="38"/>
        <v>1</v>
      </c>
      <c r="O245" s="19">
        <f t="shared" si="39"/>
        <v>0</v>
      </c>
      <c r="P245" s="40" t="e">
        <f t="shared" si="40"/>
        <v>#DIV/0!</v>
      </c>
      <c r="Q245" s="40" t="e">
        <f t="shared" si="41"/>
        <v>#DIV/0!</v>
      </c>
      <c r="R245" s="40" t="e">
        <f t="shared" si="42"/>
        <v>#DIV/0!</v>
      </c>
      <c r="S245" s="40" t="e">
        <f t="shared" si="43"/>
        <v>#DIV/0!</v>
      </c>
      <c r="T245" s="19">
        <f t="shared" si="36"/>
        <v>0</v>
      </c>
      <c r="U245" s="19"/>
      <c r="V245" s="19"/>
      <c r="W245" s="19"/>
      <c r="X245" s="19"/>
      <c r="Y245" s="19"/>
      <c r="Z245" s="19"/>
      <c r="AA245" s="19"/>
      <c r="AB245" s="19"/>
      <c r="AC245" s="19"/>
    </row>
    <row r="246" spans="11:29" ht="12.75">
      <c r="K246" s="19"/>
      <c r="L246" s="19"/>
      <c r="M246" s="19">
        <f t="shared" si="37"/>
        <v>225</v>
      </c>
      <c r="N246" s="19">
        <f t="shared" si="38"/>
        <v>1</v>
      </c>
      <c r="O246" s="19">
        <f t="shared" si="39"/>
        <v>0</v>
      </c>
      <c r="P246" s="40" t="e">
        <f t="shared" si="40"/>
        <v>#DIV/0!</v>
      </c>
      <c r="Q246" s="40" t="e">
        <f t="shared" si="41"/>
        <v>#DIV/0!</v>
      </c>
      <c r="R246" s="40" t="e">
        <f t="shared" si="42"/>
        <v>#DIV/0!</v>
      </c>
      <c r="S246" s="40" t="e">
        <f t="shared" si="43"/>
        <v>#DIV/0!</v>
      </c>
      <c r="T246" s="19">
        <f t="shared" si="36"/>
        <v>0</v>
      </c>
      <c r="U246" s="19"/>
      <c r="V246" s="19"/>
      <c r="W246" s="19"/>
      <c r="X246" s="19"/>
      <c r="Y246" s="19"/>
      <c r="Z246" s="19"/>
      <c r="AA246" s="19"/>
      <c r="AB246" s="19"/>
      <c r="AC246" s="19"/>
    </row>
    <row r="247" spans="11:29" ht="12.75">
      <c r="K247" s="19"/>
      <c r="L247" s="19"/>
      <c r="M247" s="19">
        <f t="shared" si="37"/>
        <v>226</v>
      </c>
      <c r="N247" s="19">
        <f t="shared" si="38"/>
        <v>1</v>
      </c>
      <c r="O247" s="19">
        <f t="shared" si="39"/>
        <v>0</v>
      </c>
      <c r="P247" s="40" t="e">
        <f t="shared" si="40"/>
        <v>#DIV/0!</v>
      </c>
      <c r="Q247" s="40" t="e">
        <f t="shared" si="41"/>
        <v>#DIV/0!</v>
      </c>
      <c r="R247" s="40" t="e">
        <f t="shared" si="42"/>
        <v>#DIV/0!</v>
      </c>
      <c r="S247" s="40" t="e">
        <f t="shared" si="43"/>
        <v>#DIV/0!</v>
      </c>
      <c r="T247" s="19">
        <f t="shared" si="36"/>
        <v>0</v>
      </c>
      <c r="U247" s="19"/>
      <c r="V247" s="19"/>
      <c r="W247" s="19"/>
      <c r="X247" s="19"/>
      <c r="Y247" s="19"/>
      <c r="Z247" s="19"/>
      <c r="AA247" s="19"/>
      <c r="AB247" s="19"/>
      <c r="AC247" s="19"/>
    </row>
    <row r="248" spans="11:29" ht="12.75">
      <c r="K248" s="19"/>
      <c r="L248" s="19"/>
      <c r="M248" s="19">
        <f t="shared" si="37"/>
        <v>227</v>
      </c>
      <c r="N248" s="19">
        <f t="shared" si="38"/>
        <v>1</v>
      </c>
      <c r="O248" s="19">
        <f t="shared" si="39"/>
        <v>0</v>
      </c>
      <c r="P248" s="40" t="e">
        <f t="shared" si="40"/>
        <v>#DIV/0!</v>
      </c>
      <c r="Q248" s="40" t="e">
        <f t="shared" si="41"/>
        <v>#DIV/0!</v>
      </c>
      <c r="R248" s="40" t="e">
        <f t="shared" si="42"/>
        <v>#DIV/0!</v>
      </c>
      <c r="S248" s="40" t="e">
        <f t="shared" si="43"/>
        <v>#DIV/0!</v>
      </c>
      <c r="T248" s="19">
        <f t="shared" si="36"/>
        <v>0</v>
      </c>
      <c r="U248" s="19"/>
      <c r="V248" s="19"/>
      <c r="W248" s="19"/>
      <c r="X248" s="19"/>
      <c r="Y248" s="19"/>
      <c r="Z248" s="19"/>
      <c r="AA248" s="19"/>
      <c r="AB248" s="19"/>
      <c r="AC248" s="19"/>
    </row>
    <row r="249" spans="11:29" ht="12.75">
      <c r="K249" s="19"/>
      <c r="L249" s="19"/>
      <c r="M249" s="19">
        <f t="shared" si="37"/>
        <v>228</v>
      </c>
      <c r="N249" s="19">
        <f t="shared" si="38"/>
        <v>1</v>
      </c>
      <c r="O249" s="19">
        <f t="shared" si="39"/>
        <v>0</v>
      </c>
      <c r="P249" s="40" t="e">
        <f t="shared" si="40"/>
        <v>#DIV/0!</v>
      </c>
      <c r="Q249" s="40" t="e">
        <f t="shared" si="41"/>
        <v>#DIV/0!</v>
      </c>
      <c r="R249" s="40" t="e">
        <f t="shared" si="42"/>
        <v>#DIV/0!</v>
      </c>
      <c r="S249" s="40" t="e">
        <f t="shared" si="43"/>
        <v>#DIV/0!</v>
      </c>
      <c r="T249" s="19">
        <f t="shared" si="36"/>
        <v>0</v>
      </c>
      <c r="U249" s="19"/>
      <c r="V249" s="19"/>
      <c r="W249" s="19"/>
      <c r="X249" s="19"/>
      <c r="Y249" s="19"/>
      <c r="Z249" s="19"/>
      <c r="AA249" s="19"/>
      <c r="AB249" s="19"/>
      <c r="AC249" s="19"/>
    </row>
    <row r="250" spans="11:29" ht="12.75">
      <c r="K250" s="19"/>
      <c r="L250" s="19"/>
      <c r="M250" s="19">
        <f t="shared" si="37"/>
        <v>229</v>
      </c>
      <c r="N250" s="19">
        <f t="shared" si="38"/>
        <v>1</v>
      </c>
      <c r="O250" s="19">
        <f t="shared" si="39"/>
        <v>0</v>
      </c>
      <c r="P250" s="40" t="e">
        <f t="shared" si="40"/>
        <v>#DIV/0!</v>
      </c>
      <c r="Q250" s="40" t="e">
        <f t="shared" si="41"/>
        <v>#DIV/0!</v>
      </c>
      <c r="R250" s="40" t="e">
        <f t="shared" si="42"/>
        <v>#DIV/0!</v>
      </c>
      <c r="S250" s="40" t="e">
        <f t="shared" si="43"/>
        <v>#DIV/0!</v>
      </c>
      <c r="T250" s="19">
        <f t="shared" si="36"/>
        <v>0</v>
      </c>
      <c r="U250" s="19"/>
      <c r="V250" s="19"/>
      <c r="W250" s="19"/>
      <c r="X250" s="19"/>
      <c r="Y250" s="19"/>
      <c r="Z250" s="19"/>
      <c r="AA250" s="19"/>
      <c r="AB250" s="19"/>
      <c r="AC250" s="19"/>
    </row>
    <row r="251" spans="11:29" ht="12.75">
      <c r="K251" s="19"/>
      <c r="L251" s="19"/>
      <c r="M251" s="19">
        <f t="shared" si="37"/>
        <v>230</v>
      </c>
      <c r="N251" s="19">
        <f t="shared" si="38"/>
        <v>1</v>
      </c>
      <c r="O251" s="19">
        <f t="shared" si="39"/>
        <v>0</v>
      </c>
      <c r="P251" s="40" t="e">
        <f t="shared" si="40"/>
        <v>#DIV/0!</v>
      </c>
      <c r="Q251" s="40" t="e">
        <f t="shared" si="41"/>
        <v>#DIV/0!</v>
      </c>
      <c r="R251" s="40" t="e">
        <f t="shared" si="42"/>
        <v>#DIV/0!</v>
      </c>
      <c r="S251" s="40" t="e">
        <f t="shared" si="43"/>
        <v>#DIV/0!</v>
      </c>
      <c r="T251" s="19">
        <f t="shared" si="36"/>
        <v>0</v>
      </c>
      <c r="U251" s="19"/>
      <c r="V251" s="19"/>
      <c r="W251" s="19"/>
      <c r="X251" s="19"/>
      <c r="Y251" s="19"/>
      <c r="Z251" s="19"/>
      <c r="AA251" s="19"/>
      <c r="AB251" s="19"/>
      <c r="AC251" s="19"/>
    </row>
    <row r="252" spans="11:29" ht="12.75">
      <c r="K252" s="19"/>
      <c r="L252" s="19"/>
      <c r="M252" s="19">
        <f t="shared" si="37"/>
        <v>231</v>
      </c>
      <c r="N252" s="19">
        <f t="shared" si="38"/>
        <v>1</v>
      </c>
      <c r="O252" s="19">
        <f t="shared" si="39"/>
        <v>0</v>
      </c>
      <c r="P252" s="40" t="e">
        <f t="shared" si="40"/>
        <v>#DIV/0!</v>
      </c>
      <c r="Q252" s="40" t="e">
        <f t="shared" si="41"/>
        <v>#DIV/0!</v>
      </c>
      <c r="R252" s="40" t="e">
        <f t="shared" si="42"/>
        <v>#DIV/0!</v>
      </c>
      <c r="S252" s="40" t="e">
        <f t="shared" si="43"/>
        <v>#DIV/0!</v>
      </c>
      <c r="T252" s="19">
        <f t="shared" si="36"/>
        <v>0</v>
      </c>
      <c r="U252" s="19"/>
      <c r="V252" s="19"/>
      <c r="W252" s="19"/>
      <c r="X252" s="19"/>
      <c r="Y252" s="19"/>
      <c r="Z252" s="19"/>
      <c r="AA252" s="19"/>
      <c r="AB252" s="19"/>
      <c r="AC252" s="19"/>
    </row>
    <row r="253" spans="11:29" ht="12.75">
      <c r="K253" s="19"/>
      <c r="L253" s="19"/>
      <c r="M253" s="19">
        <f t="shared" si="37"/>
        <v>232</v>
      </c>
      <c r="N253" s="19">
        <f t="shared" si="38"/>
        <v>1</v>
      </c>
      <c r="O253" s="19">
        <f t="shared" si="39"/>
        <v>0</v>
      </c>
      <c r="P253" s="40" t="e">
        <f t="shared" si="40"/>
        <v>#DIV/0!</v>
      </c>
      <c r="Q253" s="40" t="e">
        <f t="shared" si="41"/>
        <v>#DIV/0!</v>
      </c>
      <c r="R253" s="40" t="e">
        <f t="shared" si="42"/>
        <v>#DIV/0!</v>
      </c>
      <c r="S253" s="40" t="e">
        <f t="shared" si="43"/>
        <v>#DIV/0!</v>
      </c>
      <c r="T253" s="19">
        <f t="shared" si="36"/>
        <v>0</v>
      </c>
      <c r="U253" s="19"/>
      <c r="V253" s="19"/>
      <c r="W253" s="19"/>
      <c r="X253" s="19"/>
      <c r="Y253" s="19"/>
      <c r="Z253" s="19"/>
      <c r="AA253" s="19"/>
      <c r="AB253" s="19"/>
      <c r="AC253" s="19"/>
    </row>
    <row r="254" spans="11:29" ht="12.75">
      <c r="K254" s="19"/>
      <c r="L254" s="19"/>
      <c r="M254" s="19">
        <f t="shared" si="37"/>
        <v>233</v>
      </c>
      <c r="N254" s="19">
        <f t="shared" si="38"/>
        <v>1</v>
      </c>
      <c r="O254" s="19">
        <f t="shared" si="39"/>
        <v>0</v>
      </c>
      <c r="P254" s="40" t="e">
        <f t="shared" si="40"/>
        <v>#DIV/0!</v>
      </c>
      <c r="Q254" s="40" t="e">
        <f t="shared" si="41"/>
        <v>#DIV/0!</v>
      </c>
      <c r="R254" s="40" t="e">
        <f t="shared" si="42"/>
        <v>#DIV/0!</v>
      </c>
      <c r="S254" s="40" t="e">
        <f t="shared" si="43"/>
        <v>#DIV/0!</v>
      </c>
      <c r="T254" s="19">
        <f t="shared" si="36"/>
        <v>0</v>
      </c>
      <c r="U254" s="19"/>
      <c r="V254" s="19"/>
      <c r="W254" s="19"/>
      <c r="X254" s="19"/>
      <c r="Y254" s="19"/>
      <c r="Z254" s="19"/>
      <c r="AA254" s="19"/>
      <c r="AB254" s="19"/>
      <c r="AC254" s="19"/>
    </row>
    <row r="255" spans="11:29" ht="12.75">
      <c r="K255" s="19"/>
      <c r="L255" s="19"/>
      <c r="M255" s="19">
        <f t="shared" si="37"/>
        <v>234</v>
      </c>
      <c r="N255" s="19">
        <f t="shared" si="38"/>
        <v>1</v>
      </c>
      <c r="O255" s="19">
        <f t="shared" si="39"/>
        <v>0</v>
      </c>
      <c r="P255" s="40" t="e">
        <f t="shared" si="40"/>
        <v>#DIV/0!</v>
      </c>
      <c r="Q255" s="40" t="e">
        <f t="shared" si="41"/>
        <v>#DIV/0!</v>
      </c>
      <c r="R255" s="40" t="e">
        <f t="shared" si="42"/>
        <v>#DIV/0!</v>
      </c>
      <c r="S255" s="40" t="e">
        <f t="shared" si="43"/>
        <v>#DIV/0!</v>
      </c>
      <c r="T255" s="19">
        <f t="shared" si="36"/>
        <v>0</v>
      </c>
      <c r="U255" s="19"/>
      <c r="V255" s="19"/>
      <c r="W255" s="19"/>
      <c r="X255" s="19"/>
      <c r="Y255" s="19"/>
      <c r="Z255" s="19"/>
      <c r="AA255" s="19"/>
      <c r="AB255" s="19"/>
      <c r="AC255" s="19"/>
    </row>
    <row r="256" spans="11:29" ht="12.75">
      <c r="K256" s="19"/>
      <c r="L256" s="19"/>
      <c r="M256" s="19">
        <f t="shared" si="37"/>
        <v>235</v>
      </c>
      <c r="N256" s="19">
        <f t="shared" si="38"/>
        <v>1</v>
      </c>
      <c r="O256" s="19">
        <f t="shared" si="39"/>
        <v>0</v>
      </c>
      <c r="P256" s="40" t="e">
        <f t="shared" si="40"/>
        <v>#DIV/0!</v>
      </c>
      <c r="Q256" s="40" t="e">
        <f t="shared" si="41"/>
        <v>#DIV/0!</v>
      </c>
      <c r="R256" s="40" t="e">
        <f t="shared" si="42"/>
        <v>#DIV/0!</v>
      </c>
      <c r="S256" s="40" t="e">
        <f t="shared" si="43"/>
        <v>#DIV/0!</v>
      </c>
      <c r="T256" s="19">
        <f t="shared" si="36"/>
        <v>0</v>
      </c>
      <c r="U256" s="19"/>
      <c r="V256" s="19"/>
      <c r="W256" s="19"/>
      <c r="X256" s="19"/>
      <c r="Y256" s="19"/>
      <c r="Z256" s="19"/>
      <c r="AA256" s="19"/>
      <c r="AB256" s="19"/>
      <c r="AC256" s="19"/>
    </row>
    <row r="257" spans="11:29" ht="12.75">
      <c r="K257" s="19"/>
      <c r="L257" s="19"/>
      <c r="M257" s="19">
        <f t="shared" si="37"/>
        <v>236</v>
      </c>
      <c r="N257" s="19">
        <f t="shared" si="38"/>
        <v>1</v>
      </c>
      <c r="O257" s="19">
        <f t="shared" si="39"/>
        <v>0</v>
      </c>
      <c r="P257" s="40" t="e">
        <f t="shared" si="40"/>
        <v>#DIV/0!</v>
      </c>
      <c r="Q257" s="40" t="e">
        <f t="shared" si="41"/>
        <v>#DIV/0!</v>
      </c>
      <c r="R257" s="40" t="e">
        <f t="shared" si="42"/>
        <v>#DIV/0!</v>
      </c>
      <c r="S257" s="40" t="e">
        <f t="shared" si="43"/>
        <v>#DIV/0!</v>
      </c>
      <c r="T257" s="19">
        <f t="shared" si="36"/>
        <v>0</v>
      </c>
      <c r="U257" s="19"/>
      <c r="V257" s="19"/>
      <c r="W257" s="19"/>
      <c r="X257" s="19"/>
      <c r="Y257" s="19"/>
      <c r="Z257" s="19"/>
      <c r="AA257" s="19"/>
      <c r="AB257" s="19"/>
      <c r="AC257" s="19"/>
    </row>
    <row r="258" spans="11:29" ht="12.75">
      <c r="K258" s="19"/>
      <c r="L258" s="19"/>
      <c r="M258" s="19">
        <f t="shared" si="37"/>
        <v>237</v>
      </c>
      <c r="N258" s="19">
        <f t="shared" si="38"/>
        <v>1</v>
      </c>
      <c r="O258" s="19">
        <f t="shared" si="39"/>
        <v>0</v>
      </c>
      <c r="P258" s="40" t="e">
        <f t="shared" si="40"/>
        <v>#DIV/0!</v>
      </c>
      <c r="Q258" s="40" t="e">
        <f t="shared" si="41"/>
        <v>#DIV/0!</v>
      </c>
      <c r="R258" s="40" t="e">
        <f t="shared" si="42"/>
        <v>#DIV/0!</v>
      </c>
      <c r="S258" s="40" t="e">
        <f t="shared" si="43"/>
        <v>#DIV/0!</v>
      </c>
      <c r="T258" s="19">
        <f t="shared" si="36"/>
        <v>0</v>
      </c>
      <c r="U258" s="19"/>
      <c r="V258" s="19"/>
      <c r="W258" s="19"/>
      <c r="X258" s="19"/>
      <c r="Y258" s="19"/>
      <c r="Z258" s="19"/>
      <c r="AA258" s="19"/>
      <c r="AB258" s="19"/>
      <c r="AC258" s="19"/>
    </row>
    <row r="259" spans="11:29" ht="12.75">
      <c r="K259" s="19"/>
      <c r="L259" s="19"/>
      <c r="M259" s="19">
        <f t="shared" si="37"/>
        <v>238</v>
      </c>
      <c r="N259" s="19">
        <f t="shared" si="38"/>
        <v>1</v>
      </c>
      <c r="O259" s="19">
        <f t="shared" si="39"/>
        <v>0</v>
      </c>
      <c r="P259" s="40" t="e">
        <f t="shared" si="40"/>
        <v>#DIV/0!</v>
      </c>
      <c r="Q259" s="40" t="e">
        <f t="shared" si="41"/>
        <v>#DIV/0!</v>
      </c>
      <c r="R259" s="40" t="e">
        <f t="shared" si="42"/>
        <v>#DIV/0!</v>
      </c>
      <c r="S259" s="40" t="e">
        <f t="shared" si="43"/>
        <v>#DIV/0!</v>
      </c>
      <c r="T259" s="19">
        <f t="shared" si="36"/>
        <v>0</v>
      </c>
      <c r="U259" s="19"/>
      <c r="V259" s="19"/>
      <c r="W259" s="19"/>
      <c r="X259" s="19"/>
      <c r="Y259" s="19"/>
      <c r="Z259" s="19"/>
      <c r="AA259" s="19"/>
      <c r="AB259" s="19"/>
      <c r="AC259" s="19"/>
    </row>
    <row r="260" spans="11:29" ht="12.75">
      <c r="K260" s="19"/>
      <c r="L260" s="19"/>
      <c r="M260" s="19">
        <f t="shared" si="37"/>
        <v>239</v>
      </c>
      <c r="N260" s="19">
        <f t="shared" si="38"/>
        <v>1</v>
      </c>
      <c r="O260" s="19">
        <f t="shared" si="39"/>
        <v>0</v>
      </c>
      <c r="P260" s="40" t="e">
        <f t="shared" si="40"/>
        <v>#DIV/0!</v>
      </c>
      <c r="Q260" s="40" t="e">
        <f t="shared" si="41"/>
        <v>#DIV/0!</v>
      </c>
      <c r="R260" s="40" t="e">
        <f t="shared" si="42"/>
        <v>#DIV/0!</v>
      </c>
      <c r="S260" s="40" t="e">
        <f t="shared" si="43"/>
        <v>#DIV/0!</v>
      </c>
      <c r="T260" s="19">
        <f t="shared" si="36"/>
        <v>0</v>
      </c>
      <c r="U260" s="19"/>
      <c r="V260" s="19"/>
      <c r="W260" s="19"/>
      <c r="X260" s="19"/>
      <c r="Y260" s="19"/>
      <c r="Z260" s="19"/>
      <c r="AA260" s="19"/>
      <c r="AB260" s="19"/>
      <c r="AC260" s="19"/>
    </row>
    <row r="261" spans="11:29" ht="12.75">
      <c r="K261" s="19"/>
      <c r="L261" s="19"/>
      <c r="M261" s="19">
        <f t="shared" si="37"/>
        <v>240</v>
      </c>
      <c r="N261" s="19">
        <f t="shared" si="38"/>
        <v>1</v>
      </c>
      <c r="O261" s="19">
        <f t="shared" si="39"/>
        <v>0</v>
      </c>
      <c r="P261" s="40" t="e">
        <f t="shared" si="40"/>
        <v>#DIV/0!</v>
      </c>
      <c r="Q261" s="40" t="e">
        <f t="shared" si="41"/>
        <v>#DIV/0!</v>
      </c>
      <c r="R261" s="40" t="e">
        <f t="shared" si="42"/>
        <v>#DIV/0!</v>
      </c>
      <c r="S261" s="40" t="e">
        <f t="shared" si="43"/>
        <v>#DIV/0!</v>
      </c>
      <c r="T261" s="19">
        <f t="shared" si="36"/>
        <v>0</v>
      </c>
      <c r="U261" s="19"/>
      <c r="V261" s="19"/>
      <c r="W261" s="19"/>
      <c r="X261" s="19"/>
      <c r="Y261" s="19"/>
      <c r="Z261" s="19"/>
      <c r="AA261" s="19"/>
      <c r="AB261" s="19"/>
      <c r="AC261" s="19"/>
    </row>
    <row r="262" spans="11:29" ht="12.75">
      <c r="K262" s="19"/>
      <c r="L262" s="19"/>
      <c r="M262" s="19">
        <f t="shared" si="37"/>
        <v>241</v>
      </c>
      <c r="N262" s="19">
        <f t="shared" si="38"/>
        <v>1</v>
      </c>
      <c r="O262" s="19">
        <f t="shared" si="39"/>
        <v>0</v>
      </c>
      <c r="P262" s="40" t="e">
        <f t="shared" si="40"/>
        <v>#DIV/0!</v>
      </c>
      <c r="Q262" s="40" t="e">
        <f t="shared" si="41"/>
        <v>#DIV/0!</v>
      </c>
      <c r="R262" s="40" t="e">
        <f t="shared" si="42"/>
        <v>#DIV/0!</v>
      </c>
      <c r="S262" s="40" t="e">
        <f t="shared" si="43"/>
        <v>#DIV/0!</v>
      </c>
      <c r="T262" s="19">
        <f t="shared" si="36"/>
        <v>0</v>
      </c>
      <c r="U262" s="19"/>
      <c r="V262" s="19"/>
      <c r="W262" s="19"/>
      <c r="X262" s="19"/>
      <c r="Y262" s="19"/>
      <c r="Z262" s="19"/>
      <c r="AA262" s="19"/>
      <c r="AB262" s="19"/>
      <c r="AC262" s="19"/>
    </row>
    <row r="263" spans="11:29" ht="12.75">
      <c r="K263" s="19"/>
      <c r="L263" s="19"/>
      <c r="M263" s="19">
        <f t="shared" si="37"/>
        <v>242</v>
      </c>
      <c r="N263" s="19">
        <f t="shared" si="38"/>
        <v>1</v>
      </c>
      <c r="O263" s="19">
        <f t="shared" si="39"/>
        <v>0</v>
      </c>
      <c r="P263" s="40" t="e">
        <f t="shared" si="40"/>
        <v>#DIV/0!</v>
      </c>
      <c r="Q263" s="40" t="e">
        <f t="shared" si="41"/>
        <v>#DIV/0!</v>
      </c>
      <c r="R263" s="40" t="e">
        <f t="shared" si="42"/>
        <v>#DIV/0!</v>
      </c>
      <c r="S263" s="40" t="e">
        <f t="shared" si="43"/>
        <v>#DIV/0!</v>
      </c>
      <c r="T263" s="19">
        <f t="shared" si="36"/>
        <v>0</v>
      </c>
      <c r="U263" s="19"/>
      <c r="V263" s="19"/>
      <c r="W263" s="19"/>
      <c r="X263" s="19"/>
      <c r="Y263" s="19"/>
      <c r="Z263" s="19"/>
      <c r="AA263" s="19"/>
      <c r="AB263" s="19"/>
      <c r="AC263" s="19"/>
    </row>
    <row r="264" spans="11:29" ht="12.75">
      <c r="K264" s="19"/>
      <c r="L264" s="19"/>
      <c r="M264" s="19">
        <f t="shared" si="37"/>
        <v>243</v>
      </c>
      <c r="N264" s="19">
        <f t="shared" si="38"/>
        <v>1</v>
      </c>
      <c r="O264" s="19">
        <f t="shared" si="39"/>
        <v>0</v>
      </c>
      <c r="P264" s="40" t="e">
        <f t="shared" si="40"/>
        <v>#DIV/0!</v>
      </c>
      <c r="Q264" s="40" t="e">
        <f t="shared" si="41"/>
        <v>#DIV/0!</v>
      </c>
      <c r="R264" s="40" t="e">
        <f t="shared" si="42"/>
        <v>#DIV/0!</v>
      </c>
      <c r="S264" s="40" t="e">
        <f t="shared" si="43"/>
        <v>#DIV/0!</v>
      </c>
      <c r="T264" s="19">
        <f t="shared" si="36"/>
        <v>0</v>
      </c>
      <c r="U264" s="19"/>
      <c r="V264" s="19"/>
      <c r="W264" s="19"/>
      <c r="X264" s="19"/>
      <c r="Y264" s="19"/>
      <c r="Z264" s="19"/>
      <c r="AA264" s="19"/>
      <c r="AB264" s="19"/>
      <c r="AC264" s="19"/>
    </row>
    <row r="265" spans="11:29" ht="12.75">
      <c r="K265" s="19"/>
      <c r="L265" s="19"/>
      <c r="M265" s="19">
        <f t="shared" si="37"/>
        <v>244</v>
      </c>
      <c r="N265" s="19">
        <f t="shared" si="38"/>
        <v>1</v>
      </c>
      <c r="O265" s="19">
        <f t="shared" si="39"/>
        <v>0</v>
      </c>
      <c r="P265" s="40" t="e">
        <f t="shared" si="40"/>
        <v>#DIV/0!</v>
      </c>
      <c r="Q265" s="40" t="e">
        <f t="shared" si="41"/>
        <v>#DIV/0!</v>
      </c>
      <c r="R265" s="40" t="e">
        <f t="shared" si="42"/>
        <v>#DIV/0!</v>
      </c>
      <c r="S265" s="40" t="e">
        <f t="shared" si="43"/>
        <v>#DIV/0!</v>
      </c>
      <c r="T265" s="19">
        <f t="shared" si="36"/>
        <v>0</v>
      </c>
      <c r="U265" s="19"/>
      <c r="V265" s="19"/>
      <c r="W265" s="19"/>
      <c r="X265" s="19"/>
      <c r="Y265" s="19"/>
      <c r="Z265" s="19"/>
      <c r="AA265" s="19"/>
      <c r="AB265" s="19"/>
      <c r="AC265" s="19"/>
    </row>
    <row r="266" spans="11:29" ht="12.75">
      <c r="K266" s="19"/>
      <c r="L266" s="19"/>
      <c r="M266" s="19">
        <f t="shared" si="37"/>
        <v>245</v>
      </c>
      <c r="N266" s="19">
        <f t="shared" si="38"/>
        <v>1</v>
      </c>
      <c r="O266" s="19">
        <f t="shared" si="39"/>
        <v>0</v>
      </c>
      <c r="P266" s="40" t="e">
        <f t="shared" si="40"/>
        <v>#DIV/0!</v>
      </c>
      <c r="Q266" s="40" t="e">
        <f t="shared" si="41"/>
        <v>#DIV/0!</v>
      </c>
      <c r="R266" s="40" t="e">
        <f t="shared" si="42"/>
        <v>#DIV/0!</v>
      </c>
      <c r="S266" s="40" t="e">
        <f t="shared" si="43"/>
        <v>#DIV/0!</v>
      </c>
      <c r="T266" s="19">
        <f t="shared" si="36"/>
        <v>0</v>
      </c>
      <c r="U266" s="19"/>
      <c r="V266" s="19"/>
      <c r="W266" s="19"/>
      <c r="X266" s="19"/>
      <c r="Y266" s="19"/>
      <c r="Z266" s="19"/>
      <c r="AA266" s="19"/>
      <c r="AB266" s="19"/>
      <c r="AC266" s="19"/>
    </row>
    <row r="267" spans="11:29" ht="12.75">
      <c r="K267" s="19"/>
      <c r="L267" s="19"/>
      <c r="M267" s="19">
        <f t="shared" si="37"/>
        <v>246</v>
      </c>
      <c r="N267" s="19">
        <f t="shared" si="38"/>
        <v>1</v>
      </c>
      <c r="O267" s="19">
        <f t="shared" si="39"/>
        <v>0</v>
      </c>
      <c r="P267" s="40" t="e">
        <f t="shared" si="40"/>
        <v>#DIV/0!</v>
      </c>
      <c r="Q267" s="40" t="e">
        <f t="shared" si="41"/>
        <v>#DIV/0!</v>
      </c>
      <c r="R267" s="40" t="e">
        <f t="shared" si="42"/>
        <v>#DIV/0!</v>
      </c>
      <c r="S267" s="40" t="e">
        <f t="shared" si="43"/>
        <v>#DIV/0!</v>
      </c>
      <c r="T267" s="19">
        <f t="shared" si="36"/>
        <v>0</v>
      </c>
      <c r="U267" s="19"/>
      <c r="V267" s="19"/>
      <c r="W267" s="19"/>
      <c r="X267" s="19"/>
      <c r="Y267" s="19"/>
      <c r="Z267" s="19"/>
      <c r="AA267" s="19"/>
      <c r="AB267" s="19"/>
      <c r="AC267" s="19"/>
    </row>
    <row r="268" spans="11:29" ht="12.75">
      <c r="K268" s="19"/>
      <c r="L268" s="19"/>
      <c r="M268" s="19">
        <f t="shared" si="37"/>
        <v>247</v>
      </c>
      <c r="N268" s="19">
        <f t="shared" si="38"/>
        <v>1</v>
      </c>
      <c r="O268" s="19">
        <f t="shared" si="39"/>
        <v>0</v>
      </c>
      <c r="P268" s="40" t="e">
        <f t="shared" si="40"/>
        <v>#DIV/0!</v>
      </c>
      <c r="Q268" s="40" t="e">
        <f t="shared" si="41"/>
        <v>#DIV/0!</v>
      </c>
      <c r="R268" s="40" t="e">
        <f t="shared" si="42"/>
        <v>#DIV/0!</v>
      </c>
      <c r="S268" s="40" t="e">
        <f t="shared" si="43"/>
        <v>#DIV/0!</v>
      </c>
      <c r="T268" s="19">
        <f t="shared" si="36"/>
        <v>0</v>
      </c>
      <c r="U268" s="19"/>
      <c r="V268" s="19"/>
      <c r="W268" s="19"/>
      <c r="X268" s="19"/>
      <c r="Y268" s="19"/>
      <c r="Z268" s="19"/>
      <c r="AA268" s="19"/>
      <c r="AB268" s="19"/>
      <c r="AC268" s="19"/>
    </row>
    <row r="269" spans="11:29" ht="12.75">
      <c r="K269" s="19"/>
      <c r="L269" s="19"/>
      <c r="M269" s="19">
        <f t="shared" si="37"/>
        <v>248</v>
      </c>
      <c r="N269" s="19">
        <f t="shared" si="38"/>
        <v>1</v>
      </c>
      <c r="O269" s="19">
        <f t="shared" si="39"/>
        <v>0</v>
      </c>
      <c r="P269" s="40" t="e">
        <f t="shared" si="40"/>
        <v>#DIV/0!</v>
      </c>
      <c r="Q269" s="40" t="e">
        <f t="shared" si="41"/>
        <v>#DIV/0!</v>
      </c>
      <c r="R269" s="40" t="e">
        <f t="shared" si="42"/>
        <v>#DIV/0!</v>
      </c>
      <c r="S269" s="40" t="e">
        <f t="shared" si="43"/>
        <v>#DIV/0!</v>
      </c>
      <c r="T269" s="19">
        <f t="shared" si="36"/>
        <v>0</v>
      </c>
      <c r="U269" s="19"/>
      <c r="V269" s="19"/>
      <c r="W269" s="19"/>
      <c r="X269" s="19"/>
      <c r="Y269" s="19"/>
      <c r="Z269" s="19"/>
      <c r="AA269" s="19"/>
      <c r="AB269" s="19"/>
      <c r="AC269" s="19"/>
    </row>
    <row r="270" spans="11:29" ht="12.75">
      <c r="K270" s="19"/>
      <c r="L270" s="19"/>
      <c r="M270" s="19">
        <f t="shared" si="37"/>
        <v>249</v>
      </c>
      <c r="N270" s="19">
        <f t="shared" si="38"/>
        <v>1</v>
      </c>
      <c r="O270" s="19">
        <f t="shared" si="39"/>
        <v>0</v>
      </c>
      <c r="P270" s="40" t="e">
        <f t="shared" si="40"/>
        <v>#DIV/0!</v>
      </c>
      <c r="Q270" s="40" t="e">
        <f t="shared" si="41"/>
        <v>#DIV/0!</v>
      </c>
      <c r="R270" s="40" t="e">
        <f t="shared" si="42"/>
        <v>#DIV/0!</v>
      </c>
      <c r="S270" s="40" t="e">
        <f t="shared" si="43"/>
        <v>#DIV/0!</v>
      </c>
      <c r="T270" s="19">
        <f t="shared" si="36"/>
        <v>0</v>
      </c>
      <c r="U270" s="19"/>
      <c r="V270" s="19"/>
      <c r="W270" s="19"/>
      <c r="X270" s="19"/>
      <c r="Y270" s="19"/>
      <c r="Z270" s="19"/>
      <c r="AA270" s="19"/>
      <c r="AB270" s="19"/>
      <c r="AC270" s="19"/>
    </row>
    <row r="271" spans="11:29" ht="12.75">
      <c r="K271" s="19"/>
      <c r="L271" s="19"/>
      <c r="M271" s="19">
        <f t="shared" si="37"/>
        <v>250</v>
      </c>
      <c r="N271" s="19">
        <f t="shared" si="38"/>
        <v>1</v>
      </c>
      <c r="O271" s="19">
        <f t="shared" si="39"/>
        <v>0</v>
      </c>
      <c r="P271" s="40" t="e">
        <f t="shared" si="40"/>
        <v>#DIV/0!</v>
      </c>
      <c r="Q271" s="40" t="e">
        <f t="shared" si="41"/>
        <v>#DIV/0!</v>
      </c>
      <c r="R271" s="40" t="e">
        <f t="shared" si="42"/>
        <v>#DIV/0!</v>
      </c>
      <c r="S271" s="40" t="e">
        <f t="shared" si="43"/>
        <v>#DIV/0!</v>
      </c>
      <c r="T271" s="19">
        <f t="shared" si="36"/>
        <v>0</v>
      </c>
      <c r="U271" s="19"/>
      <c r="V271" s="19"/>
      <c r="W271" s="19"/>
      <c r="X271" s="19"/>
      <c r="Y271" s="19"/>
      <c r="Z271" s="19"/>
      <c r="AA271" s="19"/>
      <c r="AB271" s="19"/>
      <c r="AC271" s="19"/>
    </row>
    <row r="272" spans="11:29" ht="12.75">
      <c r="K272" s="19"/>
      <c r="L272" s="19"/>
      <c r="M272" s="19">
        <f t="shared" si="37"/>
        <v>251</v>
      </c>
      <c r="N272" s="19">
        <f t="shared" si="38"/>
        <v>1</v>
      </c>
      <c r="O272" s="19">
        <f t="shared" si="39"/>
        <v>0</v>
      </c>
      <c r="P272" s="40" t="e">
        <f t="shared" si="40"/>
        <v>#DIV/0!</v>
      </c>
      <c r="Q272" s="40" t="e">
        <f t="shared" si="41"/>
        <v>#DIV/0!</v>
      </c>
      <c r="R272" s="40" t="e">
        <f t="shared" si="42"/>
        <v>#DIV/0!</v>
      </c>
      <c r="S272" s="40" t="e">
        <f t="shared" si="43"/>
        <v>#DIV/0!</v>
      </c>
      <c r="T272" s="19">
        <f t="shared" si="36"/>
        <v>0</v>
      </c>
      <c r="U272" s="19"/>
      <c r="V272" s="19"/>
      <c r="W272" s="19"/>
      <c r="X272" s="19"/>
      <c r="Y272" s="19"/>
      <c r="Z272" s="19"/>
      <c r="AA272" s="19"/>
      <c r="AB272" s="19"/>
      <c r="AC272" s="19"/>
    </row>
    <row r="273" spans="11:29" ht="12.75">
      <c r="K273" s="19"/>
      <c r="L273" s="19"/>
      <c r="M273" s="19">
        <f t="shared" si="37"/>
        <v>252</v>
      </c>
      <c r="N273" s="19">
        <f t="shared" si="38"/>
        <v>1</v>
      </c>
      <c r="O273" s="19">
        <f t="shared" si="39"/>
        <v>0</v>
      </c>
      <c r="P273" s="40" t="e">
        <f t="shared" si="40"/>
        <v>#DIV/0!</v>
      </c>
      <c r="Q273" s="40" t="e">
        <f t="shared" si="41"/>
        <v>#DIV/0!</v>
      </c>
      <c r="R273" s="40" t="e">
        <f t="shared" si="42"/>
        <v>#DIV/0!</v>
      </c>
      <c r="S273" s="40" t="e">
        <f t="shared" si="43"/>
        <v>#DIV/0!</v>
      </c>
      <c r="T273" s="19">
        <f t="shared" si="36"/>
        <v>0</v>
      </c>
      <c r="U273" s="19"/>
      <c r="V273" s="19"/>
      <c r="W273" s="19"/>
      <c r="X273" s="19"/>
      <c r="Y273" s="19"/>
      <c r="Z273" s="19"/>
      <c r="AA273" s="19"/>
      <c r="AB273" s="19"/>
      <c r="AC273" s="19"/>
    </row>
    <row r="274" spans="11:29" ht="12.75">
      <c r="K274" s="19"/>
      <c r="L274" s="19"/>
      <c r="M274" s="19">
        <f t="shared" si="37"/>
        <v>253</v>
      </c>
      <c r="N274" s="19">
        <f t="shared" si="38"/>
        <v>1</v>
      </c>
      <c r="O274" s="19">
        <f t="shared" si="39"/>
        <v>0</v>
      </c>
      <c r="P274" s="40" t="e">
        <f t="shared" si="40"/>
        <v>#DIV/0!</v>
      </c>
      <c r="Q274" s="40" t="e">
        <f t="shared" si="41"/>
        <v>#DIV/0!</v>
      </c>
      <c r="R274" s="40" t="e">
        <f t="shared" si="42"/>
        <v>#DIV/0!</v>
      </c>
      <c r="S274" s="40" t="e">
        <f t="shared" si="43"/>
        <v>#DIV/0!</v>
      </c>
      <c r="T274" s="19">
        <f t="shared" si="36"/>
        <v>0</v>
      </c>
      <c r="U274" s="19"/>
      <c r="V274" s="19"/>
      <c r="W274" s="19"/>
      <c r="X274" s="19"/>
      <c r="Y274" s="19"/>
      <c r="Z274" s="19"/>
      <c r="AA274" s="19"/>
      <c r="AB274" s="19"/>
      <c r="AC274" s="19"/>
    </row>
    <row r="275" spans="11:29" ht="12.75">
      <c r="K275" s="19"/>
      <c r="L275" s="19"/>
      <c r="M275" s="19">
        <f t="shared" si="37"/>
        <v>254</v>
      </c>
      <c r="N275" s="19">
        <f t="shared" si="38"/>
        <v>1</v>
      </c>
      <c r="O275" s="19">
        <f t="shared" si="39"/>
        <v>0</v>
      </c>
      <c r="P275" s="40" t="e">
        <f t="shared" si="40"/>
        <v>#DIV/0!</v>
      </c>
      <c r="Q275" s="40" t="e">
        <f t="shared" si="41"/>
        <v>#DIV/0!</v>
      </c>
      <c r="R275" s="40" t="e">
        <f t="shared" si="42"/>
        <v>#DIV/0!</v>
      </c>
      <c r="S275" s="40" t="e">
        <f t="shared" si="43"/>
        <v>#DIV/0!</v>
      </c>
      <c r="T275" s="19">
        <f t="shared" si="36"/>
        <v>0</v>
      </c>
      <c r="U275" s="19"/>
      <c r="V275" s="19"/>
      <c r="W275" s="19"/>
      <c r="X275" s="19"/>
      <c r="Y275" s="19"/>
      <c r="Z275" s="19"/>
      <c r="AA275" s="19"/>
      <c r="AB275" s="19"/>
      <c r="AC275" s="19"/>
    </row>
    <row r="276" spans="11:29" ht="12.75">
      <c r="K276" s="19"/>
      <c r="L276" s="19"/>
      <c r="M276" s="19">
        <f t="shared" si="37"/>
        <v>255</v>
      </c>
      <c r="N276" s="19">
        <f t="shared" si="38"/>
        <v>1</v>
      </c>
      <c r="O276" s="19">
        <f t="shared" si="39"/>
        <v>0</v>
      </c>
      <c r="P276" s="40" t="e">
        <f t="shared" si="40"/>
        <v>#DIV/0!</v>
      </c>
      <c r="Q276" s="40" t="e">
        <f t="shared" si="41"/>
        <v>#DIV/0!</v>
      </c>
      <c r="R276" s="40" t="e">
        <f t="shared" si="42"/>
        <v>#DIV/0!</v>
      </c>
      <c r="S276" s="40" t="e">
        <f t="shared" si="43"/>
        <v>#DIV/0!</v>
      </c>
      <c r="T276" s="19">
        <f t="shared" si="36"/>
        <v>0</v>
      </c>
      <c r="U276" s="19"/>
      <c r="V276" s="19"/>
      <c r="W276" s="19"/>
      <c r="X276" s="19"/>
      <c r="Y276" s="19"/>
      <c r="Z276" s="19"/>
      <c r="AA276" s="19"/>
      <c r="AB276" s="19"/>
      <c r="AC276" s="19"/>
    </row>
    <row r="277" spans="11:29" ht="12.75">
      <c r="K277" s="19"/>
      <c r="L277" s="19"/>
      <c r="M277" s="19">
        <f t="shared" si="37"/>
        <v>256</v>
      </c>
      <c r="N277" s="19">
        <f t="shared" si="38"/>
        <v>1</v>
      </c>
      <c r="O277" s="19">
        <f t="shared" si="39"/>
        <v>0</v>
      </c>
      <c r="P277" s="40" t="e">
        <f t="shared" si="40"/>
        <v>#DIV/0!</v>
      </c>
      <c r="Q277" s="40" t="e">
        <f t="shared" si="41"/>
        <v>#DIV/0!</v>
      </c>
      <c r="R277" s="40" t="e">
        <f t="shared" si="42"/>
        <v>#DIV/0!</v>
      </c>
      <c r="S277" s="40" t="e">
        <f t="shared" si="43"/>
        <v>#DIV/0!</v>
      </c>
      <c r="T277" s="19">
        <f aca="true" t="shared" si="44" ref="T277:T340">$B$11</f>
        <v>0</v>
      </c>
      <c r="U277" s="19"/>
      <c r="V277" s="19"/>
      <c r="W277" s="19"/>
      <c r="X277" s="19"/>
      <c r="Y277" s="19"/>
      <c r="Z277" s="19"/>
      <c r="AA277" s="19"/>
      <c r="AB277" s="19"/>
      <c r="AC277" s="19"/>
    </row>
    <row r="278" spans="11:29" ht="12.75">
      <c r="K278" s="19"/>
      <c r="L278" s="19"/>
      <c r="M278" s="19">
        <f aca="true" t="shared" si="45" ref="M278:M341">(M277+1)</f>
        <v>257</v>
      </c>
      <c r="N278" s="19">
        <f aca="true" t="shared" si="46" ref="N278:N341">IF($B$9&gt;N277,IF(O277=($B$8-1),(N277+1),(N277)),(N277))</f>
        <v>1</v>
      </c>
      <c r="O278" s="19">
        <f aca="true" t="shared" si="47" ref="O278:O341">IF(O277&lt;($B$8-1),(1+O277),0)</f>
        <v>0</v>
      </c>
      <c r="P278" s="40" t="e">
        <f aca="true" t="shared" si="48" ref="P278:P341">IF((N278&gt;N277),(EXP(-$Q$16)*(P277)+$Q$11),((EXP(-$Q$16)*(P277))))</f>
        <v>#DIV/0!</v>
      </c>
      <c r="Q278" s="40" t="e">
        <f aca="true" t="shared" si="49" ref="Q278:Q341">IF((N278&gt;N277),(EXP(-$Q$16)*(Q277)+$Q$12),((EXP(-$Q$16)*(Q277))))</f>
        <v>#DIV/0!</v>
      </c>
      <c r="R278" s="40" t="e">
        <f aca="true" t="shared" si="50" ref="R278:R341">IF((N278&gt;N277),(EXP(-$Q$16)*(R277)+$Q$13),((EXP(-$Q$16)*(R277))))</f>
        <v>#DIV/0!</v>
      </c>
      <c r="S278" s="40" t="e">
        <f aca="true" t="shared" si="51" ref="S278:S341">IF((N278&gt;N277),(EXP(-$Q$16)*(S277)+$Q$14),((EXP(-$Q$16)*(S277))))</f>
        <v>#DIV/0!</v>
      </c>
      <c r="T278" s="19">
        <f t="shared" si="44"/>
        <v>0</v>
      </c>
      <c r="U278" s="19"/>
      <c r="V278" s="19"/>
      <c r="W278" s="19"/>
      <c r="X278" s="19"/>
      <c r="Y278" s="19"/>
      <c r="Z278" s="19"/>
      <c r="AA278" s="19"/>
      <c r="AB278" s="19"/>
      <c r="AC278" s="19"/>
    </row>
    <row r="279" spans="11:29" ht="12.75">
      <c r="K279" s="19"/>
      <c r="L279" s="19"/>
      <c r="M279" s="19">
        <f t="shared" si="45"/>
        <v>258</v>
      </c>
      <c r="N279" s="19">
        <f t="shared" si="46"/>
        <v>1</v>
      </c>
      <c r="O279" s="19">
        <f t="shared" si="47"/>
        <v>0</v>
      </c>
      <c r="P279" s="40" t="e">
        <f t="shared" si="48"/>
        <v>#DIV/0!</v>
      </c>
      <c r="Q279" s="40" t="e">
        <f t="shared" si="49"/>
        <v>#DIV/0!</v>
      </c>
      <c r="R279" s="40" t="e">
        <f t="shared" si="50"/>
        <v>#DIV/0!</v>
      </c>
      <c r="S279" s="40" t="e">
        <f t="shared" si="51"/>
        <v>#DIV/0!</v>
      </c>
      <c r="T279" s="19">
        <f t="shared" si="44"/>
        <v>0</v>
      </c>
      <c r="U279" s="19"/>
      <c r="V279" s="19"/>
      <c r="W279" s="19"/>
      <c r="X279" s="19"/>
      <c r="Y279" s="19"/>
      <c r="Z279" s="19"/>
      <c r="AA279" s="19"/>
      <c r="AB279" s="19"/>
      <c r="AC279" s="19"/>
    </row>
    <row r="280" spans="11:29" ht="12.75">
      <c r="K280" s="19"/>
      <c r="L280" s="19"/>
      <c r="M280" s="19">
        <f t="shared" si="45"/>
        <v>259</v>
      </c>
      <c r="N280" s="19">
        <f t="shared" si="46"/>
        <v>1</v>
      </c>
      <c r="O280" s="19">
        <f t="shared" si="47"/>
        <v>0</v>
      </c>
      <c r="P280" s="40" t="e">
        <f t="shared" si="48"/>
        <v>#DIV/0!</v>
      </c>
      <c r="Q280" s="40" t="e">
        <f t="shared" si="49"/>
        <v>#DIV/0!</v>
      </c>
      <c r="R280" s="40" t="e">
        <f t="shared" si="50"/>
        <v>#DIV/0!</v>
      </c>
      <c r="S280" s="40" t="e">
        <f t="shared" si="51"/>
        <v>#DIV/0!</v>
      </c>
      <c r="T280" s="19">
        <f t="shared" si="44"/>
        <v>0</v>
      </c>
      <c r="U280" s="19"/>
      <c r="V280" s="19"/>
      <c r="W280" s="19"/>
      <c r="X280" s="19"/>
      <c r="Y280" s="19"/>
      <c r="Z280" s="19"/>
      <c r="AA280" s="19"/>
      <c r="AB280" s="19"/>
      <c r="AC280" s="19"/>
    </row>
    <row r="281" spans="11:29" ht="12.75">
      <c r="K281" s="19"/>
      <c r="L281" s="19"/>
      <c r="M281" s="19">
        <f t="shared" si="45"/>
        <v>260</v>
      </c>
      <c r="N281" s="19">
        <f t="shared" si="46"/>
        <v>1</v>
      </c>
      <c r="O281" s="19">
        <f t="shared" si="47"/>
        <v>0</v>
      </c>
      <c r="P281" s="40" t="e">
        <f t="shared" si="48"/>
        <v>#DIV/0!</v>
      </c>
      <c r="Q281" s="40" t="e">
        <f t="shared" si="49"/>
        <v>#DIV/0!</v>
      </c>
      <c r="R281" s="40" t="e">
        <f t="shared" si="50"/>
        <v>#DIV/0!</v>
      </c>
      <c r="S281" s="40" t="e">
        <f t="shared" si="51"/>
        <v>#DIV/0!</v>
      </c>
      <c r="T281" s="19">
        <f t="shared" si="44"/>
        <v>0</v>
      </c>
      <c r="U281" s="19"/>
      <c r="V281" s="19"/>
      <c r="W281" s="19"/>
      <c r="X281" s="19"/>
      <c r="Y281" s="19"/>
      <c r="Z281" s="19"/>
      <c r="AA281" s="19"/>
      <c r="AB281" s="19"/>
      <c r="AC281" s="19"/>
    </row>
    <row r="282" spans="11:29" ht="12.75">
      <c r="K282" s="19"/>
      <c r="L282" s="19"/>
      <c r="M282" s="19">
        <f t="shared" si="45"/>
        <v>261</v>
      </c>
      <c r="N282" s="19">
        <f t="shared" si="46"/>
        <v>1</v>
      </c>
      <c r="O282" s="19">
        <f t="shared" si="47"/>
        <v>0</v>
      </c>
      <c r="P282" s="40" t="e">
        <f t="shared" si="48"/>
        <v>#DIV/0!</v>
      </c>
      <c r="Q282" s="40" t="e">
        <f t="shared" si="49"/>
        <v>#DIV/0!</v>
      </c>
      <c r="R282" s="40" t="e">
        <f t="shared" si="50"/>
        <v>#DIV/0!</v>
      </c>
      <c r="S282" s="40" t="e">
        <f t="shared" si="51"/>
        <v>#DIV/0!</v>
      </c>
      <c r="T282" s="19">
        <f t="shared" si="44"/>
        <v>0</v>
      </c>
      <c r="U282" s="19"/>
      <c r="V282" s="19"/>
      <c r="W282" s="19"/>
      <c r="X282" s="19"/>
      <c r="Y282" s="19"/>
      <c r="Z282" s="19"/>
      <c r="AA282" s="19"/>
      <c r="AB282" s="19"/>
      <c r="AC282" s="19"/>
    </row>
    <row r="283" spans="11:29" ht="12.75">
      <c r="K283" s="19"/>
      <c r="L283" s="19"/>
      <c r="M283" s="19">
        <f t="shared" si="45"/>
        <v>262</v>
      </c>
      <c r="N283" s="19">
        <f t="shared" si="46"/>
        <v>1</v>
      </c>
      <c r="O283" s="19">
        <f t="shared" si="47"/>
        <v>0</v>
      </c>
      <c r="P283" s="40" t="e">
        <f t="shared" si="48"/>
        <v>#DIV/0!</v>
      </c>
      <c r="Q283" s="40" t="e">
        <f t="shared" si="49"/>
        <v>#DIV/0!</v>
      </c>
      <c r="R283" s="40" t="e">
        <f t="shared" si="50"/>
        <v>#DIV/0!</v>
      </c>
      <c r="S283" s="40" t="e">
        <f t="shared" si="51"/>
        <v>#DIV/0!</v>
      </c>
      <c r="T283" s="19">
        <f t="shared" si="44"/>
        <v>0</v>
      </c>
      <c r="U283" s="19"/>
      <c r="V283" s="19"/>
      <c r="W283" s="19"/>
      <c r="X283" s="19"/>
      <c r="Y283" s="19"/>
      <c r="Z283" s="19"/>
      <c r="AA283" s="19"/>
      <c r="AB283" s="19"/>
      <c r="AC283" s="19"/>
    </row>
    <row r="284" spans="11:29" ht="12.75">
      <c r="K284" s="19"/>
      <c r="L284" s="19"/>
      <c r="M284" s="19">
        <f t="shared" si="45"/>
        <v>263</v>
      </c>
      <c r="N284" s="19">
        <f t="shared" si="46"/>
        <v>1</v>
      </c>
      <c r="O284" s="19">
        <f t="shared" si="47"/>
        <v>0</v>
      </c>
      <c r="P284" s="40" t="e">
        <f t="shared" si="48"/>
        <v>#DIV/0!</v>
      </c>
      <c r="Q284" s="40" t="e">
        <f t="shared" si="49"/>
        <v>#DIV/0!</v>
      </c>
      <c r="R284" s="40" t="e">
        <f t="shared" si="50"/>
        <v>#DIV/0!</v>
      </c>
      <c r="S284" s="40" t="e">
        <f t="shared" si="51"/>
        <v>#DIV/0!</v>
      </c>
      <c r="T284" s="19">
        <f t="shared" si="44"/>
        <v>0</v>
      </c>
      <c r="U284" s="19"/>
      <c r="V284" s="19"/>
      <c r="W284" s="19"/>
      <c r="X284" s="19"/>
      <c r="Y284" s="19"/>
      <c r="Z284" s="19"/>
      <c r="AA284" s="19"/>
      <c r="AB284" s="19"/>
      <c r="AC284" s="19"/>
    </row>
    <row r="285" spans="11:29" ht="12.75">
      <c r="K285" s="19"/>
      <c r="L285" s="19"/>
      <c r="M285" s="19">
        <f t="shared" si="45"/>
        <v>264</v>
      </c>
      <c r="N285" s="19">
        <f t="shared" si="46"/>
        <v>1</v>
      </c>
      <c r="O285" s="19">
        <f t="shared" si="47"/>
        <v>0</v>
      </c>
      <c r="P285" s="40" t="e">
        <f t="shared" si="48"/>
        <v>#DIV/0!</v>
      </c>
      <c r="Q285" s="40" t="e">
        <f t="shared" si="49"/>
        <v>#DIV/0!</v>
      </c>
      <c r="R285" s="40" t="e">
        <f t="shared" si="50"/>
        <v>#DIV/0!</v>
      </c>
      <c r="S285" s="40" t="e">
        <f t="shared" si="51"/>
        <v>#DIV/0!</v>
      </c>
      <c r="T285" s="19">
        <f t="shared" si="44"/>
        <v>0</v>
      </c>
      <c r="U285" s="19"/>
      <c r="V285" s="19"/>
      <c r="W285" s="19"/>
      <c r="X285" s="19"/>
      <c r="Y285" s="19"/>
      <c r="Z285" s="19"/>
      <c r="AA285" s="19"/>
      <c r="AB285" s="19"/>
      <c r="AC285" s="19"/>
    </row>
    <row r="286" spans="11:29" ht="12.75">
      <c r="K286" s="19"/>
      <c r="L286" s="19"/>
      <c r="M286" s="19">
        <f t="shared" si="45"/>
        <v>265</v>
      </c>
      <c r="N286" s="19">
        <f t="shared" si="46"/>
        <v>1</v>
      </c>
      <c r="O286" s="19">
        <f t="shared" si="47"/>
        <v>0</v>
      </c>
      <c r="P286" s="40" t="e">
        <f t="shared" si="48"/>
        <v>#DIV/0!</v>
      </c>
      <c r="Q286" s="40" t="e">
        <f t="shared" si="49"/>
        <v>#DIV/0!</v>
      </c>
      <c r="R286" s="40" t="e">
        <f t="shared" si="50"/>
        <v>#DIV/0!</v>
      </c>
      <c r="S286" s="40" t="e">
        <f t="shared" si="51"/>
        <v>#DIV/0!</v>
      </c>
      <c r="T286" s="19">
        <f t="shared" si="44"/>
        <v>0</v>
      </c>
      <c r="U286" s="19"/>
      <c r="V286" s="19"/>
      <c r="W286" s="19"/>
      <c r="X286" s="19"/>
      <c r="Y286" s="19"/>
      <c r="Z286" s="19"/>
      <c r="AA286" s="19"/>
      <c r="AB286" s="19"/>
      <c r="AC286" s="19"/>
    </row>
    <row r="287" spans="11:29" ht="12.75">
      <c r="K287" s="19"/>
      <c r="L287" s="19"/>
      <c r="M287" s="19">
        <f t="shared" si="45"/>
        <v>266</v>
      </c>
      <c r="N287" s="19">
        <f t="shared" si="46"/>
        <v>1</v>
      </c>
      <c r="O287" s="19">
        <f t="shared" si="47"/>
        <v>0</v>
      </c>
      <c r="P287" s="40" t="e">
        <f t="shared" si="48"/>
        <v>#DIV/0!</v>
      </c>
      <c r="Q287" s="40" t="e">
        <f t="shared" si="49"/>
        <v>#DIV/0!</v>
      </c>
      <c r="R287" s="40" t="e">
        <f t="shared" si="50"/>
        <v>#DIV/0!</v>
      </c>
      <c r="S287" s="40" t="e">
        <f t="shared" si="51"/>
        <v>#DIV/0!</v>
      </c>
      <c r="T287" s="19">
        <f t="shared" si="44"/>
        <v>0</v>
      </c>
      <c r="U287" s="19"/>
      <c r="V287" s="19"/>
      <c r="W287" s="19"/>
      <c r="X287" s="19"/>
      <c r="Y287" s="19"/>
      <c r="Z287" s="19"/>
      <c r="AA287" s="19"/>
      <c r="AB287" s="19"/>
      <c r="AC287" s="19"/>
    </row>
    <row r="288" spans="11:29" ht="12.75">
      <c r="K288" s="19"/>
      <c r="L288" s="19"/>
      <c r="M288" s="19">
        <f t="shared" si="45"/>
        <v>267</v>
      </c>
      <c r="N288" s="19">
        <f t="shared" si="46"/>
        <v>1</v>
      </c>
      <c r="O288" s="19">
        <f t="shared" si="47"/>
        <v>0</v>
      </c>
      <c r="P288" s="40" t="e">
        <f t="shared" si="48"/>
        <v>#DIV/0!</v>
      </c>
      <c r="Q288" s="40" t="e">
        <f t="shared" si="49"/>
        <v>#DIV/0!</v>
      </c>
      <c r="R288" s="40" t="e">
        <f t="shared" si="50"/>
        <v>#DIV/0!</v>
      </c>
      <c r="S288" s="40" t="e">
        <f t="shared" si="51"/>
        <v>#DIV/0!</v>
      </c>
      <c r="T288" s="19">
        <f t="shared" si="44"/>
        <v>0</v>
      </c>
      <c r="U288" s="19"/>
      <c r="V288" s="19"/>
      <c r="W288" s="19"/>
      <c r="X288" s="19"/>
      <c r="Y288" s="19"/>
      <c r="Z288" s="19"/>
      <c r="AA288" s="19"/>
      <c r="AB288" s="19"/>
      <c r="AC288" s="19"/>
    </row>
    <row r="289" spans="11:29" ht="12.75">
      <c r="K289" s="19"/>
      <c r="L289" s="19"/>
      <c r="M289" s="19">
        <f t="shared" si="45"/>
        <v>268</v>
      </c>
      <c r="N289" s="19">
        <f t="shared" si="46"/>
        <v>1</v>
      </c>
      <c r="O289" s="19">
        <f t="shared" si="47"/>
        <v>0</v>
      </c>
      <c r="P289" s="40" t="e">
        <f t="shared" si="48"/>
        <v>#DIV/0!</v>
      </c>
      <c r="Q289" s="40" t="e">
        <f t="shared" si="49"/>
        <v>#DIV/0!</v>
      </c>
      <c r="R289" s="40" t="e">
        <f t="shared" si="50"/>
        <v>#DIV/0!</v>
      </c>
      <c r="S289" s="40" t="e">
        <f t="shared" si="51"/>
        <v>#DIV/0!</v>
      </c>
      <c r="T289" s="19">
        <f t="shared" si="44"/>
        <v>0</v>
      </c>
      <c r="U289" s="19"/>
      <c r="V289" s="19"/>
      <c r="W289" s="19"/>
      <c r="X289" s="19"/>
      <c r="Y289" s="19"/>
      <c r="Z289" s="19"/>
      <c r="AA289" s="19"/>
      <c r="AB289" s="19"/>
      <c r="AC289" s="19"/>
    </row>
    <row r="290" spans="11:29" ht="12.75">
      <c r="K290" s="19"/>
      <c r="L290" s="19"/>
      <c r="M290" s="19">
        <f t="shared" si="45"/>
        <v>269</v>
      </c>
      <c r="N290" s="19">
        <f t="shared" si="46"/>
        <v>1</v>
      </c>
      <c r="O290" s="19">
        <f t="shared" si="47"/>
        <v>0</v>
      </c>
      <c r="P290" s="40" t="e">
        <f t="shared" si="48"/>
        <v>#DIV/0!</v>
      </c>
      <c r="Q290" s="40" t="e">
        <f t="shared" si="49"/>
        <v>#DIV/0!</v>
      </c>
      <c r="R290" s="40" t="e">
        <f t="shared" si="50"/>
        <v>#DIV/0!</v>
      </c>
      <c r="S290" s="40" t="e">
        <f t="shared" si="51"/>
        <v>#DIV/0!</v>
      </c>
      <c r="T290" s="19">
        <f t="shared" si="44"/>
        <v>0</v>
      </c>
      <c r="U290" s="19"/>
      <c r="V290" s="19"/>
      <c r="W290" s="19"/>
      <c r="X290" s="19"/>
      <c r="Y290" s="19"/>
      <c r="Z290" s="19"/>
      <c r="AA290" s="19"/>
      <c r="AB290" s="19"/>
      <c r="AC290" s="19"/>
    </row>
    <row r="291" spans="11:29" ht="12.75">
      <c r="K291" s="19"/>
      <c r="L291" s="19"/>
      <c r="M291" s="19">
        <f t="shared" si="45"/>
        <v>270</v>
      </c>
      <c r="N291" s="19">
        <f t="shared" si="46"/>
        <v>1</v>
      </c>
      <c r="O291" s="19">
        <f t="shared" si="47"/>
        <v>0</v>
      </c>
      <c r="P291" s="40" t="e">
        <f t="shared" si="48"/>
        <v>#DIV/0!</v>
      </c>
      <c r="Q291" s="40" t="e">
        <f t="shared" si="49"/>
        <v>#DIV/0!</v>
      </c>
      <c r="R291" s="40" t="e">
        <f t="shared" si="50"/>
        <v>#DIV/0!</v>
      </c>
      <c r="S291" s="40" t="e">
        <f t="shared" si="51"/>
        <v>#DIV/0!</v>
      </c>
      <c r="T291" s="19">
        <f t="shared" si="44"/>
        <v>0</v>
      </c>
      <c r="U291" s="19"/>
      <c r="V291" s="19"/>
      <c r="W291" s="19"/>
      <c r="X291" s="19"/>
      <c r="Y291" s="19"/>
      <c r="Z291" s="19"/>
      <c r="AA291" s="19"/>
      <c r="AB291" s="19"/>
      <c r="AC291" s="19"/>
    </row>
    <row r="292" spans="11:29" ht="12.75">
      <c r="K292" s="19"/>
      <c r="L292" s="19"/>
      <c r="M292" s="19">
        <f t="shared" si="45"/>
        <v>271</v>
      </c>
      <c r="N292" s="19">
        <f t="shared" si="46"/>
        <v>1</v>
      </c>
      <c r="O292" s="19">
        <f t="shared" si="47"/>
        <v>0</v>
      </c>
      <c r="P292" s="40" t="e">
        <f t="shared" si="48"/>
        <v>#DIV/0!</v>
      </c>
      <c r="Q292" s="40" t="e">
        <f t="shared" si="49"/>
        <v>#DIV/0!</v>
      </c>
      <c r="R292" s="40" t="e">
        <f t="shared" si="50"/>
        <v>#DIV/0!</v>
      </c>
      <c r="S292" s="40" t="e">
        <f t="shared" si="51"/>
        <v>#DIV/0!</v>
      </c>
      <c r="T292" s="19">
        <f t="shared" si="44"/>
        <v>0</v>
      </c>
      <c r="U292" s="19"/>
      <c r="V292" s="19"/>
      <c r="W292" s="19"/>
      <c r="X292" s="19"/>
      <c r="Y292" s="19"/>
      <c r="Z292" s="19"/>
      <c r="AA292" s="19"/>
      <c r="AB292" s="19"/>
      <c r="AC292" s="19"/>
    </row>
    <row r="293" spans="11:29" ht="12.75">
      <c r="K293" s="19"/>
      <c r="L293" s="19"/>
      <c r="M293" s="19">
        <f t="shared" si="45"/>
        <v>272</v>
      </c>
      <c r="N293" s="19">
        <f t="shared" si="46"/>
        <v>1</v>
      </c>
      <c r="O293" s="19">
        <f t="shared" si="47"/>
        <v>0</v>
      </c>
      <c r="P293" s="40" t="e">
        <f t="shared" si="48"/>
        <v>#DIV/0!</v>
      </c>
      <c r="Q293" s="40" t="e">
        <f t="shared" si="49"/>
        <v>#DIV/0!</v>
      </c>
      <c r="R293" s="40" t="e">
        <f t="shared" si="50"/>
        <v>#DIV/0!</v>
      </c>
      <c r="S293" s="40" t="e">
        <f t="shared" si="51"/>
        <v>#DIV/0!</v>
      </c>
      <c r="T293" s="19">
        <f t="shared" si="44"/>
        <v>0</v>
      </c>
      <c r="U293" s="19"/>
      <c r="V293" s="19"/>
      <c r="W293" s="19"/>
      <c r="X293" s="19"/>
      <c r="Y293" s="19"/>
      <c r="Z293" s="19"/>
      <c r="AA293" s="19"/>
      <c r="AB293" s="19"/>
      <c r="AC293" s="19"/>
    </row>
    <row r="294" spans="11:29" ht="12.75">
      <c r="K294" s="19"/>
      <c r="L294" s="19"/>
      <c r="M294" s="19">
        <f t="shared" si="45"/>
        <v>273</v>
      </c>
      <c r="N294" s="19">
        <f t="shared" si="46"/>
        <v>1</v>
      </c>
      <c r="O294" s="19">
        <f t="shared" si="47"/>
        <v>0</v>
      </c>
      <c r="P294" s="40" t="e">
        <f t="shared" si="48"/>
        <v>#DIV/0!</v>
      </c>
      <c r="Q294" s="40" t="e">
        <f t="shared" si="49"/>
        <v>#DIV/0!</v>
      </c>
      <c r="R294" s="40" t="e">
        <f t="shared" si="50"/>
        <v>#DIV/0!</v>
      </c>
      <c r="S294" s="40" t="e">
        <f t="shared" si="51"/>
        <v>#DIV/0!</v>
      </c>
      <c r="T294" s="19">
        <f t="shared" si="44"/>
        <v>0</v>
      </c>
      <c r="U294" s="19"/>
      <c r="V294" s="19"/>
      <c r="W294" s="19"/>
      <c r="X294" s="19"/>
      <c r="Y294" s="19"/>
      <c r="Z294" s="19"/>
      <c r="AA294" s="19"/>
      <c r="AB294" s="19"/>
      <c r="AC294" s="19"/>
    </row>
    <row r="295" spans="11:29" ht="12.75">
      <c r="K295" s="19"/>
      <c r="L295" s="19"/>
      <c r="M295" s="19">
        <f t="shared" si="45"/>
        <v>274</v>
      </c>
      <c r="N295" s="19">
        <f t="shared" si="46"/>
        <v>1</v>
      </c>
      <c r="O295" s="19">
        <f t="shared" si="47"/>
        <v>0</v>
      </c>
      <c r="P295" s="40" t="e">
        <f t="shared" si="48"/>
        <v>#DIV/0!</v>
      </c>
      <c r="Q295" s="40" t="e">
        <f t="shared" si="49"/>
        <v>#DIV/0!</v>
      </c>
      <c r="R295" s="40" t="e">
        <f t="shared" si="50"/>
        <v>#DIV/0!</v>
      </c>
      <c r="S295" s="40" t="e">
        <f t="shared" si="51"/>
        <v>#DIV/0!</v>
      </c>
      <c r="T295" s="19">
        <f t="shared" si="44"/>
        <v>0</v>
      </c>
      <c r="U295" s="19"/>
      <c r="V295" s="19"/>
      <c r="W295" s="19"/>
      <c r="X295" s="19"/>
      <c r="Y295" s="19"/>
      <c r="Z295" s="19"/>
      <c r="AA295" s="19"/>
      <c r="AB295" s="19"/>
      <c r="AC295" s="19"/>
    </row>
    <row r="296" spans="11:29" ht="12.75">
      <c r="K296" s="19"/>
      <c r="L296" s="19"/>
      <c r="M296" s="19">
        <f t="shared" si="45"/>
        <v>275</v>
      </c>
      <c r="N296" s="19">
        <f t="shared" si="46"/>
        <v>1</v>
      </c>
      <c r="O296" s="19">
        <f t="shared" si="47"/>
        <v>0</v>
      </c>
      <c r="P296" s="40" t="e">
        <f t="shared" si="48"/>
        <v>#DIV/0!</v>
      </c>
      <c r="Q296" s="40" t="e">
        <f t="shared" si="49"/>
        <v>#DIV/0!</v>
      </c>
      <c r="R296" s="40" t="e">
        <f t="shared" si="50"/>
        <v>#DIV/0!</v>
      </c>
      <c r="S296" s="40" t="e">
        <f t="shared" si="51"/>
        <v>#DIV/0!</v>
      </c>
      <c r="T296" s="19">
        <f t="shared" si="44"/>
        <v>0</v>
      </c>
      <c r="U296" s="19"/>
      <c r="V296" s="19"/>
      <c r="W296" s="19"/>
      <c r="X296" s="19"/>
      <c r="Y296" s="19"/>
      <c r="Z296" s="19"/>
      <c r="AA296" s="19"/>
      <c r="AB296" s="19"/>
      <c r="AC296" s="19"/>
    </row>
    <row r="297" spans="11:29" ht="12.75">
      <c r="K297" s="19"/>
      <c r="L297" s="19"/>
      <c r="M297" s="19">
        <f t="shared" si="45"/>
        <v>276</v>
      </c>
      <c r="N297" s="19">
        <f t="shared" si="46"/>
        <v>1</v>
      </c>
      <c r="O297" s="19">
        <f t="shared" si="47"/>
        <v>0</v>
      </c>
      <c r="P297" s="40" t="e">
        <f t="shared" si="48"/>
        <v>#DIV/0!</v>
      </c>
      <c r="Q297" s="40" t="e">
        <f t="shared" si="49"/>
        <v>#DIV/0!</v>
      </c>
      <c r="R297" s="40" t="e">
        <f t="shared" si="50"/>
        <v>#DIV/0!</v>
      </c>
      <c r="S297" s="40" t="e">
        <f t="shared" si="51"/>
        <v>#DIV/0!</v>
      </c>
      <c r="T297" s="19">
        <f t="shared" si="44"/>
        <v>0</v>
      </c>
      <c r="U297" s="19"/>
      <c r="V297" s="19"/>
      <c r="W297" s="19"/>
      <c r="X297" s="19"/>
      <c r="Y297" s="19"/>
      <c r="Z297" s="19"/>
      <c r="AA297" s="19"/>
      <c r="AB297" s="19"/>
      <c r="AC297" s="19"/>
    </row>
    <row r="298" spans="11:29" ht="12.75">
      <c r="K298" s="19"/>
      <c r="L298" s="19"/>
      <c r="M298" s="19">
        <f t="shared" si="45"/>
        <v>277</v>
      </c>
      <c r="N298" s="19">
        <f t="shared" si="46"/>
        <v>1</v>
      </c>
      <c r="O298" s="19">
        <f t="shared" si="47"/>
        <v>0</v>
      </c>
      <c r="P298" s="40" t="e">
        <f t="shared" si="48"/>
        <v>#DIV/0!</v>
      </c>
      <c r="Q298" s="40" t="e">
        <f t="shared" si="49"/>
        <v>#DIV/0!</v>
      </c>
      <c r="R298" s="40" t="e">
        <f t="shared" si="50"/>
        <v>#DIV/0!</v>
      </c>
      <c r="S298" s="40" t="e">
        <f t="shared" si="51"/>
        <v>#DIV/0!</v>
      </c>
      <c r="T298" s="19">
        <f t="shared" si="44"/>
        <v>0</v>
      </c>
      <c r="U298" s="19"/>
      <c r="V298" s="19"/>
      <c r="W298" s="19"/>
      <c r="X298" s="19"/>
      <c r="Y298" s="19"/>
      <c r="Z298" s="19"/>
      <c r="AA298" s="19"/>
      <c r="AB298" s="19"/>
      <c r="AC298" s="19"/>
    </row>
    <row r="299" spans="11:29" ht="12.75">
      <c r="K299" s="19"/>
      <c r="L299" s="19"/>
      <c r="M299" s="19">
        <f t="shared" si="45"/>
        <v>278</v>
      </c>
      <c r="N299" s="19">
        <f t="shared" si="46"/>
        <v>1</v>
      </c>
      <c r="O299" s="19">
        <f t="shared" si="47"/>
        <v>0</v>
      </c>
      <c r="P299" s="40" t="e">
        <f t="shared" si="48"/>
        <v>#DIV/0!</v>
      </c>
      <c r="Q299" s="40" t="e">
        <f t="shared" si="49"/>
        <v>#DIV/0!</v>
      </c>
      <c r="R299" s="40" t="e">
        <f t="shared" si="50"/>
        <v>#DIV/0!</v>
      </c>
      <c r="S299" s="40" t="e">
        <f t="shared" si="51"/>
        <v>#DIV/0!</v>
      </c>
      <c r="T299" s="19">
        <f t="shared" si="44"/>
        <v>0</v>
      </c>
      <c r="U299" s="19"/>
      <c r="V299" s="19"/>
      <c r="W299" s="19"/>
      <c r="X299" s="19"/>
      <c r="Y299" s="19"/>
      <c r="Z299" s="19"/>
      <c r="AA299" s="19"/>
      <c r="AB299" s="19"/>
      <c r="AC299" s="19"/>
    </row>
    <row r="300" spans="11:29" ht="12.75">
      <c r="K300" s="19"/>
      <c r="L300" s="19"/>
      <c r="M300" s="19">
        <f t="shared" si="45"/>
        <v>279</v>
      </c>
      <c r="N300" s="19">
        <f t="shared" si="46"/>
        <v>1</v>
      </c>
      <c r="O300" s="19">
        <f t="shared" si="47"/>
        <v>0</v>
      </c>
      <c r="P300" s="40" t="e">
        <f t="shared" si="48"/>
        <v>#DIV/0!</v>
      </c>
      <c r="Q300" s="40" t="e">
        <f t="shared" si="49"/>
        <v>#DIV/0!</v>
      </c>
      <c r="R300" s="40" t="e">
        <f t="shared" si="50"/>
        <v>#DIV/0!</v>
      </c>
      <c r="S300" s="40" t="e">
        <f t="shared" si="51"/>
        <v>#DIV/0!</v>
      </c>
      <c r="T300" s="19">
        <f t="shared" si="44"/>
        <v>0</v>
      </c>
      <c r="U300" s="19"/>
      <c r="V300" s="19"/>
      <c r="W300" s="19"/>
      <c r="X300" s="19"/>
      <c r="Y300" s="19"/>
      <c r="Z300" s="19"/>
      <c r="AA300" s="19"/>
      <c r="AB300" s="19"/>
      <c r="AC300" s="19"/>
    </row>
    <row r="301" spans="11:29" ht="12.75">
      <c r="K301" s="19"/>
      <c r="L301" s="19"/>
      <c r="M301" s="19">
        <f t="shared" si="45"/>
        <v>280</v>
      </c>
      <c r="N301" s="19">
        <f t="shared" si="46"/>
        <v>1</v>
      </c>
      <c r="O301" s="19">
        <f t="shared" si="47"/>
        <v>0</v>
      </c>
      <c r="P301" s="40" t="e">
        <f t="shared" si="48"/>
        <v>#DIV/0!</v>
      </c>
      <c r="Q301" s="40" t="e">
        <f t="shared" si="49"/>
        <v>#DIV/0!</v>
      </c>
      <c r="R301" s="40" t="e">
        <f t="shared" si="50"/>
        <v>#DIV/0!</v>
      </c>
      <c r="S301" s="40" t="e">
        <f t="shared" si="51"/>
        <v>#DIV/0!</v>
      </c>
      <c r="T301" s="19">
        <f t="shared" si="44"/>
        <v>0</v>
      </c>
      <c r="U301" s="19"/>
      <c r="V301" s="19"/>
      <c r="W301" s="19"/>
      <c r="X301" s="19"/>
      <c r="Y301" s="19"/>
      <c r="Z301" s="19"/>
      <c r="AA301" s="19"/>
      <c r="AB301" s="19"/>
      <c r="AC301" s="19"/>
    </row>
    <row r="302" spans="11:29" ht="12.75">
      <c r="K302" s="19"/>
      <c r="L302" s="19"/>
      <c r="M302" s="19">
        <f t="shared" si="45"/>
        <v>281</v>
      </c>
      <c r="N302" s="19">
        <f t="shared" si="46"/>
        <v>1</v>
      </c>
      <c r="O302" s="19">
        <f t="shared" si="47"/>
        <v>0</v>
      </c>
      <c r="P302" s="40" t="e">
        <f t="shared" si="48"/>
        <v>#DIV/0!</v>
      </c>
      <c r="Q302" s="40" t="e">
        <f t="shared" si="49"/>
        <v>#DIV/0!</v>
      </c>
      <c r="R302" s="40" t="e">
        <f t="shared" si="50"/>
        <v>#DIV/0!</v>
      </c>
      <c r="S302" s="40" t="e">
        <f t="shared" si="51"/>
        <v>#DIV/0!</v>
      </c>
      <c r="T302" s="19">
        <f t="shared" si="44"/>
        <v>0</v>
      </c>
      <c r="U302" s="19"/>
      <c r="V302" s="19"/>
      <c r="W302" s="19"/>
      <c r="X302" s="19"/>
      <c r="Y302" s="19"/>
      <c r="Z302" s="19"/>
      <c r="AA302" s="19"/>
      <c r="AB302" s="19"/>
      <c r="AC302" s="19"/>
    </row>
    <row r="303" spans="11:29" ht="12.75">
      <c r="K303" s="19"/>
      <c r="L303" s="19"/>
      <c r="M303" s="19">
        <f t="shared" si="45"/>
        <v>282</v>
      </c>
      <c r="N303" s="19">
        <f t="shared" si="46"/>
        <v>1</v>
      </c>
      <c r="O303" s="19">
        <f t="shared" si="47"/>
        <v>0</v>
      </c>
      <c r="P303" s="40" t="e">
        <f t="shared" si="48"/>
        <v>#DIV/0!</v>
      </c>
      <c r="Q303" s="40" t="e">
        <f t="shared" si="49"/>
        <v>#DIV/0!</v>
      </c>
      <c r="R303" s="40" t="e">
        <f t="shared" si="50"/>
        <v>#DIV/0!</v>
      </c>
      <c r="S303" s="40" t="e">
        <f t="shared" si="51"/>
        <v>#DIV/0!</v>
      </c>
      <c r="T303" s="19">
        <f t="shared" si="44"/>
        <v>0</v>
      </c>
      <c r="U303" s="19"/>
      <c r="V303" s="19"/>
      <c r="W303" s="19"/>
      <c r="X303" s="19"/>
      <c r="Y303" s="19"/>
      <c r="Z303" s="19"/>
      <c r="AA303" s="19"/>
      <c r="AB303" s="19"/>
      <c r="AC303" s="19"/>
    </row>
    <row r="304" spans="11:29" ht="12.75">
      <c r="K304" s="19"/>
      <c r="L304" s="19"/>
      <c r="M304" s="19">
        <f t="shared" si="45"/>
        <v>283</v>
      </c>
      <c r="N304" s="19">
        <f t="shared" si="46"/>
        <v>1</v>
      </c>
      <c r="O304" s="19">
        <f t="shared" si="47"/>
        <v>0</v>
      </c>
      <c r="P304" s="40" t="e">
        <f t="shared" si="48"/>
        <v>#DIV/0!</v>
      </c>
      <c r="Q304" s="40" t="e">
        <f t="shared" si="49"/>
        <v>#DIV/0!</v>
      </c>
      <c r="R304" s="40" t="e">
        <f t="shared" si="50"/>
        <v>#DIV/0!</v>
      </c>
      <c r="S304" s="40" t="e">
        <f t="shared" si="51"/>
        <v>#DIV/0!</v>
      </c>
      <c r="T304" s="19">
        <f t="shared" si="44"/>
        <v>0</v>
      </c>
      <c r="U304" s="19"/>
      <c r="V304" s="19"/>
      <c r="W304" s="19"/>
      <c r="X304" s="19"/>
      <c r="Y304" s="19"/>
      <c r="Z304" s="19"/>
      <c r="AA304" s="19"/>
      <c r="AB304" s="19"/>
      <c r="AC304" s="19"/>
    </row>
    <row r="305" spans="11:29" ht="12.75">
      <c r="K305" s="19"/>
      <c r="L305" s="19"/>
      <c r="M305" s="19">
        <f t="shared" si="45"/>
        <v>284</v>
      </c>
      <c r="N305" s="19">
        <f t="shared" si="46"/>
        <v>1</v>
      </c>
      <c r="O305" s="19">
        <f t="shared" si="47"/>
        <v>0</v>
      </c>
      <c r="P305" s="40" t="e">
        <f t="shared" si="48"/>
        <v>#DIV/0!</v>
      </c>
      <c r="Q305" s="40" t="e">
        <f t="shared" si="49"/>
        <v>#DIV/0!</v>
      </c>
      <c r="R305" s="40" t="e">
        <f t="shared" si="50"/>
        <v>#DIV/0!</v>
      </c>
      <c r="S305" s="40" t="e">
        <f t="shared" si="51"/>
        <v>#DIV/0!</v>
      </c>
      <c r="T305" s="19">
        <f t="shared" si="44"/>
        <v>0</v>
      </c>
      <c r="U305" s="19"/>
      <c r="V305" s="19"/>
      <c r="W305" s="19"/>
      <c r="X305" s="19"/>
      <c r="Y305" s="19"/>
      <c r="Z305" s="19"/>
      <c r="AA305" s="19"/>
      <c r="AB305" s="19"/>
      <c r="AC305" s="19"/>
    </row>
    <row r="306" spans="11:29" ht="12.75">
      <c r="K306" s="19"/>
      <c r="L306" s="19"/>
      <c r="M306" s="19">
        <f t="shared" si="45"/>
        <v>285</v>
      </c>
      <c r="N306" s="19">
        <f t="shared" si="46"/>
        <v>1</v>
      </c>
      <c r="O306" s="19">
        <f t="shared" si="47"/>
        <v>0</v>
      </c>
      <c r="P306" s="40" t="e">
        <f t="shared" si="48"/>
        <v>#DIV/0!</v>
      </c>
      <c r="Q306" s="40" t="e">
        <f t="shared" si="49"/>
        <v>#DIV/0!</v>
      </c>
      <c r="R306" s="40" t="e">
        <f t="shared" si="50"/>
        <v>#DIV/0!</v>
      </c>
      <c r="S306" s="40" t="e">
        <f t="shared" si="51"/>
        <v>#DIV/0!</v>
      </c>
      <c r="T306" s="19">
        <f t="shared" si="44"/>
        <v>0</v>
      </c>
      <c r="U306" s="19"/>
      <c r="V306" s="19"/>
      <c r="W306" s="19"/>
      <c r="X306" s="19"/>
      <c r="Y306" s="19"/>
      <c r="Z306" s="19"/>
      <c r="AA306" s="19"/>
      <c r="AB306" s="19"/>
      <c r="AC306" s="19"/>
    </row>
    <row r="307" spans="11:29" ht="12.75">
      <c r="K307" s="19"/>
      <c r="L307" s="19"/>
      <c r="M307" s="19">
        <f t="shared" si="45"/>
        <v>286</v>
      </c>
      <c r="N307" s="19">
        <f t="shared" si="46"/>
        <v>1</v>
      </c>
      <c r="O307" s="19">
        <f t="shared" si="47"/>
        <v>0</v>
      </c>
      <c r="P307" s="40" t="e">
        <f t="shared" si="48"/>
        <v>#DIV/0!</v>
      </c>
      <c r="Q307" s="40" t="e">
        <f t="shared" si="49"/>
        <v>#DIV/0!</v>
      </c>
      <c r="R307" s="40" t="e">
        <f t="shared" si="50"/>
        <v>#DIV/0!</v>
      </c>
      <c r="S307" s="40" t="e">
        <f t="shared" si="51"/>
        <v>#DIV/0!</v>
      </c>
      <c r="T307" s="19">
        <f t="shared" si="44"/>
        <v>0</v>
      </c>
      <c r="U307" s="19"/>
      <c r="V307" s="19"/>
      <c r="W307" s="19"/>
      <c r="X307" s="19"/>
      <c r="Y307" s="19"/>
      <c r="Z307" s="19"/>
      <c r="AA307" s="19"/>
      <c r="AB307" s="19"/>
      <c r="AC307" s="19"/>
    </row>
    <row r="308" spans="11:29" ht="12.75">
      <c r="K308" s="19"/>
      <c r="L308" s="19"/>
      <c r="M308" s="19">
        <f t="shared" si="45"/>
        <v>287</v>
      </c>
      <c r="N308" s="19">
        <f t="shared" si="46"/>
        <v>1</v>
      </c>
      <c r="O308" s="19">
        <f t="shared" si="47"/>
        <v>0</v>
      </c>
      <c r="P308" s="40" t="e">
        <f t="shared" si="48"/>
        <v>#DIV/0!</v>
      </c>
      <c r="Q308" s="40" t="e">
        <f t="shared" si="49"/>
        <v>#DIV/0!</v>
      </c>
      <c r="R308" s="40" t="e">
        <f t="shared" si="50"/>
        <v>#DIV/0!</v>
      </c>
      <c r="S308" s="40" t="e">
        <f t="shared" si="51"/>
        <v>#DIV/0!</v>
      </c>
      <c r="T308" s="19">
        <f t="shared" si="44"/>
        <v>0</v>
      </c>
      <c r="U308" s="19"/>
      <c r="V308" s="19"/>
      <c r="W308" s="19"/>
      <c r="X308" s="19"/>
      <c r="Y308" s="19"/>
      <c r="Z308" s="19"/>
      <c r="AA308" s="19"/>
      <c r="AB308" s="19"/>
      <c r="AC308" s="19"/>
    </row>
    <row r="309" spans="11:29" ht="12.75">
      <c r="K309" s="19"/>
      <c r="L309" s="19"/>
      <c r="M309" s="19">
        <f t="shared" si="45"/>
        <v>288</v>
      </c>
      <c r="N309" s="19">
        <f t="shared" si="46"/>
        <v>1</v>
      </c>
      <c r="O309" s="19">
        <f t="shared" si="47"/>
        <v>0</v>
      </c>
      <c r="P309" s="40" t="e">
        <f t="shared" si="48"/>
        <v>#DIV/0!</v>
      </c>
      <c r="Q309" s="40" t="e">
        <f t="shared" si="49"/>
        <v>#DIV/0!</v>
      </c>
      <c r="R309" s="40" t="e">
        <f t="shared" si="50"/>
        <v>#DIV/0!</v>
      </c>
      <c r="S309" s="40" t="e">
        <f t="shared" si="51"/>
        <v>#DIV/0!</v>
      </c>
      <c r="T309" s="19">
        <f t="shared" si="44"/>
        <v>0</v>
      </c>
      <c r="U309" s="19"/>
      <c r="V309" s="19"/>
      <c r="W309" s="19"/>
      <c r="X309" s="19"/>
      <c r="Y309" s="19"/>
      <c r="Z309" s="19"/>
      <c r="AA309" s="19"/>
      <c r="AB309" s="19"/>
      <c r="AC309" s="19"/>
    </row>
    <row r="310" spans="11:29" ht="12.75">
      <c r="K310" s="19"/>
      <c r="L310" s="19"/>
      <c r="M310" s="19">
        <f t="shared" si="45"/>
        <v>289</v>
      </c>
      <c r="N310" s="19">
        <f t="shared" si="46"/>
        <v>1</v>
      </c>
      <c r="O310" s="19">
        <f t="shared" si="47"/>
        <v>0</v>
      </c>
      <c r="P310" s="40" t="e">
        <f t="shared" si="48"/>
        <v>#DIV/0!</v>
      </c>
      <c r="Q310" s="40" t="e">
        <f t="shared" si="49"/>
        <v>#DIV/0!</v>
      </c>
      <c r="R310" s="40" t="e">
        <f t="shared" si="50"/>
        <v>#DIV/0!</v>
      </c>
      <c r="S310" s="40" t="e">
        <f t="shared" si="51"/>
        <v>#DIV/0!</v>
      </c>
      <c r="T310" s="19">
        <f t="shared" si="44"/>
        <v>0</v>
      </c>
      <c r="U310" s="19"/>
      <c r="V310" s="19"/>
      <c r="W310" s="19"/>
      <c r="X310" s="19"/>
      <c r="Y310" s="19"/>
      <c r="Z310" s="19"/>
      <c r="AA310" s="19"/>
      <c r="AB310" s="19"/>
      <c r="AC310" s="19"/>
    </row>
    <row r="311" spans="11:29" ht="12.75">
      <c r="K311" s="19"/>
      <c r="L311" s="19"/>
      <c r="M311" s="19">
        <f t="shared" si="45"/>
        <v>290</v>
      </c>
      <c r="N311" s="19">
        <f t="shared" si="46"/>
        <v>1</v>
      </c>
      <c r="O311" s="19">
        <f t="shared" si="47"/>
        <v>0</v>
      </c>
      <c r="P311" s="40" t="e">
        <f t="shared" si="48"/>
        <v>#DIV/0!</v>
      </c>
      <c r="Q311" s="40" t="e">
        <f t="shared" si="49"/>
        <v>#DIV/0!</v>
      </c>
      <c r="R311" s="40" t="e">
        <f t="shared" si="50"/>
        <v>#DIV/0!</v>
      </c>
      <c r="S311" s="40" t="e">
        <f t="shared" si="51"/>
        <v>#DIV/0!</v>
      </c>
      <c r="T311" s="19">
        <f t="shared" si="44"/>
        <v>0</v>
      </c>
      <c r="U311" s="19"/>
      <c r="V311" s="19"/>
      <c r="W311" s="19"/>
      <c r="X311" s="19"/>
      <c r="Y311" s="19"/>
      <c r="Z311" s="19"/>
      <c r="AA311" s="19"/>
      <c r="AB311" s="19"/>
      <c r="AC311" s="19"/>
    </row>
    <row r="312" spans="11:29" ht="12.75">
      <c r="K312" s="19"/>
      <c r="L312" s="19"/>
      <c r="M312" s="19">
        <f t="shared" si="45"/>
        <v>291</v>
      </c>
      <c r="N312" s="19">
        <f t="shared" si="46"/>
        <v>1</v>
      </c>
      <c r="O312" s="19">
        <f t="shared" si="47"/>
        <v>0</v>
      </c>
      <c r="P312" s="40" t="e">
        <f t="shared" si="48"/>
        <v>#DIV/0!</v>
      </c>
      <c r="Q312" s="40" t="e">
        <f t="shared" si="49"/>
        <v>#DIV/0!</v>
      </c>
      <c r="R312" s="40" t="e">
        <f t="shared" si="50"/>
        <v>#DIV/0!</v>
      </c>
      <c r="S312" s="40" t="e">
        <f t="shared" si="51"/>
        <v>#DIV/0!</v>
      </c>
      <c r="T312" s="19">
        <f t="shared" si="44"/>
        <v>0</v>
      </c>
      <c r="U312" s="19"/>
      <c r="V312" s="19"/>
      <c r="W312" s="19"/>
      <c r="X312" s="19"/>
      <c r="Y312" s="19"/>
      <c r="Z312" s="19"/>
      <c r="AA312" s="19"/>
      <c r="AB312" s="19"/>
      <c r="AC312" s="19"/>
    </row>
    <row r="313" spans="11:29" ht="12.75">
      <c r="K313" s="19"/>
      <c r="L313" s="19"/>
      <c r="M313" s="19">
        <f t="shared" si="45"/>
        <v>292</v>
      </c>
      <c r="N313" s="19">
        <f t="shared" si="46"/>
        <v>1</v>
      </c>
      <c r="O313" s="19">
        <f t="shared" si="47"/>
        <v>0</v>
      </c>
      <c r="P313" s="40" t="e">
        <f t="shared" si="48"/>
        <v>#DIV/0!</v>
      </c>
      <c r="Q313" s="40" t="e">
        <f t="shared" si="49"/>
        <v>#DIV/0!</v>
      </c>
      <c r="R313" s="40" t="e">
        <f t="shared" si="50"/>
        <v>#DIV/0!</v>
      </c>
      <c r="S313" s="40" t="e">
        <f t="shared" si="51"/>
        <v>#DIV/0!</v>
      </c>
      <c r="T313" s="19">
        <f t="shared" si="44"/>
        <v>0</v>
      </c>
      <c r="U313" s="19"/>
      <c r="V313" s="19"/>
      <c r="W313" s="19"/>
      <c r="X313" s="19"/>
      <c r="Y313" s="19"/>
      <c r="Z313" s="19"/>
      <c r="AA313" s="19"/>
      <c r="AB313" s="19"/>
      <c r="AC313" s="19"/>
    </row>
    <row r="314" spans="11:29" ht="12.75">
      <c r="K314" s="19"/>
      <c r="L314" s="19"/>
      <c r="M314" s="19">
        <f t="shared" si="45"/>
        <v>293</v>
      </c>
      <c r="N314" s="19">
        <f t="shared" si="46"/>
        <v>1</v>
      </c>
      <c r="O314" s="19">
        <f t="shared" si="47"/>
        <v>0</v>
      </c>
      <c r="P314" s="40" t="e">
        <f t="shared" si="48"/>
        <v>#DIV/0!</v>
      </c>
      <c r="Q314" s="40" t="e">
        <f t="shared" si="49"/>
        <v>#DIV/0!</v>
      </c>
      <c r="R314" s="40" t="e">
        <f t="shared" si="50"/>
        <v>#DIV/0!</v>
      </c>
      <c r="S314" s="40" t="e">
        <f t="shared" si="51"/>
        <v>#DIV/0!</v>
      </c>
      <c r="T314" s="19">
        <f t="shared" si="44"/>
        <v>0</v>
      </c>
      <c r="U314" s="19"/>
      <c r="V314" s="19"/>
      <c r="W314" s="19"/>
      <c r="X314" s="19"/>
      <c r="Y314" s="19"/>
      <c r="Z314" s="19"/>
      <c r="AA314" s="19"/>
      <c r="AB314" s="19"/>
      <c r="AC314" s="19"/>
    </row>
    <row r="315" spans="11:29" ht="12.75">
      <c r="K315" s="19"/>
      <c r="L315" s="19"/>
      <c r="M315" s="19">
        <f t="shared" si="45"/>
        <v>294</v>
      </c>
      <c r="N315" s="19">
        <f t="shared" si="46"/>
        <v>1</v>
      </c>
      <c r="O315" s="19">
        <f t="shared" si="47"/>
        <v>0</v>
      </c>
      <c r="P315" s="40" t="e">
        <f t="shared" si="48"/>
        <v>#DIV/0!</v>
      </c>
      <c r="Q315" s="40" t="e">
        <f t="shared" si="49"/>
        <v>#DIV/0!</v>
      </c>
      <c r="R315" s="40" t="e">
        <f t="shared" si="50"/>
        <v>#DIV/0!</v>
      </c>
      <c r="S315" s="40" t="e">
        <f t="shared" si="51"/>
        <v>#DIV/0!</v>
      </c>
      <c r="T315" s="19">
        <f t="shared" si="44"/>
        <v>0</v>
      </c>
      <c r="U315" s="19"/>
      <c r="V315" s="19"/>
      <c r="W315" s="19"/>
      <c r="X315" s="19"/>
      <c r="Y315" s="19"/>
      <c r="Z315" s="19"/>
      <c r="AA315" s="19"/>
      <c r="AB315" s="19"/>
      <c r="AC315" s="19"/>
    </row>
    <row r="316" spans="11:29" ht="12.75">
      <c r="K316" s="19"/>
      <c r="L316" s="19"/>
      <c r="M316" s="19">
        <f t="shared" si="45"/>
        <v>295</v>
      </c>
      <c r="N316" s="19">
        <f t="shared" si="46"/>
        <v>1</v>
      </c>
      <c r="O316" s="19">
        <f t="shared" si="47"/>
        <v>0</v>
      </c>
      <c r="P316" s="40" t="e">
        <f t="shared" si="48"/>
        <v>#DIV/0!</v>
      </c>
      <c r="Q316" s="40" t="e">
        <f t="shared" si="49"/>
        <v>#DIV/0!</v>
      </c>
      <c r="R316" s="40" t="e">
        <f t="shared" si="50"/>
        <v>#DIV/0!</v>
      </c>
      <c r="S316" s="40" t="e">
        <f t="shared" si="51"/>
        <v>#DIV/0!</v>
      </c>
      <c r="T316" s="19">
        <f t="shared" si="44"/>
        <v>0</v>
      </c>
      <c r="U316" s="19"/>
      <c r="V316" s="19"/>
      <c r="W316" s="19"/>
      <c r="X316" s="19"/>
      <c r="Y316" s="19"/>
      <c r="Z316" s="19"/>
      <c r="AA316" s="19"/>
      <c r="AB316" s="19"/>
      <c r="AC316" s="19"/>
    </row>
    <row r="317" spans="11:29" ht="12.75">
      <c r="K317" s="19"/>
      <c r="L317" s="19"/>
      <c r="M317" s="19">
        <f t="shared" si="45"/>
        <v>296</v>
      </c>
      <c r="N317" s="19">
        <f t="shared" si="46"/>
        <v>1</v>
      </c>
      <c r="O317" s="19">
        <f t="shared" si="47"/>
        <v>0</v>
      </c>
      <c r="P317" s="40" t="e">
        <f t="shared" si="48"/>
        <v>#DIV/0!</v>
      </c>
      <c r="Q317" s="40" t="e">
        <f t="shared" si="49"/>
        <v>#DIV/0!</v>
      </c>
      <c r="R317" s="40" t="e">
        <f t="shared" si="50"/>
        <v>#DIV/0!</v>
      </c>
      <c r="S317" s="40" t="e">
        <f t="shared" si="51"/>
        <v>#DIV/0!</v>
      </c>
      <c r="T317" s="19">
        <f t="shared" si="44"/>
        <v>0</v>
      </c>
      <c r="U317" s="19"/>
      <c r="V317" s="19"/>
      <c r="W317" s="19"/>
      <c r="X317" s="19"/>
      <c r="Y317" s="19"/>
      <c r="Z317" s="19"/>
      <c r="AA317" s="19"/>
      <c r="AB317" s="19"/>
      <c r="AC317" s="19"/>
    </row>
    <row r="318" spans="11:29" ht="12.75">
      <c r="K318" s="19"/>
      <c r="L318" s="19"/>
      <c r="M318" s="19">
        <f t="shared" si="45"/>
        <v>297</v>
      </c>
      <c r="N318" s="19">
        <f t="shared" si="46"/>
        <v>1</v>
      </c>
      <c r="O318" s="19">
        <f t="shared" si="47"/>
        <v>0</v>
      </c>
      <c r="P318" s="40" t="e">
        <f t="shared" si="48"/>
        <v>#DIV/0!</v>
      </c>
      <c r="Q318" s="40" t="e">
        <f t="shared" si="49"/>
        <v>#DIV/0!</v>
      </c>
      <c r="R318" s="40" t="e">
        <f t="shared" si="50"/>
        <v>#DIV/0!</v>
      </c>
      <c r="S318" s="40" t="e">
        <f t="shared" si="51"/>
        <v>#DIV/0!</v>
      </c>
      <c r="T318" s="19">
        <f t="shared" si="44"/>
        <v>0</v>
      </c>
      <c r="U318" s="19"/>
      <c r="V318" s="19"/>
      <c r="W318" s="19"/>
      <c r="X318" s="19"/>
      <c r="Y318" s="19"/>
      <c r="Z318" s="19"/>
      <c r="AA318" s="19"/>
      <c r="AB318" s="19"/>
      <c r="AC318" s="19"/>
    </row>
    <row r="319" spans="11:29" ht="12.75">
      <c r="K319" s="19"/>
      <c r="L319" s="19"/>
      <c r="M319" s="19">
        <f t="shared" si="45"/>
        <v>298</v>
      </c>
      <c r="N319" s="19">
        <f t="shared" si="46"/>
        <v>1</v>
      </c>
      <c r="O319" s="19">
        <f t="shared" si="47"/>
        <v>0</v>
      </c>
      <c r="P319" s="40" t="e">
        <f t="shared" si="48"/>
        <v>#DIV/0!</v>
      </c>
      <c r="Q319" s="40" t="e">
        <f t="shared" si="49"/>
        <v>#DIV/0!</v>
      </c>
      <c r="R319" s="40" t="e">
        <f t="shared" si="50"/>
        <v>#DIV/0!</v>
      </c>
      <c r="S319" s="40" t="e">
        <f t="shared" si="51"/>
        <v>#DIV/0!</v>
      </c>
      <c r="T319" s="19">
        <f t="shared" si="44"/>
        <v>0</v>
      </c>
      <c r="U319" s="19"/>
      <c r="V319" s="19"/>
      <c r="W319" s="19"/>
      <c r="X319" s="19"/>
      <c r="Y319" s="19"/>
      <c r="Z319" s="19"/>
      <c r="AA319" s="19"/>
      <c r="AB319" s="19"/>
      <c r="AC319" s="19"/>
    </row>
    <row r="320" spans="11:29" ht="12.75">
      <c r="K320" s="19"/>
      <c r="L320" s="19"/>
      <c r="M320" s="19">
        <f t="shared" si="45"/>
        <v>299</v>
      </c>
      <c r="N320" s="19">
        <f t="shared" si="46"/>
        <v>1</v>
      </c>
      <c r="O320" s="19">
        <f t="shared" si="47"/>
        <v>0</v>
      </c>
      <c r="P320" s="40" t="e">
        <f t="shared" si="48"/>
        <v>#DIV/0!</v>
      </c>
      <c r="Q320" s="40" t="e">
        <f t="shared" si="49"/>
        <v>#DIV/0!</v>
      </c>
      <c r="R320" s="40" t="e">
        <f t="shared" si="50"/>
        <v>#DIV/0!</v>
      </c>
      <c r="S320" s="40" t="e">
        <f t="shared" si="51"/>
        <v>#DIV/0!</v>
      </c>
      <c r="T320" s="19">
        <f t="shared" si="44"/>
        <v>0</v>
      </c>
      <c r="U320" s="19"/>
      <c r="V320" s="19"/>
      <c r="W320" s="19"/>
      <c r="X320" s="19"/>
      <c r="Y320" s="19"/>
      <c r="Z320" s="19"/>
      <c r="AA320" s="19"/>
      <c r="AB320" s="19"/>
      <c r="AC320" s="19"/>
    </row>
    <row r="321" spans="11:29" ht="12.75">
      <c r="K321" s="19"/>
      <c r="L321" s="19"/>
      <c r="M321" s="19">
        <f t="shared" si="45"/>
        <v>300</v>
      </c>
      <c r="N321" s="19">
        <f t="shared" si="46"/>
        <v>1</v>
      </c>
      <c r="O321" s="19">
        <f t="shared" si="47"/>
        <v>0</v>
      </c>
      <c r="P321" s="40" t="e">
        <f t="shared" si="48"/>
        <v>#DIV/0!</v>
      </c>
      <c r="Q321" s="40" t="e">
        <f t="shared" si="49"/>
        <v>#DIV/0!</v>
      </c>
      <c r="R321" s="40" t="e">
        <f t="shared" si="50"/>
        <v>#DIV/0!</v>
      </c>
      <c r="S321" s="40" t="e">
        <f t="shared" si="51"/>
        <v>#DIV/0!</v>
      </c>
      <c r="T321" s="19">
        <f t="shared" si="44"/>
        <v>0</v>
      </c>
      <c r="U321" s="19"/>
      <c r="V321" s="19"/>
      <c r="W321" s="19"/>
      <c r="X321" s="19"/>
      <c r="Y321" s="19"/>
      <c r="Z321" s="19"/>
      <c r="AA321" s="19"/>
      <c r="AB321" s="19"/>
      <c r="AC321" s="19"/>
    </row>
    <row r="322" spans="11:29" ht="12.75">
      <c r="K322" s="19"/>
      <c r="L322" s="19"/>
      <c r="M322" s="19">
        <f t="shared" si="45"/>
        <v>301</v>
      </c>
      <c r="N322" s="19">
        <f t="shared" si="46"/>
        <v>1</v>
      </c>
      <c r="O322" s="19">
        <f t="shared" si="47"/>
        <v>0</v>
      </c>
      <c r="P322" s="40" t="e">
        <f t="shared" si="48"/>
        <v>#DIV/0!</v>
      </c>
      <c r="Q322" s="40" t="e">
        <f t="shared" si="49"/>
        <v>#DIV/0!</v>
      </c>
      <c r="R322" s="40" t="e">
        <f t="shared" si="50"/>
        <v>#DIV/0!</v>
      </c>
      <c r="S322" s="40" t="e">
        <f t="shared" si="51"/>
        <v>#DIV/0!</v>
      </c>
      <c r="T322" s="19">
        <f t="shared" si="44"/>
        <v>0</v>
      </c>
      <c r="U322" s="19"/>
      <c r="V322" s="19"/>
      <c r="W322" s="19"/>
      <c r="X322" s="19"/>
      <c r="Y322" s="19"/>
      <c r="Z322" s="19"/>
      <c r="AA322" s="19"/>
      <c r="AB322" s="19"/>
      <c r="AC322" s="19"/>
    </row>
    <row r="323" spans="11:29" ht="12.75">
      <c r="K323" s="19"/>
      <c r="L323" s="19"/>
      <c r="M323" s="19">
        <f t="shared" si="45"/>
        <v>302</v>
      </c>
      <c r="N323" s="19">
        <f t="shared" si="46"/>
        <v>1</v>
      </c>
      <c r="O323" s="19">
        <f t="shared" si="47"/>
        <v>0</v>
      </c>
      <c r="P323" s="40" t="e">
        <f t="shared" si="48"/>
        <v>#DIV/0!</v>
      </c>
      <c r="Q323" s="40" t="e">
        <f t="shared" si="49"/>
        <v>#DIV/0!</v>
      </c>
      <c r="R323" s="40" t="e">
        <f t="shared" si="50"/>
        <v>#DIV/0!</v>
      </c>
      <c r="S323" s="40" t="e">
        <f t="shared" si="51"/>
        <v>#DIV/0!</v>
      </c>
      <c r="T323" s="19">
        <f t="shared" si="44"/>
        <v>0</v>
      </c>
      <c r="U323" s="19"/>
      <c r="V323" s="19"/>
      <c r="W323" s="19"/>
      <c r="X323" s="19"/>
      <c r="Y323" s="19"/>
      <c r="Z323" s="19"/>
      <c r="AA323" s="19"/>
      <c r="AB323" s="19"/>
      <c r="AC323" s="19"/>
    </row>
    <row r="324" spans="11:29" ht="12.75">
      <c r="K324" s="19"/>
      <c r="L324" s="19"/>
      <c r="M324" s="19">
        <f t="shared" si="45"/>
        <v>303</v>
      </c>
      <c r="N324" s="19">
        <f t="shared" si="46"/>
        <v>1</v>
      </c>
      <c r="O324" s="19">
        <f t="shared" si="47"/>
        <v>0</v>
      </c>
      <c r="P324" s="40" t="e">
        <f t="shared" si="48"/>
        <v>#DIV/0!</v>
      </c>
      <c r="Q324" s="40" t="e">
        <f t="shared" si="49"/>
        <v>#DIV/0!</v>
      </c>
      <c r="R324" s="40" t="e">
        <f t="shared" si="50"/>
        <v>#DIV/0!</v>
      </c>
      <c r="S324" s="40" t="e">
        <f t="shared" si="51"/>
        <v>#DIV/0!</v>
      </c>
      <c r="T324" s="19">
        <f t="shared" si="44"/>
        <v>0</v>
      </c>
      <c r="U324" s="19"/>
      <c r="V324" s="19"/>
      <c r="W324" s="19"/>
      <c r="X324" s="19"/>
      <c r="Y324" s="19"/>
      <c r="Z324" s="19"/>
      <c r="AA324" s="19"/>
      <c r="AB324" s="19"/>
      <c r="AC324" s="19"/>
    </row>
    <row r="325" spans="11:29" ht="12.75">
      <c r="K325" s="19"/>
      <c r="L325" s="19"/>
      <c r="M325" s="19">
        <f t="shared" si="45"/>
        <v>304</v>
      </c>
      <c r="N325" s="19">
        <f t="shared" si="46"/>
        <v>1</v>
      </c>
      <c r="O325" s="19">
        <f t="shared" si="47"/>
        <v>0</v>
      </c>
      <c r="P325" s="40" t="e">
        <f t="shared" si="48"/>
        <v>#DIV/0!</v>
      </c>
      <c r="Q325" s="40" t="e">
        <f t="shared" si="49"/>
        <v>#DIV/0!</v>
      </c>
      <c r="R325" s="40" t="e">
        <f t="shared" si="50"/>
        <v>#DIV/0!</v>
      </c>
      <c r="S325" s="40" t="e">
        <f t="shared" si="51"/>
        <v>#DIV/0!</v>
      </c>
      <c r="T325" s="19">
        <f t="shared" si="44"/>
        <v>0</v>
      </c>
      <c r="U325" s="19"/>
      <c r="V325" s="19"/>
      <c r="W325" s="19"/>
      <c r="X325" s="19"/>
      <c r="Y325" s="19"/>
      <c r="Z325" s="19"/>
      <c r="AA325" s="19"/>
      <c r="AB325" s="19"/>
      <c r="AC325" s="19"/>
    </row>
    <row r="326" spans="11:29" ht="12.75">
      <c r="K326" s="19"/>
      <c r="L326" s="19"/>
      <c r="M326" s="19">
        <f t="shared" si="45"/>
        <v>305</v>
      </c>
      <c r="N326" s="19">
        <f t="shared" si="46"/>
        <v>1</v>
      </c>
      <c r="O326" s="19">
        <f t="shared" si="47"/>
        <v>0</v>
      </c>
      <c r="P326" s="40" t="e">
        <f t="shared" si="48"/>
        <v>#DIV/0!</v>
      </c>
      <c r="Q326" s="40" t="e">
        <f t="shared" si="49"/>
        <v>#DIV/0!</v>
      </c>
      <c r="R326" s="40" t="e">
        <f t="shared" si="50"/>
        <v>#DIV/0!</v>
      </c>
      <c r="S326" s="40" t="e">
        <f t="shared" si="51"/>
        <v>#DIV/0!</v>
      </c>
      <c r="T326" s="19">
        <f t="shared" si="44"/>
        <v>0</v>
      </c>
      <c r="U326" s="19"/>
      <c r="V326" s="19"/>
      <c r="W326" s="19"/>
      <c r="X326" s="19"/>
      <c r="Y326" s="19"/>
      <c r="Z326" s="19"/>
      <c r="AA326" s="19"/>
      <c r="AB326" s="19"/>
      <c r="AC326" s="19"/>
    </row>
    <row r="327" spans="11:29" ht="12.75">
      <c r="K327" s="19"/>
      <c r="L327" s="19"/>
      <c r="M327" s="19">
        <f t="shared" si="45"/>
        <v>306</v>
      </c>
      <c r="N327" s="19">
        <f t="shared" si="46"/>
        <v>1</v>
      </c>
      <c r="O327" s="19">
        <f t="shared" si="47"/>
        <v>0</v>
      </c>
      <c r="P327" s="40" t="e">
        <f t="shared" si="48"/>
        <v>#DIV/0!</v>
      </c>
      <c r="Q327" s="40" t="e">
        <f t="shared" si="49"/>
        <v>#DIV/0!</v>
      </c>
      <c r="R327" s="40" t="e">
        <f t="shared" si="50"/>
        <v>#DIV/0!</v>
      </c>
      <c r="S327" s="40" t="e">
        <f t="shared" si="51"/>
        <v>#DIV/0!</v>
      </c>
      <c r="T327" s="19">
        <f t="shared" si="44"/>
        <v>0</v>
      </c>
      <c r="U327" s="19"/>
      <c r="V327" s="19"/>
      <c r="W327" s="19"/>
      <c r="X327" s="19"/>
      <c r="Y327" s="19"/>
      <c r="Z327" s="19"/>
      <c r="AA327" s="19"/>
      <c r="AB327" s="19"/>
      <c r="AC327" s="19"/>
    </row>
    <row r="328" spans="11:29" ht="12.75">
      <c r="K328" s="19"/>
      <c r="L328" s="19"/>
      <c r="M328" s="19">
        <f t="shared" si="45"/>
        <v>307</v>
      </c>
      <c r="N328" s="19">
        <f t="shared" si="46"/>
        <v>1</v>
      </c>
      <c r="O328" s="19">
        <f t="shared" si="47"/>
        <v>0</v>
      </c>
      <c r="P328" s="40" t="e">
        <f t="shared" si="48"/>
        <v>#DIV/0!</v>
      </c>
      <c r="Q328" s="40" t="e">
        <f t="shared" si="49"/>
        <v>#DIV/0!</v>
      </c>
      <c r="R328" s="40" t="e">
        <f t="shared" si="50"/>
        <v>#DIV/0!</v>
      </c>
      <c r="S328" s="40" t="e">
        <f t="shared" si="51"/>
        <v>#DIV/0!</v>
      </c>
      <c r="T328" s="19">
        <f t="shared" si="44"/>
        <v>0</v>
      </c>
      <c r="U328" s="19"/>
      <c r="V328" s="19"/>
      <c r="W328" s="19"/>
      <c r="X328" s="19"/>
      <c r="Y328" s="19"/>
      <c r="Z328" s="19"/>
      <c r="AA328" s="19"/>
      <c r="AB328" s="19"/>
      <c r="AC328" s="19"/>
    </row>
    <row r="329" spans="11:29" ht="12.75">
      <c r="K329" s="19"/>
      <c r="L329" s="19"/>
      <c r="M329" s="19">
        <f t="shared" si="45"/>
        <v>308</v>
      </c>
      <c r="N329" s="19">
        <f t="shared" si="46"/>
        <v>1</v>
      </c>
      <c r="O329" s="19">
        <f t="shared" si="47"/>
        <v>0</v>
      </c>
      <c r="P329" s="40" t="e">
        <f t="shared" si="48"/>
        <v>#DIV/0!</v>
      </c>
      <c r="Q329" s="40" t="e">
        <f t="shared" si="49"/>
        <v>#DIV/0!</v>
      </c>
      <c r="R329" s="40" t="e">
        <f t="shared" si="50"/>
        <v>#DIV/0!</v>
      </c>
      <c r="S329" s="40" t="e">
        <f t="shared" si="51"/>
        <v>#DIV/0!</v>
      </c>
      <c r="T329" s="19">
        <f t="shared" si="44"/>
        <v>0</v>
      </c>
      <c r="U329" s="19"/>
      <c r="V329" s="19"/>
      <c r="W329" s="19"/>
      <c r="X329" s="19"/>
      <c r="Y329" s="19"/>
      <c r="Z329" s="19"/>
      <c r="AA329" s="19"/>
      <c r="AB329" s="19"/>
      <c r="AC329" s="19"/>
    </row>
    <row r="330" spans="11:29" ht="12.75">
      <c r="K330" s="19"/>
      <c r="L330" s="19"/>
      <c r="M330" s="19">
        <f t="shared" si="45"/>
        <v>309</v>
      </c>
      <c r="N330" s="19">
        <f t="shared" si="46"/>
        <v>1</v>
      </c>
      <c r="O330" s="19">
        <f t="shared" si="47"/>
        <v>0</v>
      </c>
      <c r="P330" s="40" t="e">
        <f t="shared" si="48"/>
        <v>#DIV/0!</v>
      </c>
      <c r="Q330" s="40" t="e">
        <f t="shared" si="49"/>
        <v>#DIV/0!</v>
      </c>
      <c r="R330" s="40" t="e">
        <f t="shared" si="50"/>
        <v>#DIV/0!</v>
      </c>
      <c r="S330" s="40" t="e">
        <f t="shared" si="51"/>
        <v>#DIV/0!</v>
      </c>
      <c r="T330" s="19">
        <f t="shared" si="44"/>
        <v>0</v>
      </c>
      <c r="U330" s="19"/>
      <c r="V330" s="19"/>
      <c r="W330" s="19"/>
      <c r="X330" s="19"/>
      <c r="Y330" s="19"/>
      <c r="Z330" s="19"/>
      <c r="AA330" s="19"/>
      <c r="AB330" s="19"/>
      <c r="AC330" s="19"/>
    </row>
    <row r="331" spans="11:29" ht="12.75">
      <c r="K331" s="19"/>
      <c r="L331" s="19"/>
      <c r="M331" s="19">
        <f t="shared" si="45"/>
        <v>310</v>
      </c>
      <c r="N331" s="19">
        <f t="shared" si="46"/>
        <v>1</v>
      </c>
      <c r="O331" s="19">
        <f t="shared" si="47"/>
        <v>0</v>
      </c>
      <c r="P331" s="40" t="e">
        <f t="shared" si="48"/>
        <v>#DIV/0!</v>
      </c>
      <c r="Q331" s="40" t="e">
        <f t="shared" si="49"/>
        <v>#DIV/0!</v>
      </c>
      <c r="R331" s="40" t="e">
        <f t="shared" si="50"/>
        <v>#DIV/0!</v>
      </c>
      <c r="S331" s="40" t="e">
        <f t="shared" si="51"/>
        <v>#DIV/0!</v>
      </c>
      <c r="T331" s="19">
        <f t="shared" si="44"/>
        <v>0</v>
      </c>
      <c r="U331" s="19"/>
      <c r="V331" s="19"/>
      <c r="W331" s="19"/>
      <c r="X331" s="19"/>
      <c r="Y331" s="19"/>
      <c r="Z331" s="19"/>
      <c r="AA331" s="19"/>
      <c r="AB331" s="19"/>
      <c r="AC331" s="19"/>
    </row>
    <row r="332" spans="11:29" ht="12.75">
      <c r="K332" s="19"/>
      <c r="L332" s="19"/>
      <c r="M332" s="19">
        <f t="shared" si="45"/>
        <v>311</v>
      </c>
      <c r="N332" s="19">
        <f t="shared" si="46"/>
        <v>1</v>
      </c>
      <c r="O332" s="19">
        <f t="shared" si="47"/>
        <v>0</v>
      </c>
      <c r="P332" s="40" t="e">
        <f t="shared" si="48"/>
        <v>#DIV/0!</v>
      </c>
      <c r="Q332" s="40" t="e">
        <f t="shared" si="49"/>
        <v>#DIV/0!</v>
      </c>
      <c r="R332" s="40" t="e">
        <f t="shared" si="50"/>
        <v>#DIV/0!</v>
      </c>
      <c r="S332" s="40" t="e">
        <f t="shared" si="51"/>
        <v>#DIV/0!</v>
      </c>
      <c r="T332" s="19">
        <f t="shared" si="44"/>
        <v>0</v>
      </c>
      <c r="U332" s="19"/>
      <c r="V332" s="19"/>
      <c r="W332" s="19"/>
      <c r="X332" s="19"/>
      <c r="Y332" s="19"/>
      <c r="Z332" s="19"/>
      <c r="AA332" s="19"/>
      <c r="AB332" s="19"/>
      <c r="AC332" s="19"/>
    </row>
    <row r="333" spans="11:29" ht="12.75">
      <c r="K333" s="19"/>
      <c r="L333" s="19"/>
      <c r="M333" s="19">
        <f t="shared" si="45"/>
        <v>312</v>
      </c>
      <c r="N333" s="19">
        <f t="shared" si="46"/>
        <v>1</v>
      </c>
      <c r="O333" s="19">
        <f t="shared" si="47"/>
        <v>0</v>
      </c>
      <c r="P333" s="40" t="e">
        <f t="shared" si="48"/>
        <v>#DIV/0!</v>
      </c>
      <c r="Q333" s="40" t="e">
        <f t="shared" si="49"/>
        <v>#DIV/0!</v>
      </c>
      <c r="R333" s="40" t="e">
        <f t="shared" si="50"/>
        <v>#DIV/0!</v>
      </c>
      <c r="S333" s="40" t="e">
        <f t="shared" si="51"/>
        <v>#DIV/0!</v>
      </c>
      <c r="T333" s="19">
        <f t="shared" si="44"/>
        <v>0</v>
      </c>
      <c r="U333" s="19"/>
      <c r="V333" s="19"/>
      <c r="W333" s="19"/>
      <c r="X333" s="19"/>
      <c r="Y333" s="19"/>
      <c r="Z333" s="19"/>
      <c r="AA333" s="19"/>
      <c r="AB333" s="19"/>
      <c r="AC333" s="19"/>
    </row>
    <row r="334" spans="11:29" ht="12.75">
      <c r="K334" s="19"/>
      <c r="L334" s="19"/>
      <c r="M334" s="19">
        <f t="shared" si="45"/>
        <v>313</v>
      </c>
      <c r="N334" s="19">
        <f t="shared" si="46"/>
        <v>1</v>
      </c>
      <c r="O334" s="19">
        <f t="shared" si="47"/>
        <v>0</v>
      </c>
      <c r="P334" s="40" t="e">
        <f t="shared" si="48"/>
        <v>#DIV/0!</v>
      </c>
      <c r="Q334" s="40" t="e">
        <f t="shared" si="49"/>
        <v>#DIV/0!</v>
      </c>
      <c r="R334" s="40" t="e">
        <f t="shared" si="50"/>
        <v>#DIV/0!</v>
      </c>
      <c r="S334" s="40" t="e">
        <f t="shared" si="51"/>
        <v>#DIV/0!</v>
      </c>
      <c r="T334" s="19">
        <f t="shared" si="44"/>
        <v>0</v>
      </c>
      <c r="U334" s="19"/>
      <c r="V334" s="19"/>
      <c r="W334" s="19"/>
      <c r="X334" s="19"/>
      <c r="Y334" s="19"/>
      <c r="Z334" s="19"/>
      <c r="AA334" s="19"/>
      <c r="AB334" s="19"/>
      <c r="AC334" s="19"/>
    </row>
    <row r="335" spans="11:29" ht="12.75">
      <c r="K335" s="19"/>
      <c r="L335" s="19"/>
      <c r="M335" s="19">
        <f t="shared" si="45"/>
        <v>314</v>
      </c>
      <c r="N335" s="19">
        <f t="shared" si="46"/>
        <v>1</v>
      </c>
      <c r="O335" s="19">
        <f t="shared" si="47"/>
        <v>0</v>
      </c>
      <c r="P335" s="40" t="e">
        <f t="shared" si="48"/>
        <v>#DIV/0!</v>
      </c>
      <c r="Q335" s="40" t="e">
        <f t="shared" si="49"/>
        <v>#DIV/0!</v>
      </c>
      <c r="R335" s="40" t="e">
        <f t="shared" si="50"/>
        <v>#DIV/0!</v>
      </c>
      <c r="S335" s="40" t="e">
        <f t="shared" si="51"/>
        <v>#DIV/0!</v>
      </c>
      <c r="T335" s="19">
        <f t="shared" si="44"/>
        <v>0</v>
      </c>
      <c r="U335" s="19"/>
      <c r="V335" s="19"/>
      <c r="W335" s="19"/>
      <c r="X335" s="19"/>
      <c r="Y335" s="19"/>
      <c r="Z335" s="19"/>
      <c r="AA335" s="19"/>
      <c r="AB335" s="19"/>
      <c r="AC335" s="19"/>
    </row>
    <row r="336" spans="11:29" ht="12.75">
      <c r="K336" s="19"/>
      <c r="L336" s="19"/>
      <c r="M336" s="19">
        <f t="shared" si="45"/>
        <v>315</v>
      </c>
      <c r="N336" s="19">
        <f t="shared" si="46"/>
        <v>1</v>
      </c>
      <c r="O336" s="19">
        <f t="shared" si="47"/>
        <v>0</v>
      </c>
      <c r="P336" s="40" t="e">
        <f t="shared" si="48"/>
        <v>#DIV/0!</v>
      </c>
      <c r="Q336" s="40" t="e">
        <f t="shared" si="49"/>
        <v>#DIV/0!</v>
      </c>
      <c r="R336" s="40" t="e">
        <f t="shared" si="50"/>
        <v>#DIV/0!</v>
      </c>
      <c r="S336" s="40" t="e">
        <f t="shared" si="51"/>
        <v>#DIV/0!</v>
      </c>
      <c r="T336" s="19">
        <f t="shared" si="44"/>
        <v>0</v>
      </c>
      <c r="U336" s="19"/>
      <c r="V336" s="19"/>
      <c r="W336" s="19"/>
      <c r="X336" s="19"/>
      <c r="Y336" s="19"/>
      <c r="Z336" s="19"/>
      <c r="AA336" s="19"/>
      <c r="AB336" s="19"/>
      <c r="AC336" s="19"/>
    </row>
    <row r="337" spans="11:29" ht="12.75">
      <c r="K337" s="19"/>
      <c r="L337" s="19"/>
      <c r="M337" s="19">
        <f t="shared" si="45"/>
        <v>316</v>
      </c>
      <c r="N337" s="19">
        <f t="shared" si="46"/>
        <v>1</v>
      </c>
      <c r="O337" s="19">
        <f t="shared" si="47"/>
        <v>0</v>
      </c>
      <c r="P337" s="40" t="e">
        <f t="shared" si="48"/>
        <v>#DIV/0!</v>
      </c>
      <c r="Q337" s="40" t="e">
        <f t="shared" si="49"/>
        <v>#DIV/0!</v>
      </c>
      <c r="R337" s="40" t="e">
        <f t="shared" si="50"/>
        <v>#DIV/0!</v>
      </c>
      <c r="S337" s="40" t="e">
        <f t="shared" si="51"/>
        <v>#DIV/0!</v>
      </c>
      <c r="T337" s="19">
        <f t="shared" si="44"/>
        <v>0</v>
      </c>
      <c r="U337" s="19"/>
      <c r="V337" s="19"/>
      <c r="W337" s="19"/>
      <c r="X337" s="19"/>
      <c r="Y337" s="19"/>
      <c r="Z337" s="19"/>
      <c r="AA337" s="19"/>
      <c r="AB337" s="19"/>
      <c r="AC337" s="19"/>
    </row>
    <row r="338" spans="11:29" ht="12.75">
      <c r="K338" s="19"/>
      <c r="L338" s="19"/>
      <c r="M338" s="19">
        <f t="shared" si="45"/>
        <v>317</v>
      </c>
      <c r="N338" s="19">
        <f t="shared" si="46"/>
        <v>1</v>
      </c>
      <c r="O338" s="19">
        <f t="shared" si="47"/>
        <v>0</v>
      </c>
      <c r="P338" s="40" t="e">
        <f t="shared" si="48"/>
        <v>#DIV/0!</v>
      </c>
      <c r="Q338" s="40" t="e">
        <f t="shared" si="49"/>
        <v>#DIV/0!</v>
      </c>
      <c r="R338" s="40" t="e">
        <f t="shared" si="50"/>
        <v>#DIV/0!</v>
      </c>
      <c r="S338" s="40" t="e">
        <f t="shared" si="51"/>
        <v>#DIV/0!</v>
      </c>
      <c r="T338" s="19">
        <f t="shared" si="44"/>
        <v>0</v>
      </c>
      <c r="U338" s="19"/>
      <c r="V338" s="19"/>
      <c r="W338" s="19"/>
      <c r="X338" s="19"/>
      <c r="Y338" s="19"/>
      <c r="Z338" s="19"/>
      <c r="AA338" s="19"/>
      <c r="AB338" s="19"/>
      <c r="AC338" s="19"/>
    </row>
    <row r="339" spans="11:29" ht="12.75">
      <c r="K339" s="19"/>
      <c r="L339" s="19"/>
      <c r="M339" s="19">
        <f t="shared" si="45"/>
        <v>318</v>
      </c>
      <c r="N339" s="19">
        <f t="shared" si="46"/>
        <v>1</v>
      </c>
      <c r="O339" s="19">
        <f t="shared" si="47"/>
        <v>0</v>
      </c>
      <c r="P339" s="40" t="e">
        <f t="shared" si="48"/>
        <v>#DIV/0!</v>
      </c>
      <c r="Q339" s="40" t="e">
        <f t="shared" si="49"/>
        <v>#DIV/0!</v>
      </c>
      <c r="R339" s="40" t="e">
        <f t="shared" si="50"/>
        <v>#DIV/0!</v>
      </c>
      <c r="S339" s="40" t="e">
        <f t="shared" si="51"/>
        <v>#DIV/0!</v>
      </c>
      <c r="T339" s="19">
        <f t="shared" si="44"/>
        <v>0</v>
      </c>
      <c r="U339" s="19"/>
      <c r="V339" s="19"/>
      <c r="W339" s="19"/>
      <c r="X339" s="19"/>
      <c r="Y339" s="19"/>
      <c r="Z339" s="19"/>
      <c r="AA339" s="19"/>
      <c r="AB339" s="19"/>
      <c r="AC339" s="19"/>
    </row>
    <row r="340" spans="11:29" ht="12.75">
      <c r="K340" s="19"/>
      <c r="L340" s="19"/>
      <c r="M340" s="19">
        <f t="shared" si="45"/>
        <v>319</v>
      </c>
      <c r="N340" s="19">
        <f t="shared" si="46"/>
        <v>1</v>
      </c>
      <c r="O340" s="19">
        <f t="shared" si="47"/>
        <v>0</v>
      </c>
      <c r="P340" s="40" t="e">
        <f t="shared" si="48"/>
        <v>#DIV/0!</v>
      </c>
      <c r="Q340" s="40" t="e">
        <f t="shared" si="49"/>
        <v>#DIV/0!</v>
      </c>
      <c r="R340" s="40" t="e">
        <f t="shared" si="50"/>
        <v>#DIV/0!</v>
      </c>
      <c r="S340" s="40" t="e">
        <f t="shared" si="51"/>
        <v>#DIV/0!</v>
      </c>
      <c r="T340" s="19">
        <f t="shared" si="44"/>
        <v>0</v>
      </c>
      <c r="U340" s="19"/>
      <c r="V340" s="19"/>
      <c r="W340" s="19"/>
      <c r="X340" s="19"/>
      <c r="Y340" s="19"/>
      <c r="Z340" s="19"/>
      <c r="AA340" s="19"/>
      <c r="AB340" s="19"/>
      <c r="AC340" s="19"/>
    </row>
    <row r="341" spans="11:29" ht="12.75">
      <c r="K341" s="19"/>
      <c r="L341" s="19"/>
      <c r="M341" s="19">
        <f t="shared" si="45"/>
        <v>320</v>
      </c>
      <c r="N341" s="19">
        <f t="shared" si="46"/>
        <v>1</v>
      </c>
      <c r="O341" s="19">
        <f t="shared" si="47"/>
        <v>0</v>
      </c>
      <c r="P341" s="40" t="e">
        <f t="shared" si="48"/>
        <v>#DIV/0!</v>
      </c>
      <c r="Q341" s="40" t="e">
        <f t="shared" si="49"/>
        <v>#DIV/0!</v>
      </c>
      <c r="R341" s="40" t="e">
        <f t="shared" si="50"/>
        <v>#DIV/0!</v>
      </c>
      <c r="S341" s="40" t="e">
        <f t="shared" si="51"/>
        <v>#DIV/0!</v>
      </c>
      <c r="T341" s="19">
        <f aca="true" t="shared" si="52" ref="T341:T386">$B$11</f>
        <v>0</v>
      </c>
      <c r="U341" s="19"/>
      <c r="V341" s="19"/>
      <c r="W341" s="19"/>
      <c r="X341" s="19"/>
      <c r="Y341" s="19"/>
      <c r="Z341" s="19"/>
      <c r="AA341" s="19"/>
      <c r="AB341" s="19"/>
      <c r="AC341" s="19"/>
    </row>
    <row r="342" spans="11:29" ht="12.75">
      <c r="K342" s="19"/>
      <c r="L342" s="19"/>
      <c r="M342" s="19">
        <f aca="true" t="shared" si="53" ref="M342:M386">(M341+1)</f>
        <v>321</v>
      </c>
      <c r="N342" s="19">
        <f aca="true" t="shared" si="54" ref="N342:N386">IF($B$9&gt;N341,IF(O341=($B$8-1),(N341+1),(N341)),(N341))</f>
        <v>1</v>
      </c>
      <c r="O342" s="19">
        <f aca="true" t="shared" si="55" ref="O342:O386">IF(O341&lt;($B$8-1),(1+O341),0)</f>
        <v>0</v>
      </c>
      <c r="P342" s="40" t="e">
        <f aca="true" t="shared" si="56" ref="P342:P386">IF((N342&gt;N341),(EXP(-$Q$16)*(P341)+$Q$11),((EXP(-$Q$16)*(P341))))</f>
        <v>#DIV/0!</v>
      </c>
      <c r="Q342" s="40" t="e">
        <f aca="true" t="shared" si="57" ref="Q342:Q386">IF((N342&gt;N341),(EXP(-$Q$16)*(Q341)+$Q$12),((EXP(-$Q$16)*(Q341))))</f>
        <v>#DIV/0!</v>
      </c>
      <c r="R342" s="40" t="e">
        <f aca="true" t="shared" si="58" ref="R342:R386">IF((N342&gt;N341),(EXP(-$Q$16)*(R341)+$Q$13),((EXP(-$Q$16)*(R341))))</f>
        <v>#DIV/0!</v>
      </c>
      <c r="S342" s="40" t="e">
        <f aca="true" t="shared" si="59" ref="S342:S386">IF((N342&gt;N341),(EXP(-$Q$16)*(S341)+$Q$14),((EXP(-$Q$16)*(S341))))</f>
        <v>#DIV/0!</v>
      </c>
      <c r="T342" s="19">
        <f t="shared" si="52"/>
        <v>0</v>
      </c>
      <c r="U342" s="19"/>
      <c r="V342" s="19"/>
      <c r="W342" s="19"/>
      <c r="X342" s="19"/>
      <c r="Y342" s="19"/>
      <c r="Z342" s="19"/>
      <c r="AA342" s="19"/>
      <c r="AB342" s="19"/>
      <c r="AC342" s="19"/>
    </row>
    <row r="343" spans="11:29" ht="12.75">
      <c r="K343" s="19"/>
      <c r="L343" s="19"/>
      <c r="M343" s="19">
        <f t="shared" si="53"/>
        <v>322</v>
      </c>
      <c r="N343" s="19">
        <f t="shared" si="54"/>
        <v>1</v>
      </c>
      <c r="O343" s="19">
        <f t="shared" si="55"/>
        <v>0</v>
      </c>
      <c r="P343" s="40" t="e">
        <f t="shared" si="56"/>
        <v>#DIV/0!</v>
      </c>
      <c r="Q343" s="40" t="e">
        <f t="shared" si="57"/>
        <v>#DIV/0!</v>
      </c>
      <c r="R343" s="40" t="e">
        <f t="shared" si="58"/>
        <v>#DIV/0!</v>
      </c>
      <c r="S343" s="40" t="e">
        <f t="shared" si="59"/>
        <v>#DIV/0!</v>
      </c>
      <c r="T343" s="19">
        <f t="shared" si="52"/>
        <v>0</v>
      </c>
      <c r="U343" s="19"/>
      <c r="V343" s="19"/>
      <c r="W343" s="19"/>
      <c r="X343" s="19"/>
      <c r="Y343" s="19"/>
      <c r="Z343" s="19"/>
      <c r="AA343" s="19"/>
      <c r="AB343" s="19"/>
      <c r="AC343" s="19"/>
    </row>
    <row r="344" spans="11:29" ht="12.75">
      <c r="K344" s="19"/>
      <c r="L344" s="19"/>
      <c r="M344" s="19">
        <f t="shared" si="53"/>
        <v>323</v>
      </c>
      <c r="N344" s="19">
        <f t="shared" si="54"/>
        <v>1</v>
      </c>
      <c r="O344" s="19">
        <f t="shared" si="55"/>
        <v>0</v>
      </c>
      <c r="P344" s="40" t="e">
        <f t="shared" si="56"/>
        <v>#DIV/0!</v>
      </c>
      <c r="Q344" s="40" t="e">
        <f t="shared" si="57"/>
        <v>#DIV/0!</v>
      </c>
      <c r="R344" s="40" t="e">
        <f t="shared" si="58"/>
        <v>#DIV/0!</v>
      </c>
      <c r="S344" s="40" t="e">
        <f t="shared" si="59"/>
        <v>#DIV/0!</v>
      </c>
      <c r="T344" s="19">
        <f t="shared" si="52"/>
        <v>0</v>
      </c>
      <c r="U344" s="19"/>
      <c r="V344" s="19"/>
      <c r="W344" s="19"/>
      <c r="X344" s="19"/>
      <c r="Y344" s="19"/>
      <c r="Z344" s="19"/>
      <c r="AA344" s="19"/>
      <c r="AB344" s="19"/>
      <c r="AC344" s="19"/>
    </row>
    <row r="345" spans="11:29" ht="12.75">
      <c r="K345" s="19"/>
      <c r="L345" s="19"/>
      <c r="M345" s="19">
        <f t="shared" si="53"/>
        <v>324</v>
      </c>
      <c r="N345" s="19">
        <f t="shared" si="54"/>
        <v>1</v>
      </c>
      <c r="O345" s="19">
        <f t="shared" si="55"/>
        <v>0</v>
      </c>
      <c r="P345" s="40" t="e">
        <f t="shared" si="56"/>
        <v>#DIV/0!</v>
      </c>
      <c r="Q345" s="40" t="e">
        <f t="shared" si="57"/>
        <v>#DIV/0!</v>
      </c>
      <c r="R345" s="40" t="e">
        <f t="shared" si="58"/>
        <v>#DIV/0!</v>
      </c>
      <c r="S345" s="40" t="e">
        <f t="shared" si="59"/>
        <v>#DIV/0!</v>
      </c>
      <c r="T345" s="19">
        <f t="shared" si="52"/>
        <v>0</v>
      </c>
      <c r="U345" s="19"/>
      <c r="V345" s="19"/>
      <c r="W345" s="19"/>
      <c r="X345" s="19"/>
      <c r="Y345" s="19"/>
      <c r="Z345" s="19"/>
      <c r="AA345" s="19"/>
      <c r="AB345" s="19"/>
      <c r="AC345" s="19"/>
    </row>
    <row r="346" spans="11:29" ht="12.75">
      <c r="K346" s="19"/>
      <c r="L346" s="19"/>
      <c r="M346" s="19">
        <f t="shared" si="53"/>
        <v>325</v>
      </c>
      <c r="N346" s="19">
        <f t="shared" si="54"/>
        <v>1</v>
      </c>
      <c r="O346" s="19">
        <f t="shared" si="55"/>
        <v>0</v>
      </c>
      <c r="P346" s="40" t="e">
        <f t="shared" si="56"/>
        <v>#DIV/0!</v>
      </c>
      <c r="Q346" s="40" t="e">
        <f t="shared" si="57"/>
        <v>#DIV/0!</v>
      </c>
      <c r="R346" s="40" t="e">
        <f t="shared" si="58"/>
        <v>#DIV/0!</v>
      </c>
      <c r="S346" s="40" t="e">
        <f t="shared" si="59"/>
        <v>#DIV/0!</v>
      </c>
      <c r="T346" s="19">
        <f t="shared" si="52"/>
        <v>0</v>
      </c>
      <c r="U346" s="19"/>
      <c r="V346" s="19"/>
      <c r="W346" s="19"/>
      <c r="X346" s="19"/>
      <c r="Y346" s="19"/>
      <c r="Z346" s="19"/>
      <c r="AA346" s="19"/>
      <c r="AB346" s="19"/>
      <c r="AC346" s="19"/>
    </row>
    <row r="347" spans="11:29" ht="12.75">
      <c r="K347" s="19"/>
      <c r="L347" s="19"/>
      <c r="M347" s="19">
        <f t="shared" si="53"/>
        <v>326</v>
      </c>
      <c r="N347" s="19">
        <f t="shared" si="54"/>
        <v>1</v>
      </c>
      <c r="O347" s="19">
        <f t="shared" si="55"/>
        <v>0</v>
      </c>
      <c r="P347" s="40" t="e">
        <f t="shared" si="56"/>
        <v>#DIV/0!</v>
      </c>
      <c r="Q347" s="40" t="e">
        <f t="shared" si="57"/>
        <v>#DIV/0!</v>
      </c>
      <c r="R347" s="40" t="e">
        <f t="shared" si="58"/>
        <v>#DIV/0!</v>
      </c>
      <c r="S347" s="40" t="e">
        <f t="shared" si="59"/>
        <v>#DIV/0!</v>
      </c>
      <c r="T347" s="19">
        <f t="shared" si="52"/>
        <v>0</v>
      </c>
      <c r="U347" s="19"/>
      <c r="V347" s="19"/>
      <c r="W347" s="19"/>
      <c r="X347" s="19"/>
      <c r="Y347" s="19"/>
      <c r="Z347" s="19"/>
      <c r="AA347" s="19"/>
      <c r="AB347" s="19"/>
      <c r="AC347" s="19"/>
    </row>
    <row r="348" spans="11:29" ht="12.75">
      <c r="K348" s="19"/>
      <c r="L348" s="19"/>
      <c r="M348" s="19">
        <f t="shared" si="53"/>
        <v>327</v>
      </c>
      <c r="N348" s="19">
        <f t="shared" si="54"/>
        <v>1</v>
      </c>
      <c r="O348" s="19">
        <f t="shared" si="55"/>
        <v>0</v>
      </c>
      <c r="P348" s="40" t="e">
        <f t="shared" si="56"/>
        <v>#DIV/0!</v>
      </c>
      <c r="Q348" s="40" t="e">
        <f t="shared" si="57"/>
        <v>#DIV/0!</v>
      </c>
      <c r="R348" s="40" t="e">
        <f t="shared" si="58"/>
        <v>#DIV/0!</v>
      </c>
      <c r="S348" s="40" t="e">
        <f t="shared" si="59"/>
        <v>#DIV/0!</v>
      </c>
      <c r="T348" s="19">
        <f t="shared" si="52"/>
        <v>0</v>
      </c>
      <c r="U348" s="19"/>
      <c r="V348" s="19"/>
      <c r="W348" s="19"/>
      <c r="X348" s="19"/>
      <c r="Y348" s="19"/>
      <c r="Z348" s="19"/>
      <c r="AA348" s="19"/>
      <c r="AB348" s="19"/>
      <c r="AC348" s="19"/>
    </row>
    <row r="349" spans="11:29" ht="12.75">
      <c r="K349" s="19"/>
      <c r="L349" s="19"/>
      <c r="M349" s="19">
        <f t="shared" si="53"/>
        <v>328</v>
      </c>
      <c r="N349" s="19">
        <f t="shared" si="54"/>
        <v>1</v>
      </c>
      <c r="O349" s="19">
        <f t="shared" si="55"/>
        <v>0</v>
      </c>
      <c r="P349" s="40" t="e">
        <f t="shared" si="56"/>
        <v>#DIV/0!</v>
      </c>
      <c r="Q349" s="40" t="e">
        <f t="shared" si="57"/>
        <v>#DIV/0!</v>
      </c>
      <c r="R349" s="40" t="e">
        <f t="shared" si="58"/>
        <v>#DIV/0!</v>
      </c>
      <c r="S349" s="40" t="e">
        <f t="shared" si="59"/>
        <v>#DIV/0!</v>
      </c>
      <c r="T349" s="19">
        <f t="shared" si="52"/>
        <v>0</v>
      </c>
      <c r="U349" s="19"/>
      <c r="V349" s="19"/>
      <c r="W349" s="19"/>
      <c r="X349" s="19"/>
      <c r="Y349" s="19"/>
      <c r="Z349" s="19"/>
      <c r="AA349" s="19"/>
      <c r="AB349" s="19"/>
      <c r="AC349" s="19"/>
    </row>
    <row r="350" spans="11:29" ht="12.75">
      <c r="K350" s="19"/>
      <c r="L350" s="19"/>
      <c r="M350" s="19">
        <f t="shared" si="53"/>
        <v>329</v>
      </c>
      <c r="N350" s="19">
        <f t="shared" si="54"/>
        <v>1</v>
      </c>
      <c r="O350" s="19">
        <f t="shared" si="55"/>
        <v>0</v>
      </c>
      <c r="P350" s="40" t="e">
        <f t="shared" si="56"/>
        <v>#DIV/0!</v>
      </c>
      <c r="Q350" s="40" t="e">
        <f t="shared" si="57"/>
        <v>#DIV/0!</v>
      </c>
      <c r="R350" s="40" t="e">
        <f t="shared" si="58"/>
        <v>#DIV/0!</v>
      </c>
      <c r="S350" s="40" t="e">
        <f t="shared" si="59"/>
        <v>#DIV/0!</v>
      </c>
      <c r="T350" s="19">
        <f t="shared" si="52"/>
        <v>0</v>
      </c>
      <c r="U350" s="19"/>
      <c r="V350" s="19"/>
      <c r="W350" s="19"/>
      <c r="X350" s="19"/>
      <c r="Y350" s="19"/>
      <c r="Z350" s="19"/>
      <c r="AA350" s="19"/>
      <c r="AB350" s="19"/>
      <c r="AC350" s="19"/>
    </row>
    <row r="351" spans="11:29" ht="12.75">
      <c r="K351" s="19"/>
      <c r="L351" s="19"/>
      <c r="M351" s="19">
        <f t="shared" si="53"/>
        <v>330</v>
      </c>
      <c r="N351" s="19">
        <f t="shared" si="54"/>
        <v>1</v>
      </c>
      <c r="O351" s="19">
        <f t="shared" si="55"/>
        <v>0</v>
      </c>
      <c r="P351" s="40" t="e">
        <f t="shared" si="56"/>
        <v>#DIV/0!</v>
      </c>
      <c r="Q351" s="40" t="e">
        <f t="shared" si="57"/>
        <v>#DIV/0!</v>
      </c>
      <c r="R351" s="40" t="e">
        <f t="shared" si="58"/>
        <v>#DIV/0!</v>
      </c>
      <c r="S351" s="40" t="e">
        <f t="shared" si="59"/>
        <v>#DIV/0!</v>
      </c>
      <c r="T351" s="19">
        <f t="shared" si="52"/>
        <v>0</v>
      </c>
      <c r="U351" s="19"/>
      <c r="V351" s="19"/>
      <c r="W351" s="19"/>
      <c r="X351" s="19"/>
      <c r="Y351" s="19"/>
      <c r="Z351" s="19"/>
      <c r="AA351" s="19"/>
      <c r="AB351" s="19"/>
      <c r="AC351" s="19"/>
    </row>
    <row r="352" spans="11:29" ht="12.75">
      <c r="K352" s="19"/>
      <c r="L352" s="19"/>
      <c r="M352" s="19">
        <f t="shared" si="53"/>
        <v>331</v>
      </c>
      <c r="N352" s="19">
        <f t="shared" si="54"/>
        <v>1</v>
      </c>
      <c r="O352" s="19">
        <f t="shared" si="55"/>
        <v>0</v>
      </c>
      <c r="P352" s="40" t="e">
        <f t="shared" si="56"/>
        <v>#DIV/0!</v>
      </c>
      <c r="Q352" s="40" t="e">
        <f t="shared" si="57"/>
        <v>#DIV/0!</v>
      </c>
      <c r="R352" s="40" t="e">
        <f t="shared" si="58"/>
        <v>#DIV/0!</v>
      </c>
      <c r="S352" s="40" t="e">
        <f t="shared" si="59"/>
        <v>#DIV/0!</v>
      </c>
      <c r="T352" s="19">
        <f t="shared" si="52"/>
        <v>0</v>
      </c>
      <c r="U352" s="19"/>
      <c r="V352" s="19"/>
      <c r="W352" s="19"/>
      <c r="X352" s="19"/>
      <c r="Y352" s="19"/>
      <c r="Z352" s="19"/>
      <c r="AA352" s="19"/>
      <c r="AB352" s="19"/>
      <c r="AC352" s="19"/>
    </row>
    <row r="353" spans="11:29" ht="12.75">
      <c r="K353" s="19"/>
      <c r="L353" s="19"/>
      <c r="M353" s="19">
        <f t="shared" si="53"/>
        <v>332</v>
      </c>
      <c r="N353" s="19">
        <f t="shared" si="54"/>
        <v>1</v>
      </c>
      <c r="O353" s="19">
        <f t="shared" si="55"/>
        <v>0</v>
      </c>
      <c r="P353" s="40" t="e">
        <f t="shared" si="56"/>
        <v>#DIV/0!</v>
      </c>
      <c r="Q353" s="40" t="e">
        <f t="shared" si="57"/>
        <v>#DIV/0!</v>
      </c>
      <c r="R353" s="40" t="e">
        <f t="shared" si="58"/>
        <v>#DIV/0!</v>
      </c>
      <c r="S353" s="40" t="e">
        <f t="shared" si="59"/>
        <v>#DIV/0!</v>
      </c>
      <c r="T353" s="19">
        <f t="shared" si="52"/>
        <v>0</v>
      </c>
      <c r="U353" s="19"/>
      <c r="V353" s="19"/>
      <c r="W353" s="19"/>
      <c r="X353" s="19"/>
      <c r="Y353" s="19"/>
      <c r="Z353" s="19"/>
      <c r="AA353" s="19"/>
      <c r="AB353" s="19"/>
      <c r="AC353" s="19"/>
    </row>
    <row r="354" spans="11:29" ht="12.75">
      <c r="K354" s="19"/>
      <c r="L354" s="19"/>
      <c r="M354" s="19">
        <f t="shared" si="53"/>
        <v>333</v>
      </c>
      <c r="N354" s="19">
        <f t="shared" si="54"/>
        <v>1</v>
      </c>
      <c r="O354" s="19">
        <f t="shared" si="55"/>
        <v>0</v>
      </c>
      <c r="P354" s="40" t="e">
        <f t="shared" si="56"/>
        <v>#DIV/0!</v>
      </c>
      <c r="Q354" s="40" t="e">
        <f t="shared" si="57"/>
        <v>#DIV/0!</v>
      </c>
      <c r="R354" s="40" t="e">
        <f t="shared" si="58"/>
        <v>#DIV/0!</v>
      </c>
      <c r="S354" s="40" t="e">
        <f t="shared" si="59"/>
        <v>#DIV/0!</v>
      </c>
      <c r="T354" s="19">
        <f t="shared" si="52"/>
        <v>0</v>
      </c>
      <c r="U354" s="19"/>
      <c r="V354" s="19"/>
      <c r="W354" s="19"/>
      <c r="X354" s="19"/>
      <c r="Y354" s="19"/>
      <c r="Z354" s="19"/>
      <c r="AA354" s="19"/>
      <c r="AB354" s="19"/>
      <c r="AC354" s="19"/>
    </row>
    <row r="355" spans="11:29" ht="12.75">
      <c r="K355" s="19"/>
      <c r="L355" s="19"/>
      <c r="M355" s="19">
        <f t="shared" si="53"/>
        <v>334</v>
      </c>
      <c r="N355" s="19">
        <f t="shared" si="54"/>
        <v>1</v>
      </c>
      <c r="O355" s="19">
        <f t="shared" si="55"/>
        <v>0</v>
      </c>
      <c r="P355" s="40" t="e">
        <f t="shared" si="56"/>
        <v>#DIV/0!</v>
      </c>
      <c r="Q355" s="40" t="e">
        <f t="shared" si="57"/>
        <v>#DIV/0!</v>
      </c>
      <c r="R355" s="40" t="e">
        <f t="shared" si="58"/>
        <v>#DIV/0!</v>
      </c>
      <c r="S355" s="40" t="e">
        <f t="shared" si="59"/>
        <v>#DIV/0!</v>
      </c>
      <c r="T355" s="19">
        <f t="shared" si="52"/>
        <v>0</v>
      </c>
      <c r="U355" s="19"/>
      <c r="V355" s="19"/>
      <c r="W355" s="19"/>
      <c r="X355" s="19"/>
      <c r="Y355" s="19"/>
      <c r="Z355" s="19"/>
      <c r="AA355" s="19"/>
      <c r="AB355" s="19"/>
      <c r="AC355" s="19"/>
    </row>
    <row r="356" spans="11:29" ht="12.75">
      <c r="K356" s="19"/>
      <c r="L356" s="19"/>
      <c r="M356" s="19">
        <f t="shared" si="53"/>
        <v>335</v>
      </c>
      <c r="N356" s="19">
        <f t="shared" si="54"/>
        <v>1</v>
      </c>
      <c r="O356" s="19">
        <f t="shared" si="55"/>
        <v>0</v>
      </c>
      <c r="P356" s="40" t="e">
        <f t="shared" si="56"/>
        <v>#DIV/0!</v>
      </c>
      <c r="Q356" s="40" t="e">
        <f t="shared" si="57"/>
        <v>#DIV/0!</v>
      </c>
      <c r="R356" s="40" t="e">
        <f t="shared" si="58"/>
        <v>#DIV/0!</v>
      </c>
      <c r="S356" s="40" t="e">
        <f t="shared" si="59"/>
        <v>#DIV/0!</v>
      </c>
      <c r="T356" s="19">
        <f t="shared" si="52"/>
        <v>0</v>
      </c>
      <c r="U356" s="19"/>
      <c r="V356" s="19"/>
      <c r="W356" s="19"/>
      <c r="X356" s="19"/>
      <c r="Y356" s="19"/>
      <c r="Z356" s="19"/>
      <c r="AA356" s="19"/>
      <c r="AB356" s="19"/>
      <c r="AC356" s="19"/>
    </row>
    <row r="357" spans="11:29" ht="12.75">
      <c r="K357" s="19"/>
      <c r="L357" s="19"/>
      <c r="M357" s="19">
        <f t="shared" si="53"/>
        <v>336</v>
      </c>
      <c r="N357" s="19">
        <f t="shared" si="54"/>
        <v>1</v>
      </c>
      <c r="O357" s="19">
        <f t="shared" si="55"/>
        <v>0</v>
      </c>
      <c r="P357" s="40" t="e">
        <f t="shared" si="56"/>
        <v>#DIV/0!</v>
      </c>
      <c r="Q357" s="40" t="e">
        <f t="shared" si="57"/>
        <v>#DIV/0!</v>
      </c>
      <c r="R357" s="40" t="e">
        <f t="shared" si="58"/>
        <v>#DIV/0!</v>
      </c>
      <c r="S357" s="40" t="e">
        <f t="shared" si="59"/>
        <v>#DIV/0!</v>
      </c>
      <c r="T357" s="19">
        <f t="shared" si="52"/>
        <v>0</v>
      </c>
      <c r="U357" s="19"/>
      <c r="V357" s="19"/>
      <c r="W357" s="19"/>
      <c r="X357" s="19"/>
      <c r="Y357" s="19"/>
      <c r="Z357" s="19"/>
      <c r="AA357" s="19"/>
      <c r="AB357" s="19"/>
      <c r="AC357" s="19"/>
    </row>
    <row r="358" spans="11:29" ht="12.75">
      <c r="K358" s="19"/>
      <c r="L358" s="19"/>
      <c r="M358" s="19">
        <f t="shared" si="53"/>
        <v>337</v>
      </c>
      <c r="N358" s="19">
        <f t="shared" si="54"/>
        <v>1</v>
      </c>
      <c r="O358" s="19">
        <f t="shared" si="55"/>
        <v>0</v>
      </c>
      <c r="P358" s="40" t="e">
        <f t="shared" si="56"/>
        <v>#DIV/0!</v>
      </c>
      <c r="Q358" s="40" t="e">
        <f t="shared" si="57"/>
        <v>#DIV/0!</v>
      </c>
      <c r="R358" s="40" t="e">
        <f t="shared" si="58"/>
        <v>#DIV/0!</v>
      </c>
      <c r="S358" s="40" t="e">
        <f t="shared" si="59"/>
        <v>#DIV/0!</v>
      </c>
      <c r="T358" s="19">
        <f t="shared" si="52"/>
        <v>0</v>
      </c>
      <c r="U358" s="19"/>
      <c r="V358" s="19"/>
      <c r="W358" s="19"/>
      <c r="X358" s="19"/>
      <c r="Y358" s="19"/>
      <c r="Z358" s="19"/>
      <c r="AA358" s="19"/>
      <c r="AB358" s="19"/>
      <c r="AC358" s="19"/>
    </row>
    <row r="359" spans="11:29" ht="12.75">
      <c r="K359" s="19"/>
      <c r="L359" s="19"/>
      <c r="M359" s="19">
        <f t="shared" si="53"/>
        <v>338</v>
      </c>
      <c r="N359" s="19">
        <f t="shared" si="54"/>
        <v>1</v>
      </c>
      <c r="O359" s="19">
        <f t="shared" si="55"/>
        <v>0</v>
      </c>
      <c r="P359" s="40" t="e">
        <f t="shared" si="56"/>
        <v>#DIV/0!</v>
      </c>
      <c r="Q359" s="40" t="e">
        <f t="shared" si="57"/>
        <v>#DIV/0!</v>
      </c>
      <c r="R359" s="40" t="e">
        <f t="shared" si="58"/>
        <v>#DIV/0!</v>
      </c>
      <c r="S359" s="40" t="e">
        <f t="shared" si="59"/>
        <v>#DIV/0!</v>
      </c>
      <c r="T359" s="19">
        <f t="shared" si="52"/>
        <v>0</v>
      </c>
      <c r="U359" s="19"/>
      <c r="V359" s="19"/>
      <c r="W359" s="19"/>
      <c r="X359" s="19"/>
      <c r="Y359" s="19"/>
      <c r="Z359" s="19"/>
      <c r="AA359" s="19"/>
      <c r="AB359" s="19"/>
      <c r="AC359" s="19"/>
    </row>
    <row r="360" spans="11:29" ht="12.75">
      <c r="K360" s="19"/>
      <c r="L360" s="19"/>
      <c r="M360" s="19">
        <f t="shared" si="53"/>
        <v>339</v>
      </c>
      <c r="N360" s="19">
        <f t="shared" si="54"/>
        <v>1</v>
      </c>
      <c r="O360" s="19">
        <f t="shared" si="55"/>
        <v>0</v>
      </c>
      <c r="P360" s="40" t="e">
        <f t="shared" si="56"/>
        <v>#DIV/0!</v>
      </c>
      <c r="Q360" s="40" t="e">
        <f t="shared" si="57"/>
        <v>#DIV/0!</v>
      </c>
      <c r="R360" s="40" t="e">
        <f t="shared" si="58"/>
        <v>#DIV/0!</v>
      </c>
      <c r="S360" s="40" t="e">
        <f t="shared" si="59"/>
        <v>#DIV/0!</v>
      </c>
      <c r="T360" s="19">
        <f t="shared" si="52"/>
        <v>0</v>
      </c>
      <c r="U360" s="19"/>
      <c r="V360" s="19"/>
      <c r="W360" s="19"/>
      <c r="X360" s="19"/>
      <c r="Y360" s="19"/>
      <c r="Z360" s="19"/>
      <c r="AA360" s="19"/>
      <c r="AB360" s="19"/>
      <c r="AC360" s="19"/>
    </row>
    <row r="361" spans="11:29" ht="12.75">
      <c r="K361" s="19"/>
      <c r="L361" s="19"/>
      <c r="M361" s="19">
        <f t="shared" si="53"/>
        <v>340</v>
      </c>
      <c r="N361" s="19">
        <f t="shared" si="54"/>
        <v>1</v>
      </c>
      <c r="O361" s="19">
        <f t="shared" si="55"/>
        <v>0</v>
      </c>
      <c r="P361" s="40" t="e">
        <f t="shared" si="56"/>
        <v>#DIV/0!</v>
      </c>
      <c r="Q361" s="40" t="e">
        <f t="shared" si="57"/>
        <v>#DIV/0!</v>
      </c>
      <c r="R361" s="40" t="e">
        <f t="shared" si="58"/>
        <v>#DIV/0!</v>
      </c>
      <c r="S361" s="40" t="e">
        <f t="shared" si="59"/>
        <v>#DIV/0!</v>
      </c>
      <c r="T361" s="19">
        <f t="shared" si="52"/>
        <v>0</v>
      </c>
      <c r="U361" s="19"/>
      <c r="V361" s="19"/>
      <c r="W361" s="19"/>
      <c r="X361" s="19"/>
      <c r="Y361" s="19"/>
      <c r="Z361" s="19"/>
      <c r="AA361" s="19"/>
      <c r="AB361" s="19"/>
      <c r="AC361" s="19"/>
    </row>
    <row r="362" spans="11:29" ht="12.75">
      <c r="K362" s="19"/>
      <c r="L362" s="19"/>
      <c r="M362" s="19">
        <f t="shared" si="53"/>
        <v>341</v>
      </c>
      <c r="N362" s="19">
        <f t="shared" si="54"/>
        <v>1</v>
      </c>
      <c r="O362" s="19">
        <f t="shared" si="55"/>
        <v>0</v>
      </c>
      <c r="P362" s="40" t="e">
        <f t="shared" si="56"/>
        <v>#DIV/0!</v>
      </c>
      <c r="Q362" s="40" t="e">
        <f t="shared" si="57"/>
        <v>#DIV/0!</v>
      </c>
      <c r="R362" s="40" t="e">
        <f t="shared" si="58"/>
        <v>#DIV/0!</v>
      </c>
      <c r="S362" s="40" t="e">
        <f t="shared" si="59"/>
        <v>#DIV/0!</v>
      </c>
      <c r="T362" s="19">
        <f t="shared" si="52"/>
        <v>0</v>
      </c>
      <c r="U362" s="19"/>
      <c r="V362" s="19"/>
      <c r="W362" s="19"/>
      <c r="X362" s="19"/>
      <c r="Y362" s="19"/>
      <c r="Z362" s="19"/>
      <c r="AA362" s="19"/>
      <c r="AB362" s="19"/>
      <c r="AC362" s="19"/>
    </row>
    <row r="363" spans="11:29" ht="12.75">
      <c r="K363" s="19"/>
      <c r="L363" s="19"/>
      <c r="M363" s="19">
        <f t="shared" si="53"/>
        <v>342</v>
      </c>
      <c r="N363" s="19">
        <f t="shared" si="54"/>
        <v>1</v>
      </c>
      <c r="O363" s="19">
        <f t="shared" si="55"/>
        <v>0</v>
      </c>
      <c r="P363" s="40" t="e">
        <f t="shared" si="56"/>
        <v>#DIV/0!</v>
      </c>
      <c r="Q363" s="40" t="e">
        <f t="shared" si="57"/>
        <v>#DIV/0!</v>
      </c>
      <c r="R363" s="40" t="e">
        <f t="shared" si="58"/>
        <v>#DIV/0!</v>
      </c>
      <c r="S363" s="40" t="e">
        <f t="shared" si="59"/>
        <v>#DIV/0!</v>
      </c>
      <c r="T363" s="19">
        <f t="shared" si="52"/>
        <v>0</v>
      </c>
      <c r="U363" s="19"/>
      <c r="V363" s="19"/>
      <c r="W363" s="19"/>
      <c r="X363" s="19"/>
      <c r="Y363" s="19"/>
      <c r="Z363" s="19"/>
      <c r="AA363" s="19"/>
      <c r="AB363" s="19"/>
      <c r="AC363" s="19"/>
    </row>
    <row r="364" spans="11:29" ht="12.75">
      <c r="K364" s="19"/>
      <c r="L364" s="19"/>
      <c r="M364" s="19">
        <f t="shared" si="53"/>
        <v>343</v>
      </c>
      <c r="N364" s="19">
        <f t="shared" si="54"/>
        <v>1</v>
      </c>
      <c r="O364" s="19">
        <f t="shared" si="55"/>
        <v>0</v>
      </c>
      <c r="P364" s="40" t="e">
        <f t="shared" si="56"/>
        <v>#DIV/0!</v>
      </c>
      <c r="Q364" s="40" t="e">
        <f t="shared" si="57"/>
        <v>#DIV/0!</v>
      </c>
      <c r="R364" s="40" t="e">
        <f t="shared" si="58"/>
        <v>#DIV/0!</v>
      </c>
      <c r="S364" s="40" t="e">
        <f t="shared" si="59"/>
        <v>#DIV/0!</v>
      </c>
      <c r="T364" s="19">
        <f t="shared" si="52"/>
        <v>0</v>
      </c>
      <c r="U364" s="19"/>
      <c r="V364" s="19"/>
      <c r="W364" s="19"/>
      <c r="X364" s="19"/>
      <c r="Y364" s="19"/>
      <c r="Z364" s="19"/>
      <c r="AA364" s="19"/>
      <c r="AB364" s="19"/>
      <c r="AC364" s="19"/>
    </row>
    <row r="365" spans="11:29" ht="12.75">
      <c r="K365" s="19"/>
      <c r="L365" s="19"/>
      <c r="M365" s="19">
        <f t="shared" si="53"/>
        <v>344</v>
      </c>
      <c r="N365" s="19">
        <f t="shared" si="54"/>
        <v>1</v>
      </c>
      <c r="O365" s="19">
        <f t="shared" si="55"/>
        <v>0</v>
      </c>
      <c r="P365" s="40" t="e">
        <f t="shared" si="56"/>
        <v>#DIV/0!</v>
      </c>
      <c r="Q365" s="40" t="e">
        <f t="shared" si="57"/>
        <v>#DIV/0!</v>
      </c>
      <c r="R365" s="40" t="e">
        <f t="shared" si="58"/>
        <v>#DIV/0!</v>
      </c>
      <c r="S365" s="40" t="e">
        <f t="shared" si="59"/>
        <v>#DIV/0!</v>
      </c>
      <c r="T365" s="19">
        <f t="shared" si="52"/>
        <v>0</v>
      </c>
      <c r="U365" s="19"/>
      <c r="V365" s="19"/>
      <c r="W365" s="19"/>
      <c r="X365" s="19"/>
      <c r="Y365" s="19"/>
      <c r="Z365" s="19"/>
      <c r="AA365" s="19"/>
      <c r="AB365" s="19"/>
      <c r="AC365" s="19"/>
    </row>
    <row r="366" spans="11:29" ht="12.75">
      <c r="K366" s="19"/>
      <c r="L366" s="19"/>
      <c r="M366" s="19">
        <f t="shared" si="53"/>
        <v>345</v>
      </c>
      <c r="N366" s="19">
        <f t="shared" si="54"/>
        <v>1</v>
      </c>
      <c r="O366" s="19">
        <f t="shared" si="55"/>
        <v>0</v>
      </c>
      <c r="P366" s="40" t="e">
        <f t="shared" si="56"/>
        <v>#DIV/0!</v>
      </c>
      <c r="Q366" s="40" t="e">
        <f t="shared" si="57"/>
        <v>#DIV/0!</v>
      </c>
      <c r="R366" s="40" t="e">
        <f t="shared" si="58"/>
        <v>#DIV/0!</v>
      </c>
      <c r="S366" s="40" t="e">
        <f t="shared" si="59"/>
        <v>#DIV/0!</v>
      </c>
      <c r="T366" s="19">
        <f t="shared" si="52"/>
        <v>0</v>
      </c>
      <c r="U366" s="19"/>
      <c r="V366" s="19"/>
      <c r="W366" s="19"/>
      <c r="X366" s="19"/>
      <c r="Y366" s="19"/>
      <c r="Z366" s="19"/>
      <c r="AA366" s="19"/>
      <c r="AB366" s="19"/>
      <c r="AC366" s="19"/>
    </row>
    <row r="367" spans="11:29" ht="12.75">
      <c r="K367" s="19"/>
      <c r="L367" s="19"/>
      <c r="M367" s="19">
        <f t="shared" si="53"/>
        <v>346</v>
      </c>
      <c r="N367" s="19">
        <f t="shared" si="54"/>
        <v>1</v>
      </c>
      <c r="O367" s="19">
        <f t="shared" si="55"/>
        <v>0</v>
      </c>
      <c r="P367" s="40" t="e">
        <f t="shared" si="56"/>
        <v>#DIV/0!</v>
      </c>
      <c r="Q367" s="40" t="e">
        <f t="shared" si="57"/>
        <v>#DIV/0!</v>
      </c>
      <c r="R367" s="40" t="e">
        <f t="shared" si="58"/>
        <v>#DIV/0!</v>
      </c>
      <c r="S367" s="40" t="e">
        <f t="shared" si="59"/>
        <v>#DIV/0!</v>
      </c>
      <c r="T367" s="19">
        <f t="shared" si="52"/>
        <v>0</v>
      </c>
      <c r="U367" s="19"/>
      <c r="V367" s="19"/>
      <c r="W367" s="19"/>
      <c r="X367" s="19"/>
      <c r="Y367" s="19"/>
      <c r="Z367" s="19"/>
      <c r="AA367" s="19"/>
      <c r="AB367" s="19"/>
      <c r="AC367" s="19"/>
    </row>
    <row r="368" spans="11:29" ht="12.75">
      <c r="K368" s="19"/>
      <c r="L368" s="19"/>
      <c r="M368" s="19">
        <f t="shared" si="53"/>
        <v>347</v>
      </c>
      <c r="N368" s="19">
        <f t="shared" si="54"/>
        <v>1</v>
      </c>
      <c r="O368" s="19">
        <f t="shared" si="55"/>
        <v>0</v>
      </c>
      <c r="P368" s="40" t="e">
        <f t="shared" si="56"/>
        <v>#DIV/0!</v>
      </c>
      <c r="Q368" s="40" t="e">
        <f t="shared" si="57"/>
        <v>#DIV/0!</v>
      </c>
      <c r="R368" s="40" t="e">
        <f t="shared" si="58"/>
        <v>#DIV/0!</v>
      </c>
      <c r="S368" s="40" t="e">
        <f t="shared" si="59"/>
        <v>#DIV/0!</v>
      </c>
      <c r="T368" s="19">
        <f t="shared" si="52"/>
        <v>0</v>
      </c>
      <c r="U368" s="19"/>
      <c r="V368" s="19"/>
      <c r="W368" s="19"/>
      <c r="X368" s="19"/>
      <c r="Y368" s="19"/>
      <c r="Z368" s="19"/>
      <c r="AA368" s="19"/>
      <c r="AB368" s="19"/>
      <c r="AC368" s="19"/>
    </row>
    <row r="369" spans="11:29" ht="12.75">
      <c r="K369" s="19"/>
      <c r="L369" s="19"/>
      <c r="M369" s="19">
        <f t="shared" si="53"/>
        <v>348</v>
      </c>
      <c r="N369" s="19">
        <f t="shared" si="54"/>
        <v>1</v>
      </c>
      <c r="O369" s="19">
        <f t="shared" si="55"/>
        <v>0</v>
      </c>
      <c r="P369" s="40" t="e">
        <f t="shared" si="56"/>
        <v>#DIV/0!</v>
      </c>
      <c r="Q369" s="40" t="e">
        <f t="shared" si="57"/>
        <v>#DIV/0!</v>
      </c>
      <c r="R369" s="40" t="e">
        <f t="shared" si="58"/>
        <v>#DIV/0!</v>
      </c>
      <c r="S369" s="40" t="e">
        <f t="shared" si="59"/>
        <v>#DIV/0!</v>
      </c>
      <c r="T369" s="19">
        <f t="shared" si="52"/>
        <v>0</v>
      </c>
      <c r="U369" s="19"/>
      <c r="V369" s="19"/>
      <c r="W369" s="19"/>
      <c r="X369" s="19"/>
      <c r="Y369" s="19"/>
      <c r="Z369" s="19"/>
      <c r="AA369" s="19"/>
      <c r="AB369" s="19"/>
      <c r="AC369" s="19"/>
    </row>
    <row r="370" spans="11:29" ht="12.75">
      <c r="K370" s="19"/>
      <c r="L370" s="19"/>
      <c r="M370" s="19">
        <f t="shared" si="53"/>
        <v>349</v>
      </c>
      <c r="N370" s="19">
        <f t="shared" si="54"/>
        <v>1</v>
      </c>
      <c r="O370" s="19">
        <f t="shared" si="55"/>
        <v>0</v>
      </c>
      <c r="P370" s="40" t="e">
        <f t="shared" si="56"/>
        <v>#DIV/0!</v>
      </c>
      <c r="Q370" s="40" t="e">
        <f t="shared" si="57"/>
        <v>#DIV/0!</v>
      </c>
      <c r="R370" s="40" t="e">
        <f t="shared" si="58"/>
        <v>#DIV/0!</v>
      </c>
      <c r="S370" s="40" t="e">
        <f t="shared" si="59"/>
        <v>#DIV/0!</v>
      </c>
      <c r="T370" s="19">
        <f t="shared" si="52"/>
        <v>0</v>
      </c>
      <c r="U370" s="19"/>
      <c r="V370" s="19"/>
      <c r="W370" s="19"/>
      <c r="X370" s="19"/>
      <c r="Y370" s="19"/>
      <c r="Z370" s="19"/>
      <c r="AA370" s="19"/>
      <c r="AB370" s="19"/>
      <c r="AC370" s="19"/>
    </row>
    <row r="371" spans="11:29" ht="12.75">
      <c r="K371" s="19"/>
      <c r="L371" s="19"/>
      <c r="M371" s="19">
        <f t="shared" si="53"/>
        <v>350</v>
      </c>
      <c r="N371" s="19">
        <f t="shared" si="54"/>
        <v>1</v>
      </c>
      <c r="O371" s="19">
        <f t="shared" si="55"/>
        <v>0</v>
      </c>
      <c r="P371" s="40" t="e">
        <f t="shared" si="56"/>
        <v>#DIV/0!</v>
      </c>
      <c r="Q371" s="40" t="e">
        <f t="shared" si="57"/>
        <v>#DIV/0!</v>
      </c>
      <c r="R371" s="40" t="e">
        <f t="shared" si="58"/>
        <v>#DIV/0!</v>
      </c>
      <c r="S371" s="40" t="e">
        <f t="shared" si="59"/>
        <v>#DIV/0!</v>
      </c>
      <c r="T371" s="19">
        <f t="shared" si="52"/>
        <v>0</v>
      </c>
      <c r="U371" s="19"/>
      <c r="V371" s="19"/>
      <c r="W371" s="19"/>
      <c r="X371" s="19"/>
      <c r="Y371" s="19"/>
      <c r="Z371" s="19"/>
      <c r="AA371" s="19"/>
      <c r="AB371" s="19"/>
      <c r="AC371" s="19"/>
    </row>
    <row r="372" spans="11:29" ht="12.75">
      <c r="K372" s="19"/>
      <c r="L372" s="19"/>
      <c r="M372" s="19">
        <f t="shared" si="53"/>
        <v>351</v>
      </c>
      <c r="N372" s="19">
        <f t="shared" si="54"/>
        <v>1</v>
      </c>
      <c r="O372" s="19">
        <f t="shared" si="55"/>
        <v>0</v>
      </c>
      <c r="P372" s="40" t="e">
        <f t="shared" si="56"/>
        <v>#DIV/0!</v>
      </c>
      <c r="Q372" s="40" t="e">
        <f t="shared" si="57"/>
        <v>#DIV/0!</v>
      </c>
      <c r="R372" s="40" t="e">
        <f t="shared" si="58"/>
        <v>#DIV/0!</v>
      </c>
      <c r="S372" s="40" t="e">
        <f t="shared" si="59"/>
        <v>#DIV/0!</v>
      </c>
      <c r="T372" s="19">
        <f t="shared" si="52"/>
        <v>0</v>
      </c>
      <c r="U372" s="19"/>
      <c r="V372" s="19"/>
      <c r="W372" s="19"/>
      <c r="X372" s="19"/>
      <c r="Y372" s="19"/>
      <c r="Z372" s="19"/>
      <c r="AA372" s="19"/>
      <c r="AB372" s="19"/>
      <c r="AC372" s="19"/>
    </row>
    <row r="373" spans="11:29" ht="12.75">
      <c r="K373" s="19"/>
      <c r="L373" s="19"/>
      <c r="M373" s="19">
        <f t="shared" si="53"/>
        <v>352</v>
      </c>
      <c r="N373" s="19">
        <f t="shared" si="54"/>
        <v>1</v>
      </c>
      <c r="O373" s="19">
        <f t="shared" si="55"/>
        <v>0</v>
      </c>
      <c r="P373" s="40" t="e">
        <f t="shared" si="56"/>
        <v>#DIV/0!</v>
      </c>
      <c r="Q373" s="40" t="e">
        <f t="shared" si="57"/>
        <v>#DIV/0!</v>
      </c>
      <c r="R373" s="40" t="e">
        <f t="shared" si="58"/>
        <v>#DIV/0!</v>
      </c>
      <c r="S373" s="40" t="e">
        <f t="shared" si="59"/>
        <v>#DIV/0!</v>
      </c>
      <c r="T373" s="19">
        <f t="shared" si="52"/>
        <v>0</v>
      </c>
      <c r="U373" s="19"/>
      <c r="V373" s="19"/>
      <c r="W373" s="19"/>
      <c r="X373" s="19"/>
      <c r="Y373" s="19"/>
      <c r="Z373" s="19"/>
      <c r="AA373" s="19"/>
      <c r="AB373" s="19"/>
      <c r="AC373" s="19"/>
    </row>
    <row r="374" spans="11:29" ht="12.75">
      <c r="K374" s="19"/>
      <c r="L374" s="19"/>
      <c r="M374" s="19">
        <f t="shared" si="53"/>
        <v>353</v>
      </c>
      <c r="N374" s="19">
        <f t="shared" si="54"/>
        <v>1</v>
      </c>
      <c r="O374" s="19">
        <f t="shared" si="55"/>
        <v>0</v>
      </c>
      <c r="P374" s="40" t="e">
        <f t="shared" si="56"/>
        <v>#DIV/0!</v>
      </c>
      <c r="Q374" s="40" t="e">
        <f t="shared" si="57"/>
        <v>#DIV/0!</v>
      </c>
      <c r="R374" s="40" t="e">
        <f t="shared" si="58"/>
        <v>#DIV/0!</v>
      </c>
      <c r="S374" s="40" t="e">
        <f t="shared" si="59"/>
        <v>#DIV/0!</v>
      </c>
      <c r="T374" s="19">
        <f t="shared" si="52"/>
        <v>0</v>
      </c>
      <c r="U374" s="19"/>
      <c r="V374" s="19"/>
      <c r="W374" s="19"/>
      <c r="X374" s="19"/>
      <c r="Y374" s="19"/>
      <c r="Z374" s="19"/>
      <c r="AA374" s="19"/>
      <c r="AB374" s="19"/>
      <c r="AC374" s="19"/>
    </row>
    <row r="375" spans="11:29" ht="12.75">
      <c r="K375" s="19"/>
      <c r="L375" s="19"/>
      <c r="M375" s="19">
        <f t="shared" si="53"/>
        <v>354</v>
      </c>
      <c r="N375" s="19">
        <f t="shared" si="54"/>
        <v>1</v>
      </c>
      <c r="O375" s="19">
        <f t="shared" si="55"/>
        <v>0</v>
      </c>
      <c r="P375" s="40" t="e">
        <f t="shared" si="56"/>
        <v>#DIV/0!</v>
      </c>
      <c r="Q375" s="40" t="e">
        <f t="shared" si="57"/>
        <v>#DIV/0!</v>
      </c>
      <c r="R375" s="40" t="e">
        <f t="shared" si="58"/>
        <v>#DIV/0!</v>
      </c>
      <c r="S375" s="40" t="e">
        <f t="shared" si="59"/>
        <v>#DIV/0!</v>
      </c>
      <c r="T375" s="19">
        <f t="shared" si="52"/>
        <v>0</v>
      </c>
      <c r="U375" s="19"/>
      <c r="V375" s="19"/>
      <c r="W375" s="19"/>
      <c r="X375" s="19"/>
      <c r="Y375" s="19"/>
      <c r="Z375" s="19"/>
      <c r="AA375" s="19"/>
      <c r="AB375" s="19"/>
      <c r="AC375" s="19"/>
    </row>
    <row r="376" spans="11:29" ht="12.75">
      <c r="K376" s="19"/>
      <c r="L376" s="19"/>
      <c r="M376" s="19">
        <f t="shared" si="53"/>
        <v>355</v>
      </c>
      <c r="N376" s="19">
        <f t="shared" si="54"/>
        <v>1</v>
      </c>
      <c r="O376" s="19">
        <f t="shared" si="55"/>
        <v>0</v>
      </c>
      <c r="P376" s="40" t="e">
        <f t="shared" si="56"/>
        <v>#DIV/0!</v>
      </c>
      <c r="Q376" s="40" t="e">
        <f t="shared" si="57"/>
        <v>#DIV/0!</v>
      </c>
      <c r="R376" s="40" t="e">
        <f t="shared" si="58"/>
        <v>#DIV/0!</v>
      </c>
      <c r="S376" s="40" t="e">
        <f t="shared" si="59"/>
        <v>#DIV/0!</v>
      </c>
      <c r="T376" s="19">
        <f t="shared" si="52"/>
        <v>0</v>
      </c>
      <c r="U376" s="19"/>
      <c r="V376" s="19"/>
      <c r="W376" s="19"/>
      <c r="X376" s="19"/>
      <c r="Y376" s="19"/>
      <c r="Z376" s="19"/>
      <c r="AA376" s="19"/>
      <c r="AB376" s="19"/>
      <c r="AC376" s="19"/>
    </row>
    <row r="377" spans="11:29" ht="12.75">
      <c r="K377" s="19"/>
      <c r="L377" s="19"/>
      <c r="M377" s="19">
        <f t="shared" si="53"/>
        <v>356</v>
      </c>
      <c r="N377" s="19">
        <f t="shared" si="54"/>
        <v>1</v>
      </c>
      <c r="O377" s="19">
        <f t="shared" si="55"/>
        <v>0</v>
      </c>
      <c r="P377" s="40" t="e">
        <f t="shared" si="56"/>
        <v>#DIV/0!</v>
      </c>
      <c r="Q377" s="40" t="e">
        <f t="shared" si="57"/>
        <v>#DIV/0!</v>
      </c>
      <c r="R377" s="40" t="e">
        <f t="shared" si="58"/>
        <v>#DIV/0!</v>
      </c>
      <c r="S377" s="40" t="e">
        <f t="shared" si="59"/>
        <v>#DIV/0!</v>
      </c>
      <c r="T377" s="19">
        <f t="shared" si="52"/>
        <v>0</v>
      </c>
      <c r="U377" s="19"/>
      <c r="V377" s="19"/>
      <c r="W377" s="19"/>
      <c r="X377" s="19"/>
      <c r="Y377" s="19"/>
      <c r="Z377" s="19"/>
      <c r="AA377" s="19"/>
      <c r="AB377" s="19"/>
      <c r="AC377" s="19"/>
    </row>
    <row r="378" spans="11:29" ht="12.75">
      <c r="K378" s="19"/>
      <c r="L378" s="19"/>
      <c r="M378" s="19">
        <f t="shared" si="53"/>
        <v>357</v>
      </c>
      <c r="N378" s="19">
        <f t="shared" si="54"/>
        <v>1</v>
      </c>
      <c r="O378" s="19">
        <f t="shared" si="55"/>
        <v>0</v>
      </c>
      <c r="P378" s="40" t="e">
        <f t="shared" si="56"/>
        <v>#DIV/0!</v>
      </c>
      <c r="Q378" s="40" t="e">
        <f t="shared" si="57"/>
        <v>#DIV/0!</v>
      </c>
      <c r="R378" s="40" t="e">
        <f t="shared" si="58"/>
        <v>#DIV/0!</v>
      </c>
      <c r="S378" s="40" t="e">
        <f t="shared" si="59"/>
        <v>#DIV/0!</v>
      </c>
      <c r="T378" s="19">
        <f t="shared" si="52"/>
        <v>0</v>
      </c>
      <c r="U378" s="19"/>
      <c r="V378" s="19"/>
      <c r="W378" s="19"/>
      <c r="X378" s="19"/>
      <c r="Y378" s="19"/>
      <c r="Z378" s="19"/>
      <c r="AA378" s="19"/>
      <c r="AB378" s="19"/>
      <c r="AC378" s="19"/>
    </row>
    <row r="379" spans="11:29" ht="12.75">
      <c r="K379" s="19"/>
      <c r="L379" s="19"/>
      <c r="M379" s="19">
        <f t="shared" si="53"/>
        <v>358</v>
      </c>
      <c r="N379" s="19">
        <f t="shared" si="54"/>
        <v>1</v>
      </c>
      <c r="O379" s="19">
        <f t="shared" si="55"/>
        <v>0</v>
      </c>
      <c r="P379" s="40" t="e">
        <f t="shared" si="56"/>
        <v>#DIV/0!</v>
      </c>
      <c r="Q379" s="40" t="e">
        <f t="shared" si="57"/>
        <v>#DIV/0!</v>
      </c>
      <c r="R379" s="40" t="e">
        <f t="shared" si="58"/>
        <v>#DIV/0!</v>
      </c>
      <c r="S379" s="40" t="e">
        <f t="shared" si="59"/>
        <v>#DIV/0!</v>
      </c>
      <c r="T379" s="19">
        <f t="shared" si="52"/>
        <v>0</v>
      </c>
      <c r="U379" s="19"/>
      <c r="V379" s="19"/>
      <c r="W379" s="19"/>
      <c r="X379" s="19"/>
      <c r="Y379" s="19"/>
      <c r="Z379" s="19"/>
      <c r="AA379" s="19"/>
      <c r="AB379" s="19"/>
      <c r="AC379" s="19"/>
    </row>
    <row r="380" spans="11:29" ht="12.75">
      <c r="K380" s="19"/>
      <c r="L380" s="19"/>
      <c r="M380" s="19">
        <f t="shared" si="53"/>
        <v>359</v>
      </c>
      <c r="N380" s="19">
        <f t="shared" si="54"/>
        <v>1</v>
      </c>
      <c r="O380" s="19">
        <f t="shared" si="55"/>
        <v>0</v>
      </c>
      <c r="P380" s="40" t="e">
        <f t="shared" si="56"/>
        <v>#DIV/0!</v>
      </c>
      <c r="Q380" s="40" t="e">
        <f t="shared" si="57"/>
        <v>#DIV/0!</v>
      </c>
      <c r="R380" s="40" t="e">
        <f t="shared" si="58"/>
        <v>#DIV/0!</v>
      </c>
      <c r="S380" s="40" t="e">
        <f t="shared" si="59"/>
        <v>#DIV/0!</v>
      </c>
      <c r="T380" s="19">
        <f t="shared" si="52"/>
        <v>0</v>
      </c>
      <c r="U380" s="19"/>
      <c r="V380" s="19"/>
      <c r="W380" s="19"/>
      <c r="X380" s="19"/>
      <c r="Y380" s="19"/>
      <c r="Z380" s="19"/>
      <c r="AA380" s="19"/>
      <c r="AB380" s="19"/>
      <c r="AC380" s="19"/>
    </row>
    <row r="381" spans="11:29" ht="12.75">
      <c r="K381" s="19"/>
      <c r="L381" s="19"/>
      <c r="M381" s="19">
        <f t="shared" si="53"/>
        <v>360</v>
      </c>
      <c r="N381" s="19">
        <f t="shared" si="54"/>
        <v>1</v>
      </c>
      <c r="O381" s="19">
        <f t="shared" si="55"/>
        <v>0</v>
      </c>
      <c r="P381" s="40" t="e">
        <f t="shared" si="56"/>
        <v>#DIV/0!</v>
      </c>
      <c r="Q381" s="40" t="e">
        <f t="shared" si="57"/>
        <v>#DIV/0!</v>
      </c>
      <c r="R381" s="40" t="e">
        <f t="shared" si="58"/>
        <v>#DIV/0!</v>
      </c>
      <c r="S381" s="40" t="e">
        <f t="shared" si="59"/>
        <v>#DIV/0!</v>
      </c>
      <c r="T381" s="19">
        <f t="shared" si="52"/>
        <v>0</v>
      </c>
      <c r="U381" s="19"/>
      <c r="V381" s="19"/>
      <c r="W381" s="19"/>
      <c r="X381" s="19"/>
      <c r="Y381" s="19"/>
      <c r="Z381" s="19"/>
      <c r="AA381" s="19"/>
      <c r="AB381" s="19"/>
      <c r="AC381" s="19"/>
    </row>
    <row r="382" spans="11:29" ht="12.75">
      <c r="K382" s="19"/>
      <c r="L382" s="19"/>
      <c r="M382" s="19">
        <f t="shared" si="53"/>
        <v>361</v>
      </c>
      <c r="N382" s="19">
        <f t="shared" si="54"/>
        <v>1</v>
      </c>
      <c r="O382" s="19">
        <f t="shared" si="55"/>
        <v>0</v>
      </c>
      <c r="P382" s="40" t="e">
        <f t="shared" si="56"/>
        <v>#DIV/0!</v>
      </c>
      <c r="Q382" s="40" t="e">
        <f t="shared" si="57"/>
        <v>#DIV/0!</v>
      </c>
      <c r="R382" s="40" t="e">
        <f t="shared" si="58"/>
        <v>#DIV/0!</v>
      </c>
      <c r="S382" s="40" t="e">
        <f t="shared" si="59"/>
        <v>#DIV/0!</v>
      </c>
      <c r="T382" s="19">
        <f t="shared" si="52"/>
        <v>0</v>
      </c>
      <c r="U382" s="19"/>
      <c r="V382" s="19"/>
      <c r="W382" s="19"/>
      <c r="X382" s="19"/>
      <c r="Y382" s="19"/>
      <c r="Z382" s="19"/>
      <c r="AA382" s="19"/>
      <c r="AB382" s="19"/>
      <c r="AC382" s="19"/>
    </row>
    <row r="383" spans="11:29" ht="12.75">
      <c r="K383" s="19"/>
      <c r="L383" s="19"/>
      <c r="M383" s="19">
        <f t="shared" si="53"/>
        <v>362</v>
      </c>
      <c r="N383" s="19">
        <f t="shared" si="54"/>
        <v>1</v>
      </c>
      <c r="O383" s="19">
        <f t="shared" si="55"/>
        <v>0</v>
      </c>
      <c r="P383" s="40" t="e">
        <f t="shared" si="56"/>
        <v>#DIV/0!</v>
      </c>
      <c r="Q383" s="40" t="e">
        <f t="shared" si="57"/>
        <v>#DIV/0!</v>
      </c>
      <c r="R383" s="40" t="e">
        <f t="shared" si="58"/>
        <v>#DIV/0!</v>
      </c>
      <c r="S383" s="40" t="e">
        <f t="shared" si="59"/>
        <v>#DIV/0!</v>
      </c>
      <c r="T383" s="19">
        <f t="shared" si="52"/>
        <v>0</v>
      </c>
      <c r="U383" s="19"/>
      <c r="V383" s="19"/>
      <c r="W383" s="19"/>
      <c r="X383" s="19"/>
      <c r="Y383" s="19"/>
      <c r="Z383" s="19"/>
      <c r="AA383" s="19"/>
      <c r="AB383" s="19"/>
      <c r="AC383" s="19"/>
    </row>
    <row r="384" spans="11:29" ht="12.75">
      <c r="K384" s="19"/>
      <c r="L384" s="19"/>
      <c r="M384" s="19">
        <f t="shared" si="53"/>
        <v>363</v>
      </c>
      <c r="N384" s="19">
        <f t="shared" si="54"/>
        <v>1</v>
      </c>
      <c r="O384" s="19">
        <f t="shared" si="55"/>
        <v>0</v>
      </c>
      <c r="P384" s="40" t="e">
        <f t="shared" si="56"/>
        <v>#DIV/0!</v>
      </c>
      <c r="Q384" s="40" t="e">
        <f t="shared" si="57"/>
        <v>#DIV/0!</v>
      </c>
      <c r="R384" s="40" t="e">
        <f t="shared" si="58"/>
        <v>#DIV/0!</v>
      </c>
      <c r="S384" s="40" t="e">
        <f t="shared" si="59"/>
        <v>#DIV/0!</v>
      </c>
      <c r="T384" s="19">
        <f t="shared" si="52"/>
        <v>0</v>
      </c>
      <c r="U384" s="19"/>
      <c r="V384" s="19"/>
      <c r="W384" s="19"/>
      <c r="X384" s="19"/>
      <c r="Y384" s="19"/>
      <c r="Z384" s="19"/>
      <c r="AA384" s="19"/>
      <c r="AB384" s="19"/>
      <c r="AC384" s="19"/>
    </row>
    <row r="385" spans="11:29" ht="12.75">
      <c r="K385" s="19"/>
      <c r="L385" s="19"/>
      <c r="M385" s="19">
        <f t="shared" si="53"/>
        <v>364</v>
      </c>
      <c r="N385" s="19">
        <f t="shared" si="54"/>
        <v>1</v>
      </c>
      <c r="O385" s="19">
        <f t="shared" si="55"/>
        <v>0</v>
      </c>
      <c r="P385" s="40" t="e">
        <f t="shared" si="56"/>
        <v>#DIV/0!</v>
      </c>
      <c r="Q385" s="40" t="e">
        <f t="shared" si="57"/>
        <v>#DIV/0!</v>
      </c>
      <c r="R385" s="40" t="e">
        <f t="shared" si="58"/>
        <v>#DIV/0!</v>
      </c>
      <c r="S385" s="40" t="e">
        <f t="shared" si="59"/>
        <v>#DIV/0!</v>
      </c>
      <c r="T385" s="19">
        <f t="shared" si="52"/>
        <v>0</v>
      </c>
      <c r="U385" s="19"/>
      <c r="V385" s="19"/>
      <c r="W385" s="19"/>
      <c r="X385" s="19"/>
      <c r="Y385" s="19"/>
      <c r="Z385" s="19"/>
      <c r="AA385" s="19"/>
      <c r="AB385" s="19"/>
      <c r="AC385" s="19"/>
    </row>
    <row r="386" spans="11:29" ht="12.75">
      <c r="K386" s="19"/>
      <c r="L386" s="19"/>
      <c r="M386" s="19">
        <f t="shared" si="53"/>
        <v>365</v>
      </c>
      <c r="N386" s="19">
        <f t="shared" si="54"/>
        <v>1</v>
      </c>
      <c r="O386" s="19">
        <f t="shared" si="55"/>
        <v>0</v>
      </c>
      <c r="P386" s="40" t="e">
        <f t="shared" si="56"/>
        <v>#DIV/0!</v>
      </c>
      <c r="Q386" s="40" t="e">
        <f t="shared" si="57"/>
        <v>#DIV/0!</v>
      </c>
      <c r="R386" s="40" t="e">
        <f t="shared" si="58"/>
        <v>#DIV/0!</v>
      </c>
      <c r="S386" s="40" t="e">
        <f t="shared" si="59"/>
        <v>#DIV/0!</v>
      </c>
      <c r="T386" s="19">
        <f t="shared" si="52"/>
        <v>0</v>
      </c>
      <c r="U386" s="19"/>
      <c r="V386" s="19"/>
      <c r="W386" s="19"/>
      <c r="X386" s="19"/>
      <c r="Y386" s="19"/>
      <c r="Z386" s="19"/>
      <c r="AA386" s="19"/>
      <c r="AB386" s="19"/>
      <c r="AC386" s="19"/>
    </row>
    <row r="387" spans="11:12" ht="12.75">
      <c r="K387" s="19"/>
      <c r="L387" s="19"/>
    </row>
    <row r="388" spans="11:12" ht="12.75">
      <c r="K388" s="19"/>
      <c r="L388" s="19"/>
    </row>
    <row r="389" spans="11:12" ht="12.75">
      <c r="K389" s="19"/>
      <c r="L389" s="19"/>
    </row>
    <row r="390" spans="11:12" ht="12.75">
      <c r="K390" s="19"/>
      <c r="L390" s="19"/>
    </row>
    <row r="391" spans="11:12" ht="12.75">
      <c r="K391" s="19"/>
      <c r="L391" s="19"/>
    </row>
    <row r="392" spans="11:12" ht="12.75">
      <c r="K392" s="19"/>
      <c r="L392" s="19"/>
    </row>
    <row r="393" spans="11:12" ht="12.75">
      <c r="K393" s="19"/>
      <c r="L393" s="19"/>
    </row>
    <row r="394" spans="11:12" ht="12.75">
      <c r="K394" s="19"/>
      <c r="L394" s="19"/>
    </row>
    <row r="395" spans="11:12" ht="12.75">
      <c r="K395" s="19"/>
      <c r="L395" s="19"/>
    </row>
    <row r="396" spans="11:12" ht="12.75">
      <c r="K396" s="19"/>
      <c r="L396" s="19"/>
    </row>
    <row r="397" spans="11:12" ht="12.75">
      <c r="K397" s="19"/>
      <c r="L397" s="19"/>
    </row>
  </sheetData>
  <sheetProtection password="F155" sheet="1" objects="1" scenarios="1" formatCells="0" formatColumns="0" formatRows="0"/>
  <mergeCells count="37">
    <mergeCell ref="A118:A120"/>
    <mergeCell ref="A143:A145"/>
    <mergeCell ref="B143:C143"/>
    <mergeCell ref="D143:E143"/>
    <mergeCell ref="E119:G119"/>
    <mergeCell ref="B118:G118"/>
    <mergeCell ref="B119:D119"/>
    <mergeCell ref="F143:G143"/>
    <mergeCell ref="A126:A128"/>
    <mergeCell ref="B134:C134"/>
    <mergeCell ref="A77:A79"/>
    <mergeCell ref="B66:D66"/>
    <mergeCell ref="A66:A67"/>
    <mergeCell ref="A49:A51"/>
    <mergeCell ref="D134:E134"/>
    <mergeCell ref="F134:G134"/>
    <mergeCell ref="A134:A136"/>
    <mergeCell ref="B126:G126"/>
    <mergeCell ref="B127:D127"/>
    <mergeCell ref="E127:G127"/>
    <mergeCell ref="A1:C2"/>
    <mergeCell ref="A25:A26"/>
    <mergeCell ref="B22:C22"/>
    <mergeCell ref="B23:C23"/>
    <mergeCell ref="A20:A23"/>
    <mergeCell ref="B20:C20"/>
    <mergeCell ref="B3:C3"/>
    <mergeCell ref="A13:D14"/>
    <mergeCell ref="B21:C21"/>
    <mergeCell ref="A15:A18"/>
    <mergeCell ref="B4:C4"/>
    <mergeCell ref="B5:C5"/>
    <mergeCell ref="B12:C12"/>
    <mergeCell ref="F58:G58"/>
    <mergeCell ref="B49:D49"/>
    <mergeCell ref="D84:H85"/>
    <mergeCell ref="B77:C78"/>
  </mergeCells>
  <printOptions/>
  <pageMargins left="0.75" right="0.75" top="0.5" bottom="0.76" header="0.28" footer="0.26"/>
  <pageSetup fitToHeight="3" horizontalDpi="600" verticalDpi="600" orientation="portrait" scale="50" r:id="rId4"/>
  <headerFooter alignWithMargins="0">
    <oddHeader>&amp;C&amp;Z&amp;F</oddHeader>
    <oddFooter>&amp;C&amp;A&amp;RPage &amp;P</oddFooter>
  </headerFooter>
  <rowBreaks count="2" manualBreakCount="2">
    <brk id="91" max="7" man="1"/>
    <brk id="186" min="1" max="7" man="1"/>
  </rowBreaks>
  <drawing r:id="rId3"/>
  <legacyDrawing r:id="rId2"/>
</worksheet>
</file>

<file path=xl/worksheets/sheet5.xml><?xml version="1.0" encoding="utf-8"?>
<worksheet xmlns="http://schemas.openxmlformats.org/spreadsheetml/2006/main" xmlns:r="http://schemas.openxmlformats.org/officeDocument/2006/relationships">
  <sheetPr codeName="Sheet9">
    <tabColor indexed="12"/>
  </sheetPr>
  <dimension ref="A1:Z386"/>
  <sheetViews>
    <sheetView showGridLines="0" view="pageBreakPreview" zoomScale="75" zoomScaleNormal="70" zoomScaleSheetLayoutView="75" zoomScalePageLayoutView="0" workbookViewId="0" topLeftCell="A1">
      <selection activeCell="F21" sqref="F21"/>
    </sheetView>
  </sheetViews>
  <sheetFormatPr defaultColWidth="8.421875" defaultRowHeight="12.75"/>
  <cols>
    <col min="1" max="1" width="39.00390625" style="19" customWidth="1"/>
    <col min="2" max="2" width="20.00390625" style="19" customWidth="1"/>
    <col min="3" max="3" width="22.421875" style="19" customWidth="1"/>
    <col min="4" max="4" width="15.28125" style="52" customWidth="1"/>
    <col min="5" max="5" width="15.8515625" style="19" customWidth="1"/>
    <col min="6" max="6" width="14.7109375" style="19" customWidth="1"/>
    <col min="7" max="7" width="14.57421875" style="19" customWidth="1"/>
    <col min="8" max="8" width="17.140625" style="19" customWidth="1"/>
    <col min="9" max="9" width="14.57421875" style="19" customWidth="1"/>
    <col min="10" max="10" width="14.421875" style="19" customWidth="1"/>
    <col min="11" max="11" width="19.421875" style="19" customWidth="1"/>
    <col min="12" max="13" width="14.421875" style="19" customWidth="1"/>
    <col min="14" max="14" width="8.421875" style="19" customWidth="1"/>
    <col min="15" max="15" width="8.28125" style="19" customWidth="1"/>
    <col min="16" max="16" width="24.7109375" style="19" customWidth="1"/>
    <col min="17" max="17" width="10.28125" style="19" customWidth="1"/>
    <col min="18" max="18" width="14.421875" style="19" customWidth="1"/>
    <col min="19" max="20" width="8.421875" style="19" customWidth="1"/>
    <col min="21" max="21" width="18.140625" style="19" customWidth="1"/>
    <col min="22" max="22" width="10.8515625" style="19" customWidth="1"/>
    <col min="23" max="23" width="8.421875" style="19" customWidth="1"/>
    <col min="24" max="24" width="18.421875" style="19" customWidth="1"/>
    <col min="25" max="30" width="8.421875" style="19" customWidth="1"/>
    <col min="31" max="31" width="11.57421875" style="19" customWidth="1"/>
    <col min="32" max="16384" width="8.421875" style="19" customWidth="1"/>
  </cols>
  <sheetData>
    <row r="1" spans="1:3" ht="12.75">
      <c r="A1" s="675" t="s">
        <v>119</v>
      </c>
      <c r="B1" s="676"/>
      <c r="C1" s="677"/>
    </row>
    <row r="2" spans="1:5" ht="19.5" customHeight="1" thickBot="1">
      <c r="A2" s="678"/>
      <c r="B2" s="679"/>
      <c r="C2" s="680"/>
      <c r="E2" s="389" t="s">
        <v>71</v>
      </c>
    </row>
    <row r="3" spans="1:5" ht="20.25" customHeight="1">
      <c r="A3" s="390" t="s">
        <v>6</v>
      </c>
      <c r="B3" s="617">
        <f>INPUTS!B5</f>
        <v>0</v>
      </c>
      <c r="C3" s="618"/>
      <c r="E3" s="391" t="s">
        <v>173</v>
      </c>
    </row>
    <row r="4" spans="1:5" ht="15" customHeight="1">
      <c r="A4" s="392" t="s">
        <v>7</v>
      </c>
      <c r="B4" s="598">
        <f>INPUTS!B6</f>
        <v>0</v>
      </c>
      <c r="C4" s="599"/>
      <c r="E4" s="391" t="s">
        <v>174</v>
      </c>
    </row>
    <row r="5" spans="1:16" ht="15" customHeight="1">
      <c r="A5" s="393" t="s">
        <v>8</v>
      </c>
      <c r="B5" s="598">
        <f>INPUTS!B7</f>
        <v>0</v>
      </c>
      <c r="C5" s="599"/>
      <c r="E5" s="391" t="s">
        <v>172</v>
      </c>
      <c r="P5" s="19" t="s">
        <v>9</v>
      </c>
    </row>
    <row r="6" spans="1:5" ht="15" customHeight="1">
      <c r="A6" s="393" t="s">
        <v>10</v>
      </c>
      <c r="B6" s="129">
        <f>INPUTS!B9*INPUTS!B8</f>
        <v>0</v>
      </c>
      <c r="C6" s="130" t="s">
        <v>11</v>
      </c>
      <c r="E6" s="391" t="s">
        <v>175</v>
      </c>
    </row>
    <row r="7" spans="1:3" ht="15" customHeight="1">
      <c r="A7" s="393" t="s">
        <v>14</v>
      </c>
      <c r="B7" s="129">
        <f>INPUTS!B10</f>
        <v>0</v>
      </c>
      <c r="C7" s="130" t="s">
        <v>15</v>
      </c>
    </row>
    <row r="8" spans="1:17" ht="15" customHeight="1">
      <c r="A8" s="393" t="s">
        <v>58</v>
      </c>
      <c r="B8" s="129">
        <f>INPUTS!B11</f>
        <v>0</v>
      </c>
      <c r="C8" s="130" t="s">
        <v>16</v>
      </c>
      <c r="P8" s="80" t="s">
        <v>12</v>
      </c>
      <c r="Q8" s="80" t="s">
        <v>13</v>
      </c>
    </row>
    <row r="9" spans="1:3" ht="15" customHeight="1">
      <c r="A9" s="393" t="s">
        <v>17</v>
      </c>
      <c r="B9" s="131">
        <f>INPUTS!B12</f>
        <v>0</v>
      </c>
      <c r="C9" s="132"/>
    </row>
    <row r="10" spans="1:3" ht="15" customHeight="1" thickBot="1">
      <c r="A10" s="394" t="s">
        <v>40</v>
      </c>
      <c r="B10" s="343">
        <v>1</v>
      </c>
      <c r="C10" s="344" t="s">
        <v>62</v>
      </c>
    </row>
    <row r="11" spans="1:17" ht="15" customHeight="1">
      <c r="A11" s="82"/>
      <c r="B11" s="83"/>
      <c r="C11" s="84"/>
      <c r="P11" s="19" t="s">
        <v>47</v>
      </c>
      <c r="Q11" s="19">
        <f>(B6*85)</f>
        <v>0</v>
      </c>
    </row>
    <row r="12" spans="1:17" ht="15" customHeight="1" thickBot="1">
      <c r="A12" s="85"/>
      <c r="B12" s="600"/>
      <c r="C12" s="600"/>
      <c r="P12" s="19" t="s">
        <v>48</v>
      </c>
      <c r="Q12" s="19">
        <f>(B6*36)</f>
        <v>0</v>
      </c>
    </row>
    <row r="13" spans="1:17" ht="15" customHeight="1">
      <c r="A13" s="669" t="s">
        <v>61</v>
      </c>
      <c r="B13" s="670"/>
      <c r="C13" s="670"/>
      <c r="D13" s="671"/>
      <c r="P13" s="19" t="s">
        <v>49</v>
      </c>
      <c r="Q13" s="19">
        <f>(B6*45)</f>
        <v>0</v>
      </c>
    </row>
    <row r="14" spans="1:17" ht="13.5" thickBot="1">
      <c r="A14" s="672"/>
      <c r="B14" s="673"/>
      <c r="C14" s="673"/>
      <c r="D14" s="674"/>
      <c r="P14" s="19" t="s">
        <v>50</v>
      </c>
      <c r="Q14" s="19">
        <f>(B6*7)</f>
        <v>0</v>
      </c>
    </row>
    <row r="15" spans="1:4" ht="15" customHeight="1">
      <c r="A15" s="692" t="s">
        <v>25</v>
      </c>
      <c r="B15" s="340" t="str">
        <f>IF(INPUTS!D22=3,INPUTS!G22,IF(INPUTS!D22=1,"Bobwhite quail ","Mallard duck "))</f>
        <v>Bobwhite quail </v>
      </c>
      <c r="C15" s="340" t="s">
        <v>104</v>
      </c>
      <c r="D15" s="135">
        <f>INPUTS!C22</f>
        <v>0</v>
      </c>
    </row>
    <row r="16" spans="1:17" ht="15" customHeight="1">
      <c r="A16" s="693"/>
      <c r="B16" s="341" t="str">
        <f>IF(INPUTS!D23=3,INPUTS!G23,IF(INPUTS!D23=1,"Bobwhite quail ","Mallard duck)"))</f>
        <v>Bobwhite quail </v>
      </c>
      <c r="C16" s="341" t="s">
        <v>103</v>
      </c>
      <c r="D16" s="136">
        <f>INPUTS!C23</f>
        <v>0</v>
      </c>
      <c r="P16" s="19" t="s">
        <v>23</v>
      </c>
      <c r="Q16" s="39" t="e">
        <f>(LN(2)/B7)</f>
        <v>#DIV/0!</v>
      </c>
    </row>
    <row r="17" spans="1:26" ht="15" customHeight="1">
      <c r="A17" s="693"/>
      <c r="B17" s="341" t="str">
        <f>IF(INPUTS!D24=3,INPUTS!G24,IF(INPUTS!D24=1,"Bobwhite quail)","Mallard duck"))</f>
        <v>Bobwhite quail)</v>
      </c>
      <c r="C17" s="341" t="s">
        <v>105</v>
      </c>
      <c r="D17" s="137">
        <f>INPUTS!C24</f>
        <v>0</v>
      </c>
      <c r="U17" s="81" t="s">
        <v>25</v>
      </c>
      <c r="V17" s="81" t="s">
        <v>25</v>
      </c>
      <c r="W17" s="81"/>
      <c r="X17" s="81" t="s">
        <v>26</v>
      </c>
      <c r="Y17" s="81" t="s">
        <v>26</v>
      </c>
      <c r="Z17" s="81"/>
    </row>
    <row r="18" spans="1:26" ht="15" customHeight="1" thickBot="1">
      <c r="A18" s="694"/>
      <c r="B18" s="342" t="str">
        <f>IF(INPUTS!D25=3,INPUTS!G25,IF(INPUTS!D25=1,"Bobwhite quail ","Mallard duck"))</f>
        <v>Bobwhite quail </v>
      </c>
      <c r="C18" s="342" t="s">
        <v>102</v>
      </c>
      <c r="D18" s="138">
        <f>INPUTS!C25</f>
        <v>0</v>
      </c>
      <c r="Q18" s="81" t="s">
        <v>22</v>
      </c>
      <c r="T18" s="19" t="s">
        <v>28</v>
      </c>
      <c r="U18" s="81" t="s">
        <v>29</v>
      </c>
      <c r="V18" s="81" t="s">
        <v>30</v>
      </c>
      <c r="W18" s="81"/>
      <c r="X18" s="81" t="s">
        <v>29</v>
      </c>
      <c r="Y18" s="81" t="s">
        <v>30</v>
      </c>
      <c r="Z18" s="81"/>
    </row>
    <row r="19" spans="1:26" ht="15" customHeight="1">
      <c r="A19" s="227"/>
      <c r="B19" s="46"/>
      <c r="C19" s="46"/>
      <c r="D19" s="158"/>
      <c r="M19" s="81" t="s">
        <v>31</v>
      </c>
      <c r="N19" s="81" t="s">
        <v>32</v>
      </c>
      <c r="O19" s="81" t="s">
        <v>33</v>
      </c>
      <c r="P19" s="81" t="s">
        <v>24</v>
      </c>
      <c r="Q19" s="81" t="s">
        <v>34</v>
      </c>
      <c r="R19" s="81" t="s">
        <v>35</v>
      </c>
      <c r="S19" s="81" t="s">
        <v>44</v>
      </c>
      <c r="T19" s="19" t="s">
        <v>36</v>
      </c>
      <c r="U19" s="81" t="s">
        <v>37</v>
      </c>
      <c r="V19" s="81" t="s">
        <v>37</v>
      </c>
      <c r="W19" s="81"/>
      <c r="X19" s="81" t="s">
        <v>37</v>
      </c>
      <c r="Y19" s="81" t="s">
        <v>37</v>
      </c>
      <c r="Z19" s="81"/>
    </row>
    <row r="20" spans="1:26" ht="15" customHeight="1">
      <c r="A20" s="689"/>
      <c r="B20" s="660"/>
      <c r="C20" s="661"/>
      <c r="D20" s="89"/>
      <c r="M20" s="80" t="s">
        <v>22</v>
      </c>
      <c r="N20" s="80" t="s">
        <v>22</v>
      </c>
      <c r="O20" s="80" t="s">
        <v>38</v>
      </c>
      <c r="P20" s="80" t="s">
        <v>22</v>
      </c>
      <c r="Q20" s="80" t="s">
        <v>22</v>
      </c>
      <c r="R20" s="80" t="s">
        <v>43</v>
      </c>
      <c r="S20" s="80" t="s">
        <v>45</v>
      </c>
      <c r="T20" s="19" t="s">
        <v>22</v>
      </c>
      <c r="U20" s="81" t="s">
        <v>39</v>
      </c>
      <c r="V20" s="81" t="s">
        <v>39</v>
      </c>
      <c r="W20" s="81"/>
      <c r="X20" s="81" t="s">
        <v>39</v>
      </c>
      <c r="Y20" s="81" t="s">
        <v>39</v>
      </c>
      <c r="Z20" s="81"/>
    </row>
    <row r="21" spans="1:25" ht="12.75">
      <c r="A21" s="690"/>
      <c r="B21" s="660"/>
      <c r="C21" s="691"/>
      <c r="D21" s="89"/>
      <c r="M21" s="19">
        <v>0</v>
      </c>
      <c r="N21" s="19">
        <v>1</v>
      </c>
      <c r="O21" s="19">
        <v>0</v>
      </c>
      <c r="P21" s="40">
        <f>(Q11)</f>
        <v>0</v>
      </c>
      <c r="Q21" s="19">
        <f>(Q12)</f>
        <v>0</v>
      </c>
      <c r="R21" s="19">
        <f>(Q13)</f>
        <v>0</v>
      </c>
      <c r="S21" s="19">
        <f>(Q14)</f>
        <v>0</v>
      </c>
      <c r="T21" s="19">
        <f aca="true" t="shared" si="0" ref="T21:T84">$B$11</f>
        <v>0</v>
      </c>
      <c r="U21" s="19">
        <v>0</v>
      </c>
      <c r="V21" s="19">
        <v>0</v>
      </c>
      <c r="X21" s="19">
        <v>0</v>
      </c>
      <c r="Y21" s="19">
        <v>0</v>
      </c>
    </row>
    <row r="22" spans="1:25" ht="12.75">
      <c r="A22" s="690"/>
      <c r="B22" s="660"/>
      <c r="C22" s="661"/>
      <c r="D22" s="89"/>
      <c r="M22" s="19">
        <f aca="true" t="shared" si="1" ref="M22:M85">(M21+1)</f>
        <v>1</v>
      </c>
      <c r="N22" s="19">
        <f aca="true" t="shared" si="2" ref="N22:N85">IF($B$9&gt;N21,IF(O21=($B$8-1),(N21+1),(N21)),(N21))</f>
        <v>1</v>
      </c>
      <c r="O22" s="19">
        <f aca="true" t="shared" si="3" ref="O22:O85">IF(O21&lt;($B$8-1),(1+O21),0)</f>
        <v>0</v>
      </c>
      <c r="P22" s="40" t="e">
        <f aca="true" t="shared" si="4" ref="P22:P85">IF((N22&gt;N21),(EXP(-$Q$16)*(P21)+$Q$11),((EXP(-$Q$16)*(P21))))</f>
        <v>#DIV/0!</v>
      </c>
      <c r="Q22" s="40" t="e">
        <f aca="true" t="shared" si="5" ref="Q22:Q85">IF((N22&gt;N21),(EXP(-$Q$16)*(Q21)+$Q$12),((EXP(-$Q$16)*(Q21))))</f>
        <v>#DIV/0!</v>
      </c>
      <c r="R22" s="40" t="e">
        <f aca="true" t="shared" si="6" ref="R22:R85">IF((N22&gt;N21),(EXP(-$Q$16)*(R21)+$Q$13),((EXP(-$Q$16)*(R21))))</f>
        <v>#DIV/0!</v>
      </c>
      <c r="S22" s="40" t="e">
        <f aca="true" t="shared" si="7" ref="S22:S85">IF((N22&gt;N21),(EXP(-$Q$16)*(S21)+$Q$14),((EXP(-$Q$16)*(S21))))</f>
        <v>#DIV/0!</v>
      </c>
      <c r="T22" s="19">
        <f t="shared" si="0"/>
        <v>0</v>
      </c>
      <c r="U22" s="19">
        <f aca="true" t="shared" si="8" ref="U22:U53">IF(P21&gt;$D$18,(U21+1),U21)</f>
        <v>0</v>
      </c>
      <c r="V22" s="19">
        <f aca="true" t="shared" si="9" ref="V22:V53">IF(P21&gt;$D$16,(V21+1),V21)</f>
        <v>0</v>
      </c>
      <c r="X22" s="19">
        <f aca="true" t="shared" si="10" ref="X22:X53">IF(P21&gt;$D$22,(X21+1),X21)</f>
        <v>0</v>
      </c>
      <c r="Y22" s="19">
        <f aca="true" t="shared" si="11" ref="Y22:Y53">IF(P21&gt;$D$20,(Y21+1),Y21)</f>
        <v>0</v>
      </c>
    </row>
    <row r="23" spans="1:25" ht="12.75">
      <c r="A23" s="690"/>
      <c r="B23" s="660"/>
      <c r="C23" s="661"/>
      <c r="D23" s="89"/>
      <c r="I23" s="58"/>
      <c r="M23" s="19">
        <f t="shared" si="1"/>
        <v>2</v>
      </c>
      <c r="N23" s="19">
        <f t="shared" si="2"/>
        <v>1</v>
      </c>
      <c r="O23" s="19">
        <f t="shared" si="3"/>
        <v>0</v>
      </c>
      <c r="P23" s="40" t="e">
        <f t="shared" si="4"/>
        <v>#DIV/0!</v>
      </c>
      <c r="Q23" s="40" t="e">
        <f t="shared" si="5"/>
        <v>#DIV/0!</v>
      </c>
      <c r="R23" s="40" t="e">
        <f t="shared" si="6"/>
        <v>#DIV/0!</v>
      </c>
      <c r="S23" s="40" t="e">
        <f t="shared" si="7"/>
        <v>#DIV/0!</v>
      </c>
      <c r="T23" s="19">
        <f t="shared" si="0"/>
        <v>0</v>
      </c>
      <c r="U23" s="19" t="e">
        <f t="shared" si="8"/>
        <v>#DIV/0!</v>
      </c>
      <c r="V23" s="19" t="e">
        <f t="shared" si="9"/>
        <v>#DIV/0!</v>
      </c>
      <c r="X23" s="19" t="e">
        <f t="shared" si="10"/>
        <v>#DIV/0!</v>
      </c>
      <c r="Y23" s="19" t="e">
        <f t="shared" si="11"/>
        <v>#DIV/0!</v>
      </c>
    </row>
    <row r="24" spans="3:25" ht="12" customHeight="1" thickBot="1">
      <c r="C24" s="46"/>
      <c r="D24" s="158"/>
      <c r="I24" s="58"/>
      <c r="M24" s="19">
        <f t="shared" si="1"/>
        <v>3</v>
      </c>
      <c r="N24" s="19">
        <f t="shared" si="2"/>
        <v>1</v>
      </c>
      <c r="O24" s="19">
        <f t="shared" si="3"/>
        <v>0</v>
      </c>
      <c r="P24" s="40" t="e">
        <f t="shared" si="4"/>
        <v>#DIV/0!</v>
      </c>
      <c r="Q24" s="40" t="e">
        <f t="shared" si="5"/>
        <v>#DIV/0!</v>
      </c>
      <c r="R24" s="40" t="e">
        <f t="shared" si="6"/>
        <v>#DIV/0!</v>
      </c>
      <c r="S24" s="40" t="e">
        <f t="shared" si="7"/>
        <v>#DIV/0!</v>
      </c>
      <c r="T24" s="19">
        <f t="shared" si="0"/>
        <v>0</v>
      </c>
      <c r="U24" s="19" t="e">
        <f t="shared" si="8"/>
        <v>#DIV/0!</v>
      </c>
      <c r="V24" s="19" t="e">
        <f t="shared" si="9"/>
        <v>#DIV/0!</v>
      </c>
      <c r="X24" s="19" t="e">
        <f t="shared" si="10"/>
        <v>#DIV/0!</v>
      </c>
      <c r="Y24" s="19" t="e">
        <f t="shared" si="11"/>
        <v>#DIV/0!</v>
      </c>
    </row>
    <row r="25" spans="1:25" ht="18.75" customHeight="1">
      <c r="A25" s="687" t="s">
        <v>180</v>
      </c>
      <c r="B25" s="324" t="s">
        <v>181</v>
      </c>
      <c r="I25" s="58"/>
      <c r="M25" s="19">
        <f t="shared" si="1"/>
        <v>4</v>
      </c>
      <c r="N25" s="19">
        <f t="shared" si="2"/>
        <v>1</v>
      </c>
      <c r="O25" s="19">
        <f t="shared" si="3"/>
        <v>0</v>
      </c>
      <c r="P25" s="40" t="e">
        <f t="shared" si="4"/>
        <v>#DIV/0!</v>
      </c>
      <c r="Q25" s="40" t="e">
        <f t="shared" si="5"/>
        <v>#DIV/0!</v>
      </c>
      <c r="R25" s="40" t="e">
        <f t="shared" si="6"/>
        <v>#DIV/0!</v>
      </c>
      <c r="S25" s="40" t="e">
        <f t="shared" si="7"/>
        <v>#DIV/0!</v>
      </c>
      <c r="T25" s="19">
        <f t="shared" si="0"/>
        <v>0</v>
      </c>
      <c r="U25" s="19" t="e">
        <f t="shared" si="8"/>
        <v>#DIV/0!</v>
      </c>
      <c r="V25" s="19" t="e">
        <f t="shared" si="9"/>
        <v>#DIV/0!</v>
      </c>
      <c r="X25" s="19" t="e">
        <f t="shared" si="10"/>
        <v>#DIV/0!</v>
      </c>
      <c r="Y25" s="19" t="e">
        <f t="shared" si="11"/>
        <v>#DIV/0!</v>
      </c>
    </row>
    <row r="26" spans="1:25" ht="21" customHeight="1">
      <c r="A26" s="688"/>
      <c r="B26" s="395"/>
      <c r="I26" s="58"/>
      <c r="M26" s="19">
        <f t="shared" si="1"/>
        <v>5</v>
      </c>
      <c r="N26" s="19">
        <f t="shared" si="2"/>
        <v>1</v>
      </c>
      <c r="O26" s="19">
        <f t="shared" si="3"/>
        <v>0</v>
      </c>
      <c r="P26" s="40" t="e">
        <f t="shared" si="4"/>
        <v>#DIV/0!</v>
      </c>
      <c r="Q26" s="40" t="e">
        <f t="shared" si="5"/>
        <v>#DIV/0!</v>
      </c>
      <c r="R26" s="40" t="e">
        <f t="shared" si="6"/>
        <v>#DIV/0!</v>
      </c>
      <c r="S26" s="40" t="e">
        <f t="shared" si="7"/>
        <v>#DIV/0!</v>
      </c>
      <c r="T26" s="19">
        <f t="shared" si="0"/>
        <v>0</v>
      </c>
      <c r="U26" s="19" t="e">
        <f t="shared" si="8"/>
        <v>#DIV/0!</v>
      </c>
      <c r="V26" s="19" t="e">
        <f t="shared" si="9"/>
        <v>#DIV/0!</v>
      </c>
      <c r="X26" s="19" t="e">
        <f t="shared" si="10"/>
        <v>#DIV/0!</v>
      </c>
      <c r="Y26" s="19" t="e">
        <f t="shared" si="11"/>
        <v>#DIV/0!</v>
      </c>
    </row>
    <row r="27" spans="1:25" ht="12.75">
      <c r="A27" s="396" t="s">
        <v>24</v>
      </c>
      <c r="B27" s="397" t="e">
        <f>MAX(P21:P386)</f>
        <v>#DIV/0!</v>
      </c>
      <c r="I27" s="58"/>
      <c r="M27" s="19">
        <f t="shared" si="1"/>
        <v>6</v>
      </c>
      <c r="N27" s="19">
        <f t="shared" si="2"/>
        <v>1</v>
      </c>
      <c r="O27" s="19">
        <f t="shared" si="3"/>
        <v>0</v>
      </c>
      <c r="P27" s="40" t="e">
        <f t="shared" si="4"/>
        <v>#DIV/0!</v>
      </c>
      <c r="Q27" s="40" t="e">
        <f t="shared" si="5"/>
        <v>#DIV/0!</v>
      </c>
      <c r="R27" s="40" t="e">
        <f t="shared" si="6"/>
        <v>#DIV/0!</v>
      </c>
      <c r="S27" s="40" t="e">
        <f t="shared" si="7"/>
        <v>#DIV/0!</v>
      </c>
      <c r="T27" s="19">
        <f t="shared" si="0"/>
        <v>0</v>
      </c>
      <c r="U27" s="19" t="e">
        <f t="shared" si="8"/>
        <v>#DIV/0!</v>
      </c>
      <c r="V27" s="19" t="e">
        <f t="shared" si="9"/>
        <v>#DIV/0!</v>
      </c>
      <c r="X27" s="19" t="e">
        <f t="shared" si="10"/>
        <v>#DIV/0!</v>
      </c>
      <c r="Y27" s="19" t="e">
        <f t="shared" si="11"/>
        <v>#DIV/0!</v>
      </c>
    </row>
    <row r="28" spans="1:25" ht="12.75">
      <c r="A28" s="398" t="s">
        <v>27</v>
      </c>
      <c r="B28" s="397" t="e">
        <f>MAX(Q21:Q386)</f>
        <v>#DIV/0!</v>
      </c>
      <c r="I28" s="58"/>
      <c r="M28" s="19">
        <f t="shared" si="1"/>
        <v>7</v>
      </c>
      <c r="N28" s="19">
        <f t="shared" si="2"/>
        <v>1</v>
      </c>
      <c r="O28" s="19">
        <f t="shared" si="3"/>
        <v>0</v>
      </c>
      <c r="P28" s="40" t="e">
        <f t="shared" si="4"/>
        <v>#DIV/0!</v>
      </c>
      <c r="Q28" s="40" t="e">
        <f t="shared" si="5"/>
        <v>#DIV/0!</v>
      </c>
      <c r="R28" s="40" t="e">
        <f t="shared" si="6"/>
        <v>#DIV/0!</v>
      </c>
      <c r="S28" s="40" t="e">
        <f t="shared" si="7"/>
        <v>#DIV/0!</v>
      </c>
      <c r="T28" s="19">
        <f t="shared" si="0"/>
        <v>0</v>
      </c>
      <c r="U28" s="19" t="e">
        <f t="shared" si="8"/>
        <v>#DIV/0!</v>
      </c>
      <c r="V28" s="19" t="e">
        <f t="shared" si="9"/>
        <v>#DIV/0!</v>
      </c>
      <c r="X28" s="19" t="e">
        <f t="shared" si="10"/>
        <v>#DIV/0!</v>
      </c>
      <c r="Y28" s="19" t="e">
        <f t="shared" si="11"/>
        <v>#DIV/0!</v>
      </c>
    </row>
    <row r="29" spans="1:25" ht="12.75">
      <c r="A29" s="398" t="s">
        <v>42</v>
      </c>
      <c r="B29" s="397" t="e">
        <f>MAX(R21:R386)</f>
        <v>#DIV/0!</v>
      </c>
      <c r="I29" s="58"/>
      <c r="M29" s="19">
        <f t="shared" si="1"/>
        <v>8</v>
      </c>
      <c r="N29" s="19">
        <f t="shared" si="2"/>
        <v>1</v>
      </c>
      <c r="O29" s="19">
        <f t="shared" si="3"/>
        <v>0</v>
      </c>
      <c r="P29" s="40" t="e">
        <f t="shared" si="4"/>
        <v>#DIV/0!</v>
      </c>
      <c r="Q29" s="40" t="e">
        <f t="shared" si="5"/>
        <v>#DIV/0!</v>
      </c>
      <c r="R29" s="40" t="e">
        <f t="shared" si="6"/>
        <v>#DIV/0!</v>
      </c>
      <c r="S29" s="40" t="e">
        <f t="shared" si="7"/>
        <v>#DIV/0!</v>
      </c>
      <c r="T29" s="19">
        <f t="shared" si="0"/>
        <v>0</v>
      </c>
      <c r="U29" s="19" t="e">
        <f t="shared" si="8"/>
        <v>#DIV/0!</v>
      </c>
      <c r="V29" s="19" t="e">
        <f t="shared" si="9"/>
        <v>#DIV/0!</v>
      </c>
      <c r="X29" s="19" t="e">
        <f t="shared" si="10"/>
        <v>#DIV/0!</v>
      </c>
      <c r="Y29" s="19" t="e">
        <f t="shared" si="11"/>
        <v>#DIV/0!</v>
      </c>
    </row>
    <row r="30" spans="1:25" ht="12.75">
      <c r="A30" s="398" t="s">
        <v>107</v>
      </c>
      <c r="B30" s="397" t="e">
        <f>MAX(S21:S386)</f>
        <v>#DIV/0!</v>
      </c>
      <c r="I30" s="58"/>
      <c r="M30" s="19">
        <f t="shared" si="1"/>
        <v>9</v>
      </c>
      <c r="N30" s="19">
        <f t="shared" si="2"/>
        <v>1</v>
      </c>
      <c r="O30" s="19">
        <f t="shared" si="3"/>
        <v>0</v>
      </c>
      <c r="P30" s="40" t="e">
        <f t="shared" si="4"/>
        <v>#DIV/0!</v>
      </c>
      <c r="Q30" s="40" t="e">
        <f t="shared" si="5"/>
        <v>#DIV/0!</v>
      </c>
      <c r="R30" s="40" t="e">
        <f t="shared" si="6"/>
        <v>#DIV/0!</v>
      </c>
      <c r="S30" s="40" t="e">
        <f t="shared" si="7"/>
        <v>#DIV/0!</v>
      </c>
      <c r="T30" s="19">
        <f t="shared" si="0"/>
        <v>0</v>
      </c>
      <c r="U30" s="19" t="e">
        <f t="shared" si="8"/>
        <v>#DIV/0!</v>
      </c>
      <c r="V30" s="19" t="e">
        <f t="shared" si="9"/>
        <v>#DIV/0!</v>
      </c>
      <c r="X30" s="19" t="e">
        <f t="shared" si="10"/>
        <v>#DIV/0!</v>
      </c>
      <c r="Y30" s="19" t="e">
        <f t="shared" si="11"/>
        <v>#DIV/0!</v>
      </c>
    </row>
    <row r="31" spans="1:25" ht="12.75">
      <c r="A31" s="399" t="s">
        <v>250</v>
      </c>
      <c r="B31" s="400" t="e">
        <f>'Mml-Amph Prey Exp Calc'!B35</f>
        <v>#DIV/0!</v>
      </c>
      <c r="I31" s="58"/>
      <c r="M31" s="19">
        <f t="shared" si="1"/>
        <v>10</v>
      </c>
      <c r="N31" s="19">
        <f t="shared" si="2"/>
        <v>1</v>
      </c>
      <c r="O31" s="19">
        <f t="shared" si="3"/>
        <v>0</v>
      </c>
      <c r="P31" s="40" t="e">
        <f t="shared" si="4"/>
        <v>#DIV/0!</v>
      </c>
      <c r="Q31" s="40" t="e">
        <f t="shared" si="5"/>
        <v>#DIV/0!</v>
      </c>
      <c r="R31" s="40" t="e">
        <f t="shared" si="6"/>
        <v>#DIV/0!</v>
      </c>
      <c r="S31" s="40" t="e">
        <f t="shared" si="7"/>
        <v>#DIV/0!</v>
      </c>
      <c r="T31" s="19">
        <f t="shared" si="0"/>
        <v>0</v>
      </c>
      <c r="U31" s="19" t="e">
        <f t="shared" si="8"/>
        <v>#DIV/0!</v>
      </c>
      <c r="V31" s="19" t="e">
        <f t="shared" si="9"/>
        <v>#DIV/0!</v>
      </c>
      <c r="X31" s="19" t="e">
        <f t="shared" si="10"/>
        <v>#DIV/0!</v>
      </c>
      <c r="Y31" s="19" t="e">
        <f t="shared" si="11"/>
        <v>#DIV/0!</v>
      </c>
    </row>
    <row r="32" spans="1:25" ht="12.75">
      <c r="A32" s="399" t="s">
        <v>251</v>
      </c>
      <c r="B32" s="400" t="e">
        <f>'Mml-Amph Prey Exp Calc'!B38</f>
        <v>#DIV/0!</v>
      </c>
      <c r="I32" s="58"/>
      <c r="M32" s="19">
        <f t="shared" si="1"/>
        <v>11</v>
      </c>
      <c r="N32" s="19">
        <f t="shared" si="2"/>
        <v>1</v>
      </c>
      <c r="O32" s="19">
        <f t="shared" si="3"/>
        <v>0</v>
      </c>
      <c r="P32" s="40" t="e">
        <f t="shared" si="4"/>
        <v>#DIV/0!</v>
      </c>
      <c r="Q32" s="40" t="e">
        <f t="shared" si="5"/>
        <v>#DIV/0!</v>
      </c>
      <c r="R32" s="40" t="e">
        <f t="shared" si="6"/>
        <v>#DIV/0!</v>
      </c>
      <c r="S32" s="40" t="e">
        <f t="shared" si="7"/>
        <v>#DIV/0!</v>
      </c>
      <c r="T32" s="19">
        <f t="shared" si="0"/>
        <v>0</v>
      </c>
      <c r="U32" s="19" t="e">
        <f t="shared" si="8"/>
        <v>#DIV/0!</v>
      </c>
      <c r="V32" s="19" t="e">
        <f t="shared" si="9"/>
        <v>#DIV/0!</v>
      </c>
      <c r="X32" s="19" t="e">
        <f t="shared" si="10"/>
        <v>#DIV/0!</v>
      </c>
      <c r="Y32" s="19" t="e">
        <f t="shared" si="11"/>
        <v>#DIV/0!</v>
      </c>
    </row>
    <row r="33" spans="1:25" ht="13.5" thickBot="1">
      <c r="A33" s="232" t="s">
        <v>234</v>
      </c>
      <c r="B33" s="233" t="e">
        <f>'Mml-Amph Prey Exp Calc'!B68</f>
        <v>#DIV/0!</v>
      </c>
      <c r="I33" s="58"/>
      <c r="M33" s="19">
        <f t="shared" si="1"/>
        <v>12</v>
      </c>
      <c r="N33" s="19">
        <f t="shared" si="2"/>
        <v>1</v>
      </c>
      <c r="O33" s="19">
        <f t="shared" si="3"/>
        <v>0</v>
      </c>
      <c r="P33" s="40" t="e">
        <f t="shared" si="4"/>
        <v>#DIV/0!</v>
      </c>
      <c r="Q33" s="40" t="e">
        <f t="shared" si="5"/>
        <v>#DIV/0!</v>
      </c>
      <c r="R33" s="40" t="e">
        <f t="shared" si="6"/>
        <v>#DIV/0!</v>
      </c>
      <c r="S33" s="40" t="e">
        <f t="shared" si="7"/>
        <v>#DIV/0!</v>
      </c>
      <c r="T33" s="19">
        <f t="shared" si="0"/>
        <v>0</v>
      </c>
      <c r="U33" s="19" t="e">
        <f t="shared" si="8"/>
        <v>#DIV/0!</v>
      </c>
      <c r="V33" s="19" t="e">
        <f t="shared" si="9"/>
        <v>#DIV/0!</v>
      </c>
      <c r="X33" s="19" t="e">
        <f t="shared" si="10"/>
        <v>#DIV/0!</v>
      </c>
      <c r="Y33" s="19" t="e">
        <f t="shared" si="11"/>
        <v>#DIV/0!</v>
      </c>
    </row>
    <row r="34" spans="9:25" ht="12.75">
      <c r="I34" s="58"/>
      <c r="M34" s="19">
        <f t="shared" si="1"/>
        <v>13</v>
      </c>
      <c r="N34" s="19">
        <f t="shared" si="2"/>
        <v>1</v>
      </c>
      <c r="O34" s="19">
        <f t="shared" si="3"/>
        <v>0</v>
      </c>
      <c r="P34" s="40" t="e">
        <f t="shared" si="4"/>
        <v>#DIV/0!</v>
      </c>
      <c r="Q34" s="40" t="e">
        <f t="shared" si="5"/>
        <v>#DIV/0!</v>
      </c>
      <c r="R34" s="40" t="e">
        <f t="shared" si="6"/>
        <v>#DIV/0!</v>
      </c>
      <c r="S34" s="40" t="e">
        <f t="shared" si="7"/>
        <v>#DIV/0!</v>
      </c>
      <c r="T34" s="19">
        <f t="shared" si="0"/>
        <v>0</v>
      </c>
      <c r="U34" s="19" t="e">
        <f t="shared" si="8"/>
        <v>#DIV/0!</v>
      </c>
      <c r="V34" s="19" t="e">
        <f t="shared" si="9"/>
        <v>#DIV/0!</v>
      </c>
      <c r="X34" s="19" t="e">
        <f t="shared" si="10"/>
        <v>#DIV/0!</v>
      </c>
      <c r="Y34" s="19" t="e">
        <f t="shared" si="11"/>
        <v>#DIV/0!</v>
      </c>
    </row>
    <row r="35" spans="1:25" ht="21" thickBot="1">
      <c r="A35" s="401" t="s">
        <v>235</v>
      </c>
      <c r="B35" s="402"/>
      <c r="C35" s="402"/>
      <c r="D35" s="403"/>
      <c r="E35" s="402"/>
      <c r="F35" s="402"/>
      <c r="G35" s="402"/>
      <c r="H35" s="402"/>
      <c r="M35" s="19">
        <f t="shared" si="1"/>
        <v>14</v>
      </c>
      <c r="N35" s="19">
        <f t="shared" si="2"/>
        <v>1</v>
      </c>
      <c r="O35" s="19">
        <f t="shared" si="3"/>
        <v>0</v>
      </c>
      <c r="P35" s="40" t="e">
        <f t="shared" si="4"/>
        <v>#DIV/0!</v>
      </c>
      <c r="Q35" s="40" t="e">
        <f t="shared" si="5"/>
        <v>#DIV/0!</v>
      </c>
      <c r="R35" s="40" t="e">
        <f t="shared" si="6"/>
        <v>#DIV/0!</v>
      </c>
      <c r="S35" s="40" t="e">
        <f t="shared" si="7"/>
        <v>#DIV/0!</v>
      </c>
      <c r="T35" s="19">
        <f t="shared" si="0"/>
        <v>0</v>
      </c>
      <c r="U35" s="19" t="e">
        <f t="shared" si="8"/>
        <v>#DIV/0!</v>
      </c>
      <c r="V35" s="19" t="e">
        <f t="shared" si="9"/>
        <v>#DIV/0!</v>
      </c>
      <c r="X35" s="19" t="e">
        <f t="shared" si="10"/>
        <v>#DIV/0!</v>
      </c>
      <c r="Y35" s="19" t="e">
        <f t="shared" si="11"/>
        <v>#DIV/0!</v>
      </c>
    </row>
    <row r="36" spans="2:25" ht="15.75" customHeight="1" thickBot="1" thickTop="1">
      <c r="B36" s="93">
        <f>IF(INPUTS!$D$26="","Warning! You Have Failed to Enter a Toxicity Scaling Factor on the Inputs Page","")</f>
      </c>
      <c r="M36" s="19">
        <f t="shared" si="1"/>
        <v>15</v>
      </c>
      <c r="N36" s="19">
        <f t="shared" si="2"/>
        <v>1</v>
      </c>
      <c r="O36" s="19">
        <f t="shared" si="3"/>
        <v>0</v>
      </c>
      <c r="P36" s="40" t="e">
        <f t="shared" si="4"/>
        <v>#DIV/0!</v>
      </c>
      <c r="Q36" s="40" t="e">
        <f t="shared" si="5"/>
        <v>#DIV/0!</v>
      </c>
      <c r="R36" s="40" t="e">
        <f t="shared" si="6"/>
        <v>#DIV/0!</v>
      </c>
      <c r="S36" s="40" t="e">
        <f t="shared" si="7"/>
        <v>#DIV/0!</v>
      </c>
      <c r="T36" s="19">
        <f t="shared" si="0"/>
        <v>0</v>
      </c>
      <c r="U36" s="19" t="e">
        <f t="shared" si="8"/>
        <v>#DIV/0!</v>
      </c>
      <c r="V36" s="19" t="e">
        <f t="shared" si="9"/>
        <v>#DIV/0!</v>
      </c>
      <c r="X36" s="19" t="e">
        <f t="shared" si="10"/>
        <v>#DIV/0!</v>
      </c>
      <c r="Y36" s="19" t="e">
        <f t="shared" si="11"/>
        <v>#DIV/0!</v>
      </c>
    </row>
    <row r="37" spans="2:25" ht="16.5" customHeight="1">
      <c r="B37" s="326" t="s">
        <v>55</v>
      </c>
      <c r="C37" s="330" t="s">
        <v>54</v>
      </c>
      <c r="D37" s="330" t="s">
        <v>56</v>
      </c>
      <c r="E37" s="324" t="s">
        <v>108</v>
      </c>
      <c r="M37" s="19">
        <f t="shared" si="1"/>
        <v>16</v>
      </c>
      <c r="N37" s="19">
        <f t="shared" si="2"/>
        <v>1</v>
      </c>
      <c r="O37" s="19">
        <f t="shared" si="3"/>
        <v>0</v>
      </c>
      <c r="P37" s="40" t="e">
        <f t="shared" si="4"/>
        <v>#DIV/0!</v>
      </c>
      <c r="Q37" s="40" t="e">
        <f t="shared" si="5"/>
        <v>#DIV/0!</v>
      </c>
      <c r="R37" s="40" t="e">
        <f t="shared" si="6"/>
        <v>#DIV/0!</v>
      </c>
      <c r="S37" s="40" t="e">
        <f t="shared" si="7"/>
        <v>#DIV/0!</v>
      </c>
      <c r="T37" s="19">
        <f t="shared" si="0"/>
        <v>0</v>
      </c>
      <c r="U37" s="19" t="e">
        <f t="shared" si="8"/>
        <v>#DIV/0!</v>
      </c>
      <c r="V37" s="19" t="e">
        <f t="shared" si="9"/>
        <v>#DIV/0!</v>
      </c>
      <c r="X37" s="19" t="e">
        <f t="shared" si="10"/>
        <v>#DIV/0!</v>
      </c>
      <c r="Y37" s="19" t="e">
        <f t="shared" si="11"/>
        <v>#DIV/0!</v>
      </c>
    </row>
    <row r="38" spans="2:25" ht="12.75">
      <c r="B38" s="327" t="s">
        <v>53</v>
      </c>
      <c r="C38" s="331" t="s">
        <v>55</v>
      </c>
      <c r="D38" s="331" t="s">
        <v>57</v>
      </c>
      <c r="E38" s="325" t="s">
        <v>109</v>
      </c>
      <c r="F38" s="404"/>
      <c r="M38" s="19">
        <f t="shared" si="1"/>
        <v>17</v>
      </c>
      <c r="N38" s="19">
        <f t="shared" si="2"/>
        <v>1</v>
      </c>
      <c r="O38" s="19">
        <f t="shared" si="3"/>
        <v>0</v>
      </c>
      <c r="P38" s="40" t="e">
        <f t="shared" si="4"/>
        <v>#DIV/0!</v>
      </c>
      <c r="Q38" s="40" t="e">
        <f t="shared" si="5"/>
        <v>#DIV/0!</v>
      </c>
      <c r="R38" s="40" t="e">
        <f t="shared" si="6"/>
        <v>#DIV/0!</v>
      </c>
      <c r="S38" s="40" t="e">
        <f t="shared" si="7"/>
        <v>#DIV/0!</v>
      </c>
      <c r="T38" s="19">
        <f t="shared" si="0"/>
        <v>0</v>
      </c>
      <c r="U38" s="19" t="e">
        <f t="shared" si="8"/>
        <v>#DIV/0!</v>
      </c>
      <c r="V38" s="19" t="e">
        <f t="shared" si="9"/>
        <v>#DIV/0!</v>
      </c>
      <c r="X38" s="19" t="e">
        <f t="shared" si="10"/>
        <v>#DIV/0!</v>
      </c>
      <c r="Y38" s="19" t="e">
        <f t="shared" si="11"/>
        <v>#DIV/0!</v>
      </c>
    </row>
    <row r="39" spans="2:25" ht="12.75">
      <c r="B39" s="328" t="s">
        <v>65</v>
      </c>
      <c r="C39" s="332">
        <f>'upper bound Kenaga'!C39</f>
        <v>1.4</v>
      </c>
      <c r="D39" s="338">
        <f>'upper bound Kenaga'!F39</f>
        <v>3.8851750792857866</v>
      </c>
      <c r="E39" s="335">
        <f>+IF(INPUTS!$D$22=3,(($D$15)*((C39/INPUTS!$F$22)^(INPUTS!$D$26-1))),IF(INPUTS!$D$22=1,(($D$15)*((C39/178)^(INPUTS!$D$26-1))),(($D$15)*((C39/1580)^(INPUTS!$D$26-1)))))</f>
        <v>0</v>
      </c>
      <c r="F39" s="405">
        <f>IF(INPUTS!$F$22=0,"",IF(INPUTS!$D$22&lt;3,"NOTE:Toxicity adjustments not based on standard assumed test animal body weight",""))</f>
      </c>
      <c r="I39" s="406"/>
      <c r="M39" s="19">
        <f t="shared" si="1"/>
        <v>18</v>
      </c>
      <c r="N39" s="19">
        <f t="shared" si="2"/>
        <v>1</v>
      </c>
      <c r="O39" s="19">
        <f t="shared" si="3"/>
        <v>0</v>
      </c>
      <c r="P39" s="40" t="e">
        <f t="shared" si="4"/>
        <v>#DIV/0!</v>
      </c>
      <c r="Q39" s="40" t="e">
        <f t="shared" si="5"/>
        <v>#DIV/0!</v>
      </c>
      <c r="R39" s="40" t="e">
        <f t="shared" si="6"/>
        <v>#DIV/0!</v>
      </c>
      <c r="S39" s="40" t="e">
        <f t="shared" si="7"/>
        <v>#DIV/0!</v>
      </c>
      <c r="T39" s="19">
        <f t="shared" si="0"/>
        <v>0</v>
      </c>
      <c r="U39" s="19" t="e">
        <f t="shared" si="8"/>
        <v>#DIV/0!</v>
      </c>
      <c r="V39" s="19" t="e">
        <f t="shared" si="9"/>
        <v>#DIV/0!</v>
      </c>
      <c r="X39" s="19" t="e">
        <f t="shared" si="10"/>
        <v>#DIV/0!</v>
      </c>
      <c r="Y39" s="19" t="e">
        <f t="shared" si="11"/>
        <v>#DIV/0!</v>
      </c>
    </row>
    <row r="40" spans="2:25" ht="12.75">
      <c r="B40" s="329" t="s">
        <v>66</v>
      </c>
      <c r="C40" s="333">
        <f>'upper bound Kenaga'!C40</f>
        <v>37</v>
      </c>
      <c r="D40" s="184">
        <f>'upper bound Kenaga'!F40</f>
        <v>3.8183022367462787</v>
      </c>
      <c r="E40" s="336">
        <f>+IF(INPUTS!$D$22=3,(($D$15)*((C40/INPUTS!$F$22)^(INPUTS!$D$26-1))),IF(INPUTS!$D$22=1,(($D$15)*((C40/178)^(INPUTS!$D$26-1))),(($D$15)*((C40/1580)^(INPUTS!$D$26-1)))))</f>
        <v>0</v>
      </c>
      <c r="F40" s="405">
        <f>IF(INPUTS!$F$22=0,"",IF(INPUTS!$D$22&lt;3,"NOTE:Toxicity adjustments not based on standard assumed test animal body weight",""))</f>
      </c>
      <c r="I40" s="406"/>
      <c r="M40" s="19">
        <f t="shared" si="1"/>
        <v>19</v>
      </c>
      <c r="N40" s="19">
        <f t="shared" si="2"/>
        <v>1</v>
      </c>
      <c r="O40" s="19">
        <f t="shared" si="3"/>
        <v>0</v>
      </c>
      <c r="P40" s="40" t="e">
        <f t="shared" si="4"/>
        <v>#DIV/0!</v>
      </c>
      <c r="Q40" s="40" t="e">
        <f t="shared" si="5"/>
        <v>#DIV/0!</v>
      </c>
      <c r="R40" s="40" t="e">
        <f t="shared" si="6"/>
        <v>#DIV/0!</v>
      </c>
      <c r="S40" s="40" t="e">
        <f t="shared" si="7"/>
        <v>#DIV/0!</v>
      </c>
      <c r="T40" s="19">
        <f t="shared" si="0"/>
        <v>0</v>
      </c>
      <c r="U40" s="19" t="e">
        <f t="shared" si="8"/>
        <v>#DIV/0!</v>
      </c>
      <c r="V40" s="19" t="e">
        <f t="shared" si="9"/>
        <v>#DIV/0!</v>
      </c>
      <c r="X40" s="19" t="e">
        <f t="shared" si="10"/>
        <v>#DIV/0!</v>
      </c>
      <c r="Y40" s="19" t="e">
        <f t="shared" si="11"/>
        <v>#DIV/0!</v>
      </c>
    </row>
    <row r="41" spans="2:25" ht="13.5" thickBot="1">
      <c r="B41" s="200" t="s">
        <v>67</v>
      </c>
      <c r="C41" s="334">
        <f>'upper bound Kenaga'!C41</f>
        <v>238</v>
      </c>
      <c r="D41" s="339">
        <f>'upper bound Kenaga'!F41</f>
        <v>2.5024714071556784</v>
      </c>
      <c r="E41" s="337">
        <f>+IF(INPUTS!$D$22=3,(($D$15)*((C41/INPUTS!$F$22)^(INPUTS!$D$26-1))),IF(INPUTS!$D$22=1,(($D$15)*((C41/178)^(INPUTS!$D$26-1))),(($D$15)*((C41/1580)^(INPUTS!$D$26-1)))))</f>
        <v>0</v>
      </c>
      <c r="F41" s="405">
        <f>IF(INPUTS!$F$22=0,"",IF(INPUTS!$D$22&lt;3,"NOTE:Toxicity adjustments not based on standard assumed test animal body weight",""))</f>
      </c>
      <c r="G41" s="53"/>
      <c r="H41" s="53"/>
      <c r="I41" s="406"/>
      <c r="M41" s="19">
        <f t="shared" si="1"/>
        <v>20</v>
      </c>
      <c r="N41" s="19">
        <f t="shared" si="2"/>
        <v>1</v>
      </c>
      <c r="O41" s="19">
        <f t="shared" si="3"/>
        <v>0</v>
      </c>
      <c r="P41" s="40" t="e">
        <f t="shared" si="4"/>
        <v>#DIV/0!</v>
      </c>
      <c r="Q41" s="40" t="e">
        <f t="shared" si="5"/>
        <v>#DIV/0!</v>
      </c>
      <c r="R41" s="40" t="e">
        <f t="shared" si="6"/>
        <v>#DIV/0!</v>
      </c>
      <c r="S41" s="40" t="e">
        <f t="shared" si="7"/>
        <v>#DIV/0!</v>
      </c>
      <c r="T41" s="19">
        <f t="shared" si="0"/>
        <v>0</v>
      </c>
      <c r="U41" s="19" t="e">
        <f t="shared" si="8"/>
        <v>#DIV/0!</v>
      </c>
      <c r="V41" s="19" t="e">
        <f t="shared" si="9"/>
        <v>#DIV/0!</v>
      </c>
      <c r="X41" s="19" t="e">
        <f t="shared" si="10"/>
        <v>#DIV/0!</v>
      </c>
      <c r="Y41" s="19" t="e">
        <f t="shared" si="11"/>
        <v>#DIV/0!</v>
      </c>
    </row>
    <row r="42" spans="6:25" ht="13.5" thickBot="1">
      <c r="F42" s="53"/>
      <c r="G42" s="53"/>
      <c r="H42" s="53"/>
      <c r="M42" s="19">
        <f t="shared" si="1"/>
        <v>21</v>
      </c>
      <c r="N42" s="19">
        <f t="shared" si="2"/>
        <v>1</v>
      </c>
      <c r="O42" s="19">
        <f t="shared" si="3"/>
        <v>0</v>
      </c>
      <c r="P42" s="40" t="e">
        <f t="shared" si="4"/>
        <v>#DIV/0!</v>
      </c>
      <c r="Q42" s="40" t="e">
        <f t="shared" si="5"/>
        <v>#DIV/0!</v>
      </c>
      <c r="R42" s="40" t="e">
        <f t="shared" si="6"/>
        <v>#DIV/0!</v>
      </c>
      <c r="S42" s="40" t="e">
        <f t="shared" si="7"/>
        <v>#DIV/0!</v>
      </c>
      <c r="T42" s="19">
        <f t="shared" si="0"/>
        <v>0</v>
      </c>
      <c r="U42" s="19" t="e">
        <f t="shared" si="8"/>
        <v>#DIV/0!</v>
      </c>
      <c r="V42" s="19" t="e">
        <f t="shared" si="9"/>
        <v>#DIV/0!</v>
      </c>
      <c r="X42" s="19" t="e">
        <f t="shared" si="10"/>
        <v>#DIV/0!</v>
      </c>
      <c r="Y42" s="19" t="e">
        <f t="shared" si="11"/>
        <v>#DIV/0!</v>
      </c>
    </row>
    <row r="43" spans="1:25" ht="12.75">
      <c r="A43" s="684" t="s">
        <v>179</v>
      </c>
      <c r="B43" s="681" t="s">
        <v>239</v>
      </c>
      <c r="C43" s="682"/>
      <c r="D43" s="683"/>
      <c r="E43" s="44"/>
      <c r="F43" s="44"/>
      <c r="G43" s="53"/>
      <c r="H43" s="53"/>
      <c r="M43" s="19">
        <f t="shared" si="1"/>
        <v>22</v>
      </c>
      <c r="N43" s="19">
        <f t="shared" si="2"/>
        <v>1</v>
      </c>
      <c r="O43" s="19">
        <f t="shared" si="3"/>
        <v>0</v>
      </c>
      <c r="P43" s="40" t="e">
        <f t="shared" si="4"/>
        <v>#DIV/0!</v>
      </c>
      <c r="Q43" s="40" t="e">
        <f t="shared" si="5"/>
        <v>#DIV/0!</v>
      </c>
      <c r="R43" s="40" t="e">
        <f t="shared" si="6"/>
        <v>#DIV/0!</v>
      </c>
      <c r="S43" s="40" t="e">
        <f t="shared" si="7"/>
        <v>#DIV/0!</v>
      </c>
      <c r="T43" s="19">
        <f t="shared" si="0"/>
        <v>0</v>
      </c>
      <c r="U43" s="19" t="e">
        <f t="shared" si="8"/>
        <v>#DIV/0!</v>
      </c>
      <c r="V43" s="19" t="e">
        <f t="shared" si="9"/>
        <v>#DIV/0!</v>
      </c>
      <c r="X43" s="19" t="e">
        <f t="shared" si="10"/>
        <v>#DIV/0!</v>
      </c>
      <c r="Y43" s="19" t="e">
        <f t="shared" si="11"/>
        <v>#DIV/0!</v>
      </c>
    </row>
    <row r="44" spans="1:25" ht="12.75">
      <c r="A44" s="685"/>
      <c r="B44" s="407" t="s">
        <v>205</v>
      </c>
      <c r="C44" s="408" t="s">
        <v>206</v>
      </c>
      <c r="D44" s="409" t="s">
        <v>207</v>
      </c>
      <c r="E44" s="153"/>
      <c r="F44" s="410"/>
      <c r="M44" s="19">
        <f t="shared" si="1"/>
        <v>23</v>
      </c>
      <c r="N44" s="19">
        <f t="shared" si="2"/>
        <v>1</v>
      </c>
      <c r="O44" s="19">
        <f t="shared" si="3"/>
        <v>0</v>
      </c>
      <c r="P44" s="40" t="e">
        <f t="shared" si="4"/>
        <v>#DIV/0!</v>
      </c>
      <c r="Q44" s="40" t="e">
        <f t="shared" si="5"/>
        <v>#DIV/0!</v>
      </c>
      <c r="R44" s="40" t="e">
        <f t="shared" si="6"/>
        <v>#DIV/0!</v>
      </c>
      <c r="S44" s="40" t="e">
        <f t="shared" si="7"/>
        <v>#DIV/0!</v>
      </c>
      <c r="T44" s="19">
        <f t="shared" si="0"/>
        <v>0</v>
      </c>
      <c r="U44" s="19" t="e">
        <f t="shared" si="8"/>
        <v>#DIV/0!</v>
      </c>
      <c r="V44" s="19" t="e">
        <f t="shared" si="9"/>
        <v>#DIV/0!</v>
      </c>
      <c r="X44" s="19" t="e">
        <f t="shared" si="10"/>
        <v>#DIV/0!</v>
      </c>
      <c r="Y44" s="19" t="e">
        <f t="shared" si="11"/>
        <v>#DIV/0!</v>
      </c>
    </row>
    <row r="45" spans="1:25" ht="13.5" thickBot="1">
      <c r="A45" s="686"/>
      <c r="B45" s="411">
        <f>C39</f>
        <v>1.4</v>
      </c>
      <c r="C45" s="411">
        <f>C40</f>
        <v>37</v>
      </c>
      <c r="D45" s="360">
        <f>C41</f>
        <v>238</v>
      </c>
      <c r="E45" s="144"/>
      <c r="F45" s="144"/>
      <c r="G45" s="144"/>
      <c r="M45" s="19">
        <f t="shared" si="1"/>
        <v>24</v>
      </c>
      <c r="N45" s="19">
        <f t="shared" si="2"/>
        <v>1</v>
      </c>
      <c r="O45" s="19">
        <f t="shared" si="3"/>
        <v>0</v>
      </c>
      <c r="P45" s="40" t="e">
        <f t="shared" si="4"/>
        <v>#DIV/0!</v>
      </c>
      <c r="Q45" s="40" t="e">
        <f t="shared" si="5"/>
        <v>#DIV/0!</v>
      </c>
      <c r="R45" s="40" t="e">
        <f t="shared" si="6"/>
        <v>#DIV/0!</v>
      </c>
      <c r="S45" s="40" t="e">
        <f t="shared" si="7"/>
        <v>#DIV/0!</v>
      </c>
      <c r="T45" s="19">
        <f t="shared" si="0"/>
        <v>0</v>
      </c>
      <c r="U45" s="19" t="e">
        <f t="shared" si="8"/>
        <v>#DIV/0!</v>
      </c>
      <c r="V45" s="19" t="e">
        <f t="shared" si="9"/>
        <v>#DIV/0!</v>
      </c>
      <c r="X45" s="19" t="e">
        <f t="shared" si="10"/>
        <v>#DIV/0!</v>
      </c>
      <c r="Y45" s="19" t="e">
        <f t="shared" si="11"/>
        <v>#DIV/0!</v>
      </c>
    </row>
    <row r="46" spans="1:25" ht="13.5" thickTop="1">
      <c r="A46" s="412" t="s">
        <v>24</v>
      </c>
      <c r="B46" s="225" t="e">
        <f>B27*($D$39/100)</f>
        <v>#DIV/0!</v>
      </c>
      <c r="C46" s="225" t="e">
        <f aca="true" t="shared" si="12" ref="C46:C52">B27*($D$40/100)</f>
        <v>#DIV/0!</v>
      </c>
      <c r="D46" s="137" t="e">
        <f aca="true" t="shared" si="13" ref="D46:D52">B27*($D$41/100)</f>
        <v>#DIV/0!</v>
      </c>
      <c r="E46" s="162"/>
      <c r="F46" s="162"/>
      <c r="G46" s="162"/>
      <c r="M46" s="19">
        <f t="shared" si="1"/>
        <v>25</v>
      </c>
      <c r="N46" s="19">
        <f t="shared" si="2"/>
        <v>1</v>
      </c>
      <c r="O46" s="19">
        <f t="shared" si="3"/>
        <v>0</v>
      </c>
      <c r="P46" s="40" t="e">
        <f t="shared" si="4"/>
        <v>#DIV/0!</v>
      </c>
      <c r="Q46" s="40" t="e">
        <f t="shared" si="5"/>
        <v>#DIV/0!</v>
      </c>
      <c r="R46" s="40" t="e">
        <f t="shared" si="6"/>
        <v>#DIV/0!</v>
      </c>
      <c r="S46" s="40" t="e">
        <f t="shared" si="7"/>
        <v>#DIV/0!</v>
      </c>
      <c r="T46" s="19">
        <f t="shared" si="0"/>
        <v>0</v>
      </c>
      <c r="U46" s="19" t="e">
        <f t="shared" si="8"/>
        <v>#DIV/0!</v>
      </c>
      <c r="V46" s="19" t="e">
        <f t="shared" si="9"/>
        <v>#DIV/0!</v>
      </c>
      <c r="X46" s="19" t="e">
        <f t="shared" si="10"/>
        <v>#DIV/0!</v>
      </c>
      <c r="Y46" s="19" t="e">
        <f t="shared" si="11"/>
        <v>#DIV/0!</v>
      </c>
    </row>
    <row r="47" spans="1:25" ht="12.75">
      <c r="A47" s="412" t="s">
        <v>27</v>
      </c>
      <c r="B47" s="142" t="e">
        <f>B28*($D$39/100)</f>
        <v>#DIV/0!</v>
      </c>
      <c r="C47" s="142" t="e">
        <f t="shared" si="12"/>
        <v>#DIV/0!</v>
      </c>
      <c r="D47" s="137" t="e">
        <f t="shared" si="13"/>
        <v>#DIV/0!</v>
      </c>
      <c r="E47" s="162"/>
      <c r="F47" s="162"/>
      <c r="G47" s="162"/>
      <c r="M47" s="19">
        <f t="shared" si="1"/>
        <v>26</v>
      </c>
      <c r="N47" s="19">
        <f t="shared" si="2"/>
        <v>1</v>
      </c>
      <c r="O47" s="19">
        <f t="shared" si="3"/>
        <v>0</v>
      </c>
      <c r="P47" s="40" t="e">
        <f t="shared" si="4"/>
        <v>#DIV/0!</v>
      </c>
      <c r="Q47" s="40" t="e">
        <f t="shared" si="5"/>
        <v>#DIV/0!</v>
      </c>
      <c r="R47" s="40" t="e">
        <f t="shared" si="6"/>
        <v>#DIV/0!</v>
      </c>
      <c r="S47" s="40" t="e">
        <f t="shared" si="7"/>
        <v>#DIV/0!</v>
      </c>
      <c r="T47" s="19">
        <f t="shared" si="0"/>
        <v>0</v>
      </c>
      <c r="U47" s="19" t="e">
        <f t="shared" si="8"/>
        <v>#DIV/0!</v>
      </c>
      <c r="V47" s="19" t="e">
        <f t="shared" si="9"/>
        <v>#DIV/0!</v>
      </c>
      <c r="X47" s="19" t="e">
        <f t="shared" si="10"/>
        <v>#DIV/0!</v>
      </c>
      <c r="Y47" s="19" t="e">
        <f t="shared" si="11"/>
        <v>#DIV/0!</v>
      </c>
    </row>
    <row r="48" spans="1:25" ht="24" customHeight="1">
      <c r="A48" s="398" t="s">
        <v>42</v>
      </c>
      <c r="B48" s="230" t="e">
        <f>B29*($D$39/100)</f>
        <v>#DIV/0!</v>
      </c>
      <c r="C48" s="142" t="e">
        <f t="shared" si="12"/>
        <v>#DIV/0!</v>
      </c>
      <c r="D48" s="137" t="e">
        <f t="shared" si="13"/>
        <v>#DIV/0!</v>
      </c>
      <c r="E48" s="162"/>
      <c r="F48" s="162"/>
      <c r="G48" s="162"/>
      <c r="M48" s="19">
        <f t="shared" si="1"/>
        <v>27</v>
      </c>
      <c r="N48" s="19">
        <f t="shared" si="2"/>
        <v>1</v>
      </c>
      <c r="O48" s="19">
        <f t="shared" si="3"/>
        <v>0</v>
      </c>
      <c r="P48" s="40" t="e">
        <f t="shared" si="4"/>
        <v>#DIV/0!</v>
      </c>
      <c r="Q48" s="40" t="e">
        <f t="shared" si="5"/>
        <v>#DIV/0!</v>
      </c>
      <c r="R48" s="40" t="e">
        <f t="shared" si="6"/>
        <v>#DIV/0!</v>
      </c>
      <c r="S48" s="40" t="e">
        <f t="shared" si="7"/>
        <v>#DIV/0!</v>
      </c>
      <c r="T48" s="19">
        <f t="shared" si="0"/>
        <v>0</v>
      </c>
      <c r="U48" s="19" t="e">
        <f t="shared" si="8"/>
        <v>#DIV/0!</v>
      </c>
      <c r="V48" s="19" t="e">
        <f t="shared" si="9"/>
        <v>#DIV/0!</v>
      </c>
      <c r="X48" s="19" t="e">
        <f t="shared" si="10"/>
        <v>#DIV/0!</v>
      </c>
      <c r="Y48" s="19" t="e">
        <f t="shared" si="11"/>
        <v>#DIV/0!</v>
      </c>
    </row>
    <row r="49" spans="1:25" ht="17.25" customHeight="1">
      <c r="A49" s="398" t="s">
        <v>41</v>
      </c>
      <c r="B49" s="230" t="e">
        <f>B30*($D$39/100)</f>
        <v>#DIV/0!</v>
      </c>
      <c r="C49" s="142" t="e">
        <f t="shared" si="12"/>
        <v>#DIV/0!</v>
      </c>
      <c r="D49" s="137" t="e">
        <f t="shared" si="13"/>
        <v>#DIV/0!</v>
      </c>
      <c r="E49" s="155"/>
      <c r="F49" s="155"/>
      <c r="G49" s="155"/>
      <c r="M49" s="19">
        <f t="shared" si="1"/>
        <v>28</v>
      </c>
      <c r="N49" s="19">
        <f t="shared" si="2"/>
        <v>1</v>
      </c>
      <c r="O49" s="19">
        <f t="shared" si="3"/>
        <v>0</v>
      </c>
      <c r="P49" s="40" t="e">
        <f t="shared" si="4"/>
        <v>#DIV/0!</v>
      </c>
      <c r="Q49" s="40" t="e">
        <f t="shared" si="5"/>
        <v>#DIV/0!</v>
      </c>
      <c r="R49" s="40" t="e">
        <f t="shared" si="6"/>
        <v>#DIV/0!</v>
      </c>
      <c r="S49" s="40" t="e">
        <f t="shared" si="7"/>
        <v>#DIV/0!</v>
      </c>
      <c r="T49" s="19">
        <f t="shared" si="0"/>
        <v>0</v>
      </c>
      <c r="U49" s="19" t="e">
        <f t="shared" si="8"/>
        <v>#DIV/0!</v>
      </c>
      <c r="V49" s="19" t="e">
        <f t="shared" si="9"/>
        <v>#DIV/0!</v>
      </c>
      <c r="X49" s="19" t="e">
        <f t="shared" si="10"/>
        <v>#DIV/0!</v>
      </c>
      <c r="Y49" s="19" t="e">
        <f t="shared" si="11"/>
        <v>#DIV/0!</v>
      </c>
    </row>
    <row r="50" spans="1:25" ht="18" customHeight="1">
      <c r="A50" s="399" t="s">
        <v>250</v>
      </c>
      <c r="B50" s="230" t="s">
        <v>233</v>
      </c>
      <c r="C50" s="142" t="e">
        <f>B31*((INPUTS!D$36/1000)/(INPUTS!D$30/1000))</f>
        <v>#DIV/0!</v>
      </c>
      <c r="D50" s="137" t="e">
        <f>B31*((INPUTS!D$36/1000)/(INPUTS!D$31/1000))</f>
        <v>#DIV/0!</v>
      </c>
      <c r="E50" s="155"/>
      <c r="F50" s="155"/>
      <c r="G50" s="155"/>
      <c r="M50" s="19">
        <f t="shared" si="1"/>
        <v>29</v>
      </c>
      <c r="N50" s="19">
        <f t="shared" si="2"/>
        <v>1</v>
      </c>
      <c r="O50" s="19">
        <f t="shared" si="3"/>
        <v>0</v>
      </c>
      <c r="P50" s="40" t="e">
        <f t="shared" si="4"/>
        <v>#DIV/0!</v>
      </c>
      <c r="Q50" s="40" t="e">
        <f t="shared" si="5"/>
        <v>#DIV/0!</v>
      </c>
      <c r="R50" s="40" t="e">
        <f t="shared" si="6"/>
        <v>#DIV/0!</v>
      </c>
      <c r="S50" s="40" t="e">
        <f t="shared" si="7"/>
        <v>#DIV/0!</v>
      </c>
      <c r="T50" s="19">
        <f t="shared" si="0"/>
        <v>0</v>
      </c>
      <c r="U50" s="19" t="e">
        <f t="shared" si="8"/>
        <v>#DIV/0!</v>
      </c>
      <c r="V50" s="19" t="e">
        <f t="shared" si="9"/>
        <v>#DIV/0!</v>
      </c>
      <c r="X50" s="19" t="e">
        <f t="shared" si="10"/>
        <v>#DIV/0!</v>
      </c>
      <c r="Y50" s="19" t="e">
        <f t="shared" si="11"/>
        <v>#DIV/0!</v>
      </c>
    </row>
    <row r="51" spans="1:25" ht="18.75" customHeight="1">
      <c r="A51" s="399" t="s">
        <v>251</v>
      </c>
      <c r="B51" s="230" t="s">
        <v>233</v>
      </c>
      <c r="C51" s="142" t="e">
        <f>B32*((INPUTS!D$36/1000)/(INPUTS!D$30/1000))</f>
        <v>#DIV/0!</v>
      </c>
      <c r="D51" s="137" t="e">
        <f>B32*((INPUTS!D$36/1000)/(INPUTS!D$31/1000))</f>
        <v>#DIV/0!</v>
      </c>
      <c r="E51" s="155"/>
      <c r="F51" s="155"/>
      <c r="G51" s="155"/>
      <c r="M51" s="19">
        <f t="shared" si="1"/>
        <v>30</v>
      </c>
      <c r="N51" s="19">
        <f t="shared" si="2"/>
        <v>1</v>
      </c>
      <c r="O51" s="19">
        <f t="shared" si="3"/>
        <v>0</v>
      </c>
      <c r="P51" s="40" t="e">
        <f t="shared" si="4"/>
        <v>#DIV/0!</v>
      </c>
      <c r="Q51" s="40" t="e">
        <f t="shared" si="5"/>
        <v>#DIV/0!</v>
      </c>
      <c r="R51" s="40" t="e">
        <f t="shared" si="6"/>
        <v>#DIV/0!</v>
      </c>
      <c r="S51" s="40" t="e">
        <f t="shared" si="7"/>
        <v>#DIV/0!</v>
      </c>
      <c r="T51" s="19">
        <f t="shared" si="0"/>
        <v>0</v>
      </c>
      <c r="U51" s="19" t="e">
        <f t="shared" si="8"/>
        <v>#DIV/0!</v>
      </c>
      <c r="V51" s="19" t="e">
        <f t="shared" si="9"/>
        <v>#DIV/0!</v>
      </c>
      <c r="X51" s="19" t="e">
        <f t="shared" si="10"/>
        <v>#DIV/0!</v>
      </c>
      <c r="Y51" s="19" t="e">
        <f t="shared" si="11"/>
        <v>#DIV/0!</v>
      </c>
    </row>
    <row r="52" spans="1:25" ht="20.25" customHeight="1" thickBot="1">
      <c r="A52" s="232" t="s">
        <v>234</v>
      </c>
      <c r="B52" s="509" t="s">
        <v>233</v>
      </c>
      <c r="C52" s="143" t="e">
        <f t="shared" si="12"/>
        <v>#DIV/0!</v>
      </c>
      <c r="D52" s="139" t="e">
        <f t="shared" si="13"/>
        <v>#DIV/0!</v>
      </c>
      <c r="E52" s="155"/>
      <c r="F52" s="155"/>
      <c r="G52" s="155"/>
      <c r="M52" s="19">
        <f t="shared" si="1"/>
        <v>31</v>
      </c>
      <c r="N52" s="19">
        <f t="shared" si="2"/>
        <v>1</v>
      </c>
      <c r="O52" s="19">
        <f t="shared" si="3"/>
        <v>0</v>
      </c>
      <c r="P52" s="40" t="e">
        <f t="shared" si="4"/>
        <v>#DIV/0!</v>
      </c>
      <c r="Q52" s="40" t="e">
        <f t="shared" si="5"/>
        <v>#DIV/0!</v>
      </c>
      <c r="R52" s="40" t="e">
        <f t="shared" si="6"/>
        <v>#DIV/0!</v>
      </c>
      <c r="S52" s="40" t="e">
        <f t="shared" si="7"/>
        <v>#DIV/0!</v>
      </c>
      <c r="T52" s="19">
        <f t="shared" si="0"/>
        <v>0</v>
      </c>
      <c r="U52" s="19" t="e">
        <f t="shared" si="8"/>
        <v>#DIV/0!</v>
      </c>
      <c r="V52" s="19" t="e">
        <f t="shared" si="9"/>
        <v>#DIV/0!</v>
      </c>
      <c r="X52" s="19" t="e">
        <f t="shared" si="10"/>
        <v>#DIV/0!</v>
      </c>
      <c r="Y52" s="19" t="e">
        <f t="shared" si="11"/>
        <v>#DIV/0!</v>
      </c>
    </row>
    <row r="53" spans="1:25" ht="33.75" customHeight="1">
      <c r="A53" s="161"/>
      <c r="B53" s="145"/>
      <c r="C53" s="145"/>
      <c r="D53" s="145"/>
      <c r="E53" s="155"/>
      <c r="F53" s="155"/>
      <c r="G53" s="155"/>
      <c r="M53" s="19">
        <f t="shared" si="1"/>
        <v>32</v>
      </c>
      <c r="N53" s="19">
        <f t="shared" si="2"/>
        <v>1</v>
      </c>
      <c r="O53" s="19">
        <f t="shared" si="3"/>
        <v>0</v>
      </c>
      <c r="P53" s="40" t="e">
        <f t="shared" si="4"/>
        <v>#DIV/0!</v>
      </c>
      <c r="Q53" s="40" t="e">
        <f t="shared" si="5"/>
        <v>#DIV/0!</v>
      </c>
      <c r="R53" s="40" t="e">
        <f t="shared" si="6"/>
        <v>#DIV/0!</v>
      </c>
      <c r="S53" s="40" t="e">
        <f t="shared" si="7"/>
        <v>#DIV/0!</v>
      </c>
      <c r="T53" s="19">
        <f t="shared" si="0"/>
        <v>0</v>
      </c>
      <c r="U53" s="19" t="e">
        <f t="shared" si="8"/>
        <v>#DIV/0!</v>
      </c>
      <c r="V53" s="19" t="e">
        <f t="shared" si="9"/>
        <v>#DIV/0!</v>
      </c>
      <c r="X53" s="19" t="e">
        <f t="shared" si="10"/>
        <v>#DIV/0!</v>
      </c>
      <c r="Y53" s="19" t="e">
        <f t="shared" si="11"/>
        <v>#DIV/0!</v>
      </c>
    </row>
    <row r="54" spans="13:25" ht="12.75" customHeight="1" thickBot="1">
      <c r="M54" s="19">
        <f t="shared" si="1"/>
        <v>33</v>
      </c>
      <c r="N54" s="19">
        <f t="shared" si="2"/>
        <v>1</v>
      </c>
      <c r="O54" s="19">
        <f t="shared" si="3"/>
        <v>0</v>
      </c>
      <c r="P54" s="40" t="e">
        <f t="shared" si="4"/>
        <v>#DIV/0!</v>
      </c>
      <c r="Q54" s="40" t="e">
        <f t="shared" si="5"/>
        <v>#DIV/0!</v>
      </c>
      <c r="R54" s="40" t="e">
        <f t="shared" si="6"/>
        <v>#DIV/0!</v>
      </c>
      <c r="S54" s="40" t="e">
        <f t="shared" si="7"/>
        <v>#DIV/0!</v>
      </c>
      <c r="T54" s="19">
        <f t="shared" si="0"/>
        <v>0</v>
      </c>
      <c r="U54" s="19" t="e">
        <f aca="true" t="shared" si="14" ref="U54:U77">IF(P53&gt;$D$18,(U53+1),U53)</f>
        <v>#DIV/0!</v>
      </c>
      <c r="V54" s="19" t="e">
        <f aca="true" t="shared" si="15" ref="V54:V77">IF(P53&gt;$D$16,(V53+1),V53)</f>
        <v>#DIV/0!</v>
      </c>
      <c r="X54" s="19" t="e">
        <f aca="true" t="shared" si="16" ref="X54:X77">IF(P53&gt;$D$22,(X53+1),X53)</f>
        <v>#DIV/0!</v>
      </c>
      <c r="Y54" s="19" t="e">
        <f aca="true" t="shared" si="17" ref="Y54:Y77">IF(P53&gt;$D$20,(Y53+1),Y53)</f>
        <v>#DIV/0!</v>
      </c>
    </row>
    <row r="55" spans="1:25" ht="38.25" customHeight="1">
      <c r="A55" s="657" t="s">
        <v>185</v>
      </c>
      <c r="B55" s="662" t="s">
        <v>240</v>
      </c>
      <c r="C55" s="663"/>
      <c r="D55" s="664"/>
      <c r="I55" s="356"/>
      <c r="M55" s="19">
        <f t="shared" si="1"/>
        <v>34</v>
      </c>
      <c r="N55" s="19">
        <f t="shared" si="2"/>
        <v>1</v>
      </c>
      <c r="O55" s="19">
        <f t="shared" si="3"/>
        <v>0</v>
      </c>
      <c r="P55" s="40" t="e">
        <f t="shared" si="4"/>
        <v>#DIV/0!</v>
      </c>
      <c r="Q55" s="40" t="e">
        <f t="shared" si="5"/>
        <v>#DIV/0!</v>
      </c>
      <c r="R55" s="40" t="e">
        <f t="shared" si="6"/>
        <v>#DIV/0!</v>
      </c>
      <c r="S55" s="40" t="e">
        <f t="shared" si="7"/>
        <v>#DIV/0!</v>
      </c>
      <c r="T55" s="19">
        <f t="shared" si="0"/>
        <v>0</v>
      </c>
      <c r="U55" s="19" t="e">
        <f t="shared" si="14"/>
        <v>#DIV/0!</v>
      </c>
      <c r="V55" s="19" t="e">
        <f t="shared" si="15"/>
        <v>#DIV/0!</v>
      </c>
      <c r="X55" s="19" t="e">
        <f t="shared" si="16"/>
        <v>#DIV/0!</v>
      </c>
      <c r="Y55" s="19" t="e">
        <f t="shared" si="17"/>
        <v>#DIV/0!</v>
      </c>
    </row>
    <row r="56" spans="1:25" ht="30.75" customHeight="1" thickBot="1">
      <c r="A56" s="658"/>
      <c r="B56" s="413" t="s">
        <v>68</v>
      </c>
      <c r="C56" s="413" t="s">
        <v>69</v>
      </c>
      <c r="D56" s="414" t="s">
        <v>70</v>
      </c>
      <c r="I56" s="356"/>
      <c r="M56" s="19">
        <f t="shared" si="1"/>
        <v>35</v>
      </c>
      <c r="N56" s="19">
        <f t="shared" si="2"/>
        <v>1</v>
      </c>
      <c r="O56" s="19">
        <f t="shared" si="3"/>
        <v>0</v>
      </c>
      <c r="P56" s="40" t="e">
        <f t="shared" si="4"/>
        <v>#DIV/0!</v>
      </c>
      <c r="Q56" s="40" t="e">
        <f t="shared" si="5"/>
        <v>#DIV/0!</v>
      </c>
      <c r="R56" s="40" t="e">
        <f t="shared" si="6"/>
        <v>#DIV/0!</v>
      </c>
      <c r="S56" s="40" t="e">
        <f t="shared" si="7"/>
        <v>#DIV/0!</v>
      </c>
      <c r="T56" s="19">
        <f t="shared" si="0"/>
        <v>0</v>
      </c>
      <c r="U56" s="19" t="e">
        <f t="shared" si="14"/>
        <v>#DIV/0!</v>
      </c>
      <c r="V56" s="19" t="e">
        <f t="shared" si="15"/>
        <v>#DIV/0!</v>
      </c>
      <c r="X56" s="19" t="e">
        <f t="shared" si="16"/>
        <v>#DIV/0!</v>
      </c>
      <c r="Y56" s="19" t="e">
        <f t="shared" si="17"/>
        <v>#DIV/0!</v>
      </c>
    </row>
    <row r="57" spans="1:25" ht="26.25" customHeight="1" thickTop="1">
      <c r="A57" s="415" t="s">
        <v>39</v>
      </c>
      <c r="B57" s="416" t="e">
        <f>B46/$E$39</f>
        <v>#DIV/0!</v>
      </c>
      <c r="C57" s="416" t="e">
        <f aca="true" t="shared" si="18" ref="C57:C63">C46/$E$40</f>
        <v>#DIV/0!</v>
      </c>
      <c r="D57" s="417" t="e">
        <f aca="true" t="shared" si="19" ref="D57:D62">D46/$E$41</f>
        <v>#DIV/0!</v>
      </c>
      <c r="I57" s="356"/>
      <c r="M57" s="19">
        <f t="shared" si="1"/>
        <v>36</v>
      </c>
      <c r="N57" s="19">
        <f t="shared" si="2"/>
        <v>1</v>
      </c>
      <c r="O57" s="19">
        <f t="shared" si="3"/>
        <v>0</v>
      </c>
      <c r="P57" s="40" t="e">
        <f t="shared" si="4"/>
        <v>#DIV/0!</v>
      </c>
      <c r="Q57" s="40" t="e">
        <f t="shared" si="5"/>
        <v>#DIV/0!</v>
      </c>
      <c r="R57" s="40" t="e">
        <f t="shared" si="6"/>
        <v>#DIV/0!</v>
      </c>
      <c r="S57" s="40" t="e">
        <f t="shared" si="7"/>
        <v>#DIV/0!</v>
      </c>
      <c r="T57" s="19">
        <f t="shared" si="0"/>
        <v>0</v>
      </c>
      <c r="U57" s="19" t="e">
        <f t="shared" si="14"/>
        <v>#DIV/0!</v>
      </c>
      <c r="V57" s="19" t="e">
        <f t="shared" si="15"/>
        <v>#DIV/0!</v>
      </c>
      <c r="X57" s="19" t="e">
        <f t="shared" si="16"/>
        <v>#DIV/0!</v>
      </c>
      <c r="Y57" s="19" t="e">
        <f t="shared" si="17"/>
        <v>#DIV/0!</v>
      </c>
    </row>
    <row r="58" spans="1:25" ht="12.75">
      <c r="A58" s="418" t="s">
        <v>34</v>
      </c>
      <c r="B58" s="416" t="e">
        <f>B47/$E$39</f>
        <v>#DIV/0!</v>
      </c>
      <c r="C58" s="416" t="e">
        <f t="shared" si="18"/>
        <v>#DIV/0!</v>
      </c>
      <c r="D58" s="417" t="e">
        <f t="shared" si="19"/>
        <v>#DIV/0!</v>
      </c>
      <c r="I58" s="356"/>
      <c r="M58" s="19">
        <f t="shared" si="1"/>
        <v>37</v>
      </c>
      <c r="N58" s="19">
        <f t="shared" si="2"/>
        <v>1</v>
      </c>
      <c r="O58" s="19">
        <f t="shared" si="3"/>
        <v>0</v>
      </c>
      <c r="P58" s="40" t="e">
        <f t="shared" si="4"/>
        <v>#DIV/0!</v>
      </c>
      <c r="Q58" s="40" t="e">
        <f t="shared" si="5"/>
        <v>#DIV/0!</v>
      </c>
      <c r="R58" s="40" t="e">
        <f t="shared" si="6"/>
        <v>#DIV/0!</v>
      </c>
      <c r="S58" s="40" t="e">
        <f t="shared" si="7"/>
        <v>#DIV/0!</v>
      </c>
      <c r="T58" s="19">
        <f t="shared" si="0"/>
        <v>0</v>
      </c>
      <c r="U58" s="19" t="e">
        <f t="shared" si="14"/>
        <v>#DIV/0!</v>
      </c>
      <c r="V58" s="19" t="e">
        <f t="shared" si="15"/>
        <v>#DIV/0!</v>
      </c>
      <c r="X58" s="19" t="e">
        <f t="shared" si="16"/>
        <v>#DIV/0!</v>
      </c>
      <c r="Y58" s="19" t="e">
        <f t="shared" si="17"/>
        <v>#DIV/0!</v>
      </c>
    </row>
    <row r="59" spans="1:25" ht="12.75">
      <c r="A59" s="418" t="s">
        <v>46</v>
      </c>
      <c r="B59" s="419" t="e">
        <f>B48/$E$39</f>
        <v>#DIV/0!</v>
      </c>
      <c r="C59" s="416" t="e">
        <f t="shared" si="18"/>
        <v>#DIV/0!</v>
      </c>
      <c r="D59" s="417" t="e">
        <f t="shared" si="19"/>
        <v>#DIV/0!</v>
      </c>
      <c r="I59" s="420"/>
      <c r="M59" s="19">
        <f t="shared" si="1"/>
        <v>38</v>
      </c>
      <c r="N59" s="19">
        <f t="shared" si="2"/>
        <v>1</v>
      </c>
      <c r="O59" s="19">
        <f t="shared" si="3"/>
        <v>0</v>
      </c>
      <c r="P59" s="40" t="e">
        <f t="shared" si="4"/>
        <v>#DIV/0!</v>
      </c>
      <c r="Q59" s="40" t="e">
        <f t="shared" si="5"/>
        <v>#DIV/0!</v>
      </c>
      <c r="R59" s="40" t="e">
        <f t="shared" si="6"/>
        <v>#DIV/0!</v>
      </c>
      <c r="S59" s="40" t="e">
        <f t="shared" si="7"/>
        <v>#DIV/0!</v>
      </c>
      <c r="T59" s="19">
        <f t="shared" si="0"/>
        <v>0</v>
      </c>
      <c r="U59" s="19" t="e">
        <f t="shared" si="14"/>
        <v>#DIV/0!</v>
      </c>
      <c r="V59" s="19" t="e">
        <f t="shared" si="15"/>
        <v>#DIV/0!</v>
      </c>
      <c r="X59" s="19" t="e">
        <f t="shared" si="16"/>
        <v>#DIV/0!</v>
      </c>
      <c r="Y59" s="19" t="e">
        <f t="shared" si="17"/>
        <v>#DIV/0!</v>
      </c>
    </row>
    <row r="60" spans="1:25" ht="12.75">
      <c r="A60" s="418" t="s">
        <v>41</v>
      </c>
      <c r="B60" s="416" t="e">
        <f>B49/$E$39</f>
        <v>#DIV/0!</v>
      </c>
      <c r="C60" s="416" t="e">
        <f t="shared" si="18"/>
        <v>#DIV/0!</v>
      </c>
      <c r="D60" s="417" t="e">
        <f t="shared" si="19"/>
        <v>#DIV/0!</v>
      </c>
      <c r="I60" s="420"/>
      <c r="M60" s="19">
        <f t="shared" si="1"/>
        <v>39</v>
      </c>
      <c r="N60" s="19">
        <f t="shared" si="2"/>
        <v>1</v>
      </c>
      <c r="O60" s="19">
        <f t="shared" si="3"/>
        <v>0</v>
      </c>
      <c r="P60" s="40" t="e">
        <f t="shared" si="4"/>
        <v>#DIV/0!</v>
      </c>
      <c r="Q60" s="40" t="e">
        <f t="shared" si="5"/>
        <v>#DIV/0!</v>
      </c>
      <c r="R60" s="40" t="e">
        <f t="shared" si="6"/>
        <v>#DIV/0!</v>
      </c>
      <c r="S60" s="40" t="e">
        <f t="shared" si="7"/>
        <v>#DIV/0!</v>
      </c>
      <c r="T60" s="19">
        <f t="shared" si="0"/>
        <v>0</v>
      </c>
      <c r="U60" s="19" t="e">
        <f t="shared" si="14"/>
        <v>#DIV/0!</v>
      </c>
      <c r="V60" s="19" t="e">
        <f t="shared" si="15"/>
        <v>#DIV/0!</v>
      </c>
      <c r="X60" s="19" t="e">
        <f t="shared" si="16"/>
        <v>#DIV/0!</v>
      </c>
      <c r="Y60" s="19" t="e">
        <f t="shared" si="17"/>
        <v>#DIV/0!</v>
      </c>
    </row>
    <row r="61" spans="1:25" ht="12.75" customHeight="1">
      <c r="A61" s="399" t="s">
        <v>250</v>
      </c>
      <c r="B61" s="230" t="s">
        <v>233</v>
      </c>
      <c r="C61" s="416" t="e">
        <f t="shared" si="18"/>
        <v>#DIV/0!</v>
      </c>
      <c r="D61" s="417" t="e">
        <f t="shared" si="19"/>
        <v>#DIV/0!</v>
      </c>
      <c r="I61" s="420"/>
      <c r="M61" s="19">
        <f t="shared" si="1"/>
        <v>40</v>
      </c>
      <c r="N61" s="19">
        <f t="shared" si="2"/>
        <v>1</v>
      </c>
      <c r="O61" s="19">
        <f t="shared" si="3"/>
        <v>0</v>
      </c>
      <c r="P61" s="40" t="e">
        <f t="shared" si="4"/>
        <v>#DIV/0!</v>
      </c>
      <c r="Q61" s="40" t="e">
        <f t="shared" si="5"/>
        <v>#DIV/0!</v>
      </c>
      <c r="R61" s="40" t="e">
        <f t="shared" si="6"/>
        <v>#DIV/0!</v>
      </c>
      <c r="S61" s="40" t="e">
        <f t="shared" si="7"/>
        <v>#DIV/0!</v>
      </c>
      <c r="T61" s="19">
        <f t="shared" si="0"/>
        <v>0</v>
      </c>
      <c r="U61" s="19" t="e">
        <f t="shared" si="14"/>
        <v>#DIV/0!</v>
      </c>
      <c r="V61" s="19" t="e">
        <f t="shared" si="15"/>
        <v>#DIV/0!</v>
      </c>
      <c r="X61" s="19" t="e">
        <f t="shared" si="16"/>
        <v>#DIV/0!</v>
      </c>
      <c r="Y61" s="19" t="e">
        <f t="shared" si="17"/>
        <v>#DIV/0!</v>
      </c>
    </row>
    <row r="62" spans="1:25" ht="12.75">
      <c r="A62" s="399" t="s">
        <v>251</v>
      </c>
      <c r="B62" s="230" t="s">
        <v>233</v>
      </c>
      <c r="C62" s="416" t="e">
        <f t="shared" si="18"/>
        <v>#DIV/0!</v>
      </c>
      <c r="D62" s="417" t="e">
        <f t="shared" si="19"/>
        <v>#DIV/0!</v>
      </c>
      <c r="I62" s="420"/>
      <c r="M62" s="19">
        <f t="shared" si="1"/>
        <v>41</v>
      </c>
      <c r="N62" s="19">
        <f t="shared" si="2"/>
        <v>1</v>
      </c>
      <c r="O62" s="19">
        <f t="shared" si="3"/>
        <v>0</v>
      </c>
      <c r="P62" s="40" t="e">
        <f t="shared" si="4"/>
        <v>#DIV/0!</v>
      </c>
      <c r="Q62" s="40" t="e">
        <f t="shared" si="5"/>
        <v>#DIV/0!</v>
      </c>
      <c r="R62" s="40" t="e">
        <f t="shared" si="6"/>
        <v>#DIV/0!</v>
      </c>
      <c r="S62" s="40" t="e">
        <f t="shared" si="7"/>
        <v>#DIV/0!</v>
      </c>
      <c r="T62" s="19">
        <f t="shared" si="0"/>
        <v>0</v>
      </c>
      <c r="U62" s="19" t="e">
        <f t="shared" si="14"/>
        <v>#DIV/0!</v>
      </c>
      <c r="V62" s="19" t="e">
        <f t="shared" si="15"/>
        <v>#DIV/0!</v>
      </c>
      <c r="X62" s="19" t="e">
        <f t="shared" si="16"/>
        <v>#DIV/0!</v>
      </c>
      <c r="Y62" s="19" t="e">
        <f t="shared" si="17"/>
        <v>#DIV/0!</v>
      </c>
    </row>
    <row r="63" spans="1:25" ht="14.25" customHeight="1" thickBot="1">
      <c r="A63" s="231" t="s">
        <v>236</v>
      </c>
      <c r="B63" s="509" t="s">
        <v>233</v>
      </c>
      <c r="C63" s="421" t="e">
        <f t="shared" si="18"/>
        <v>#DIV/0!</v>
      </c>
      <c r="D63" s="422" t="e">
        <f>D52/$E$41</f>
        <v>#DIV/0!</v>
      </c>
      <c r="I63" s="420"/>
      <c r="M63" s="19">
        <f t="shared" si="1"/>
        <v>42</v>
      </c>
      <c r="N63" s="19">
        <f t="shared" si="2"/>
        <v>1</v>
      </c>
      <c r="O63" s="19">
        <f t="shared" si="3"/>
        <v>0</v>
      </c>
      <c r="P63" s="40" t="e">
        <f t="shared" si="4"/>
        <v>#DIV/0!</v>
      </c>
      <c r="Q63" s="40" t="e">
        <f t="shared" si="5"/>
        <v>#DIV/0!</v>
      </c>
      <c r="R63" s="40" t="e">
        <f t="shared" si="6"/>
        <v>#DIV/0!</v>
      </c>
      <c r="S63" s="40" t="e">
        <f t="shared" si="7"/>
        <v>#DIV/0!</v>
      </c>
      <c r="T63" s="19">
        <f t="shared" si="0"/>
        <v>0</v>
      </c>
      <c r="U63" s="19" t="e">
        <f t="shared" si="14"/>
        <v>#DIV/0!</v>
      </c>
      <c r="V63" s="19" t="e">
        <f t="shared" si="15"/>
        <v>#DIV/0!</v>
      </c>
      <c r="X63" s="19" t="e">
        <f t="shared" si="16"/>
        <v>#DIV/0!</v>
      </c>
      <c r="Y63" s="19" t="e">
        <f t="shared" si="17"/>
        <v>#DIV/0!</v>
      </c>
    </row>
    <row r="64" spans="1:25" ht="12.75" customHeight="1">
      <c r="A64" s="222"/>
      <c r="B64" s="423"/>
      <c r="C64" s="423"/>
      <c r="D64" s="423"/>
      <c r="I64" s="420"/>
      <c r="M64" s="19">
        <f t="shared" si="1"/>
        <v>43</v>
      </c>
      <c r="N64" s="19">
        <f t="shared" si="2"/>
        <v>1</v>
      </c>
      <c r="O64" s="19">
        <f t="shared" si="3"/>
        <v>0</v>
      </c>
      <c r="P64" s="40" t="e">
        <f t="shared" si="4"/>
        <v>#DIV/0!</v>
      </c>
      <c r="Q64" s="40" t="e">
        <f t="shared" si="5"/>
        <v>#DIV/0!</v>
      </c>
      <c r="R64" s="40" t="e">
        <f t="shared" si="6"/>
        <v>#DIV/0!</v>
      </c>
      <c r="S64" s="40" t="e">
        <f t="shared" si="7"/>
        <v>#DIV/0!</v>
      </c>
      <c r="T64" s="19">
        <f t="shared" si="0"/>
        <v>0</v>
      </c>
      <c r="U64" s="19" t="e">
        <f t="shared" si="14"/>
        <v>#DIV/0!</v>
      </c>
      <c r="V64" s="19" t="e">
        <f t="shared" si="15"/>
        <v>#DIV/0!</v>
      </c>
      <c r="X64" s="19" t="e">
        <f t="shared" si="16"/>
        <v>#DIV/0!</v>
      </c>
      <c r="Y64" s="19" t="e">
        <f t="shared" si="17"/>
        <v>#DIV/0!</v>
      </c>
    </row>
    <row r="65" spans="1:25" ht="13.5" customHeight="1">
      <c r="A65" s="222"/>
      <c r="B65" s="423"/>
      <c r="C65" s="423"/>
      <c r="D65" s="423"/>
      <c r="I65" s="420"/>
      <c r="M65" s="19">
        <f t="shared" si="1"/>
        <v>44</v>
      </c>
      <c r="N65" s="19">
        <f t="shared" si="2"/>
        <v>1</v>
      </c>
      <c r="O65" s="19">
        <f t="shared" si="3"/>
        <v>0</v>
      </c>
      <c r="P65" s="40" t="e">
        <f t="shared" si="4"/>
        <v>#DIV/0!</v>
      </c>
      <c r="Q65" s="40" t="e">
        <f t="shared" si="5"/>
        <v>#DIV/0!</v>
      </c>
      <c r="R65" s="40" t="e">
        <f t="shared" si="6"/>
        <v>#DIV/0!</v>
      </c>
      <c r="S65" s="40" t="e">
        <f t="shared" si="7"/>
        <v>#DIV/0!</v>
      </c>
      <c r="T65" s="19">
        <f t="shared" si="0"/>
        <v>0</v>
      </c>
      <c r="U65" s="19" t="e">
        <f t="shared" si="14"/>
        <v>#DIV/0!</v>
      </c>
      <c r="V65" s="19" t="e">
        <f t="shared" si="15"/>
        <v>#DIV/0!</v>
      </c>
      <c r="X65" s="19" t="e">
        <f t="shared" si="16"/>
        <v>#DIV/0!</v>
      </c>
      <c r="Y65" s="19" t="e">
        <f t="shared" si="17"/>
        <v>#DIV/0!</v>
      </c>
    </row>
    <row r="66" spans="1:25" ht="12.75">
      <c r="A66" s="222"/>
      <c r="B66" s="423"/>
      <c r="C66" s="423"/>
      <c r="D66" s="423"/>
      <c r="I66" s="420"/>
      <c r="M66" s="19">
        <f t="shared" si="1"/>
        <v>45</v>
      </c>
      <c r="N66" s="19">
        <f t="shared" si="2"/>
        <v>1</v>
      </c>
      <c r="O66" s="19">
        <f t="shared" si="3"/>
        <v>0</v>
      </c>
      <c r="P66" s="40" t="e">
        <f t="shared" si="4"/>
        <v>#DIV/0!</v>
      </c>
      <c r="Q66" s="40" t="e">
        <f t="shared" si="5"/>
        <v>#DIV/0!</v>
      </c>
      <c r="R66" s="40" t="e">
        <f t="shared" si="6"/>
        <v>#DIV/0!</v>
      </c>
      <c r="S66" s="40" t="e">
        <f t="shared" si="7"/>
        <v>#DIV/0!</v>
      </c>
      <c r="T66" s="19">
        <f t="shared" si="0"/>
        <v>0</v>
      </c>
      <c r="U66" s="19" t="e">
        <f t="shared" si="14"/>
        <v>#DIV/0!</v>
      </c>
      <c r="V66" s="19" t="e">
        <f t="shared" si="15"/>
        <v>#DIV/0!</v>
      </c>
      <c r="X66" s="19" t="e">
        <f t="shared" si="16"/>
        <v>#DIV/0!</v>
      </c>
      <c r="Y66" s="19" t="e">
        <f t="shared" si="17"/>
        <v>#DIV/0!</v>
      </c>
    </row>
    <row r="67" spans="1:25" ht="12.75">
      <c r="A67" s="222"/>
      <c r="B67" s="423"/>
      <c r="C67" s="423"/>
      <c r="D67" s="423"/>
      <c r="I67" s="420"/>
      <c r="M67" s="19">
        <f t="shared" si="1"/>
        <v>46</v>
      </c>
      <c r="N67" s="19">
        <f t="shared" si="2"/>
        <v>1</v>
      </c>
      <c r="O67" s="19">
        <f t="shared" si="3"/>
        <v>0</v>
      </c>
      <c r="P67" s="40" t="e">
        <f t="shared" si="4"/>
        <v>#DIV/0!</v>
      </c>
      <c r="Q67" s="40" t="e">
        <f t="shared" si="5"/>
        <v>#DIV/0!</v>
      </c>
      <c r="R67" s="40" t="e">
        <f t="shared" si="6"/>
        <v>#DIV/0!</v>
      </c>
      <c r="S67" s="40" t="e">
        <f t="shared" si="7"/>
        <v>#DIV/0!</v>
      </c>
      <c r="T67" s="19">
        <f t="shared" si="0"/>
        <v>0</v>
      </c>
      <c r="U67" s="19" t="e">
        <f t="shared" si="14"/>
        <v>#DIV/0!</v>
      </c>
      <c r="V67" s="19" t="e">
        <f t="shared" si="15"/>
        <v>#DIV/0!</v>
      </c>
      <c r="X67" s="19" t="e">
        <f t="shared" si="16"/>
        <v>#DIV/0!</v>
      </c>
      <c r="Y67" s="19" t="e">
        <f t="shared" si="17"/>
        <v>#DIV/0!</v>
      </c>
    </row>
    <row r="68" spans="9:25" ht="12.75" customHeight="1" thickBot="1">
      <c r="I68" s="420"/>
      <c r="M68" s="19">
        <f t="shared" si="1"/>
        <v>47</v>
      </c>
      <c r="N68" s="19">
        <f t="shared" si="2"/>
        <v>1</v>
      </c>
      <c r="O68" s="19">
        <f t="shared" si="3"/>
        <v>0</v>
      </c>
      <c r="P68" s="40" t="e">
        <f t="shared" si="4"/>
        <v>#DIV/0!</v>
      </c>
      <c r="Q68" s="40" t="e">
        <f t="shared" si="5"/>
        <v>#DIV/0!</v>
      </c>
      <c r="R68" s="40" t="e">
        <f t="shared" si="6"/>
        <v>#DIV/0!</v>
      </c>
      <c r="S68" s="40" t="e">
        <f t="shared" si="7"/>
        <v>#DIV/0!</v>
      </c>
      <c r="T68" s="19">
        <f t="shared" si="0"/>
        <v>0</v>
      </c>
      <c r="U68" s="19" t="e">
        <f t="shared" si="14"/>
        <v>#DIV/0!</v>
      </c>
      <c r="V68" s="19" t="e">
        <f t="shared" si="15"/>
        <v>#DIV/0!</v>
      </c>
      <c r="X68" s="19" t="e">
        <f t="shared" si="16"/>
        <v>#DIV/0!</v>
      </c>
      <c r="Y68" s="19" t="e">
        <f t="shared" si="17"/>
        <v>#DIV/0!</v>
      </c>
    </row>
    <row r="69" spans="1:25" ht="12.75">
      <c r="A69" s="654" t="s">
        <v>184</v>
      </c>
      <c r="B69" s="665" t="s">
        <v>95</v>
      </c>
      <c r="C69" s="666"/>
      <c r="D69" s="601"/>
      <c r="E69" s="602"/>
      <c r="F69" s="601"/>
      <c r="G69" s="602"/>
      <c r="I69" s="420"/>
      <c r="M69" s="19">
        <f t="shared" si="1"/>
        <v>48</v>
      </c>
      <c r="N69" s="19">
        <f t="shared" si="2"/>
        <v>1</v>
      </c>
      <c r="O69" s="19">
        <f t="shared" si="3"/>
        <v>0</v>
      </c>
      <c r="P69" s="40" t="e">
        <f t="shared" si="4"/>
        <v>#DIV/0!</v>
      </c>
      <c r="Q69" s="40" t="e">
        <f t="shared" si="5"/>
        <v>#DIV/0!</v>
      </c>
      <c r="R69" s="40" t="e">
        <f t="shared" si="6"/>
        <v>#DIV/0!</v>
      </c>
      <c r="S69" s="40" t="e">
        <f t="shared" si="7"/>
        <v>#DIV/0!</v>
      </c>
      <c r="T69" s="19">
        <f t="shared" si="0"/>
        <v>0</v>
      </c>
      <c r="U69" s="19" t="e">
        <f t="shared" si="14"/>
        <v>#DIV/0!</v>
      </c>
      <c r="V69" s="19" t="e">
        <f t="shared" si="15"/>
        <v>#DIV/0!</v>
      </c>
      <c r="X69" s="19" t="e">
        <f t="shared" si="16"/>
        <v>#DIV/0!</v>
      </c>
      <c r="Y69" s="19" t="e">
        <f t="shared" si="17"/>
        <v>#DIV/0!</v>
      </c>
    </row>
    <row r="70" spans="1:25" ht="12.75" customHeight="1">
      <c r="A70" s="655"/>
      <c r="B70" s="667"/>
      <c r="C70" s="668"/>
      <c r="D70" s="153"/>
      <c r="E70" s="153"/>
      <c r="F70" s="424"/>
      <c r="G70" s="424"/>
      <c r="M70" s="19">
        <f t="shared" si="1"/>
        <v>49</v>
      </c>
      <c r="N70" s="19">
        <f t="shared" si="2"/>
        <v>1</v>
      </c>
      <c r="O70" s="19">
        <f t="shared" si="3"/>
        <v>0</v>
      </c>
      <c r="P70" s="40" t="e">
        <f t="shared" si="4"/>
        <v>#DIV/0!</v>
      </c>
      <c r="Q70" s="40" t="e">
        <f t="shared" si="5"/>
        <v>#DIV/0!</v>
      </c>
      <c r="R70" s="40" t="e">
        <f t="shared" si="6"/>
        <v>#DIV/0!</v>
      </c>
      <c r="S70" s="40" t="e">
        <f t="shared" si="7"/>
        <v>#DIV/0!</v>
      </c>
      <c r="T70" s="19">
        <f t="shared" si="0"/>
        <v>0</v>
      </c>
      <c r="U70" s="19" t="e">
        <f t="shared" si="14"/>
        <v>#DIV/0!</v>
      </c>
      <c r="V70" s="19" t="e">
        <f t="shared" si="15"/>
        <v>#DIV/0!</v>
      </c>
      <c r="X70" s="19" t="e">
        <f t="shared" si="16"/>
        <v>#DIV/0!</v>
      </c>
      <c r="Y70" s="19" t="e">
        <f t="shared" si="17"/>
        <v>#DIV/0!</v>
      </c>
    </row>
    <row r="71" spans="1:25" ht="13.5" thickBot="1">
      <c r="A71" s="656"/>
      <c r="B71" s="359" t="s">
        <v>51</v>
      </c>
      <c r="C71" s="425" t="s">
        <v>52</v>
      </c>
      <c r="D71" s="153"/>
      <c r="E71" s="153"/>
      <c r="F71" s="153"/>
      <c r="G71" s="153"/>
      <c r="M71" s="19">
        <f t="shared" si="1"/>
        <v>50</v>
      </c>
      <c r="N71" s="19">
        <f t="shared" si="2"/>
        <v>1</v>
      </c>
      <c r="O71" s="19">
        <f t="shared" si="3"/>
        <v>0</v>
      </c>
      <c r="P71" s="40" t="e">
        <f t="shared" si="4"/>
        <v>#DIV/0!</v>
      </c>
      <c r="Q71" s="40" t="e">
        <f t="shared" si="5"/>
        <v>#DIV/0!</v>
      </c>
      <c r="R71" s="40" t="e">
        <f t="shared" si="6"/>
        <v>#DIV/0!</v>
      </c>
      <c r="S71" s="40" t="e">
        <f t="shared" si="7"/>
        <v>#DIV/0!</v>
      </c>
      <c r="T71" s="19">
        <f t="shared" si="0"/>
        <v>0</v>
      </c>
      <c r="U71" s="19" t="e">
        <f t="shared" si="14"/>
        <v>#DIV/0!</v>
      </c>
      <c r="V71" s="19" t="e">
        <f t="shared" si="15"/>
        <v>#DIV/0!</v>
      </c>
      <c r="X71" s="19" t="e">
        <f t="shared" si="16"/>
        <v>#DIV/0!</v>
      </c>
      <c r="Y71" s="19" t="e">
        <f t="shared" si="17"/>
        <v>#DIV/0!</v>
      </c>
    </row>
    <row r="72" spans="1:25" ht="13.5" thickTop="1">
      <c r="A72" s="426" t="s">
        <v>24</v>
      </c>
      <c r="B72" s="427" t="e">
        <f>B27/D16</f>
        <v>#DIV/0!</v>
      </c>
      <c r="C72" s="428" t="e">
        <f>B27/D18</f>
        <v>#DIV/0!</v>
      </c>
      <c r="D72" s="429"/>
      <c r="E72" s="429"/>
      <c r="F72" s="429"/>
      <c r="G72" s="429"/>
      <c r="M72" s="19">
        <f t="shared" si="1"/>
        <v>51</v>
      </c>
      <c r="N72" s="19">
        <f t="shared" si="2"/>
        <v>1</v>
      </c>
      <c r="O72" s="19">
        <f t="shared" si="3"/>
        <v>0</v>
      </c>
      <c r="P72" s="40" t="e">
        <f t="shared" si="4"/>
        <v>#DIV/0!</v>
      </c>
      <c r="Q72" s="40" t="e">
        <f t="shared" si="5"/>
        <v>#DIV/0!</v>
      </c>
      <c r="R72" s="40" t="e">
        <f t="shared" si="6"/>
        <v>#DIV/0!</v>
      </c>
      <c r="S72" s="40" t="e">
        <f t="shared" si="7"/>
        <v>#DIV/0!</v>
      </c>
      <c r="T72" s="19">
        <f t="shared" si="0"/>
        <v>0</v>
      </c>
      <c r="U72" s="19" t="e">
        <f t="shared" si="14"/>
        <v>#DIV/0!</v>
      </c>
      <c r="V72" s="19" t="e">
        <f t="shared" si="15"/>
        <v>#DIV/0!</v>
      </c>
      <c r="X72" s="19" t="e">
        <f t="shared" si="16"/>
        <v>#DIV/0!</v>
      </c>
      <c r="Y72" s="19" t="e">
        <f t="shared" si="17"/>
        <v>#DIV/0!</v>
      </c>
    </row>
    <row r="73" spans="1:25" ht="12.75">
      <c r="A73" s="430" t="s">
        <v>27</v>
      </c>
      <c r="B73" s="431" t="e">
        <f>B28/D16</f>
        <v>#DIV/0!</v>
      </c>
      <c r="C73" s="428" t="e">
        <f>B28/D18</f>
        <v>#DIV/0!</v>
      </c>
      <c r="D73" s="429"/>
      <c r="E73" s="429"/>
      <c r="F73" s="429"/>
      <c r="G73" s="429"/>
      <c r="M73" s="19">
        <f t="shared" si="1"/>
        <v>52</v>
      </c>
      <c r="N73" s="19">
        <f t="shared" si="2"/>
        <v>1</v>
      </c>
      <c r="O73" s="19">
        <f t="shared" si="3"/>
        <v>0</v>
      </c>
      <c r="P73" s="40" t="e">
        <f t="shared" si="4"/>
        <v>#DIV/0!</v>
      </c>
      <c r="Q73" s="40" t="e">
        <f t="shared" si="5"/>
        <v>#DIV/0!</v>
      </c>
      <c r="R73" s="40" t="e">
        <f t="shared" si="6"/>
        <v>#DIV/0!</v>
      </c>
      <c r="S73" s="40" t="e">
        <f t="shared" si="7"/>
        <v>#DIV/0!</v>
      </c>
      <c r="T73" s="19">
        <f t="shared" si="0"/>
        <v>0</v>
      </c>
      <c r="U73" s="19" t="e">
        <f t="shared" si="14"/>
        <v>#DIV/0!</v>
      </c>
      <c r="V73" s="19" t="e">
        <f t="shared" si="15"/>
        <v>#DIV/0!</v>
      </c>
      <c r="X73" s="19" t="e">
        <f t="shared" si="16"/>
        <v>#DIV/0!</v>
      </c>
      <c r="Y73" s="19" t="e">
        <f t="shared" si="17"/>
        <v>#DIV/0!</v>
      </c>
    </row>
    <row r="74" spans="1:25" ht="12.75">
      <c r="A74" s="430" t="s">
        <v>42</v>
      </c>
      <c r="B74" s="431" t="e">
        <f>B29/D16</f>
        <v>#DIV/0!</v>
      </c>
      <c r="C74" s="428" t="e">
        <f>B29/D18</f>
        <v>#DIV/0!</v>
      </c>
      <c r="D74" s="429"/>
      <c r="E74" s="429"/>
      <c r="F74" s="429"/>
      <c r="G74" s="429"/>
      <c r="M74" s="19">
        <f t="shared" si="1"/>
        <v>53</v>
      </c>
      <c r="N74" s="19">
        <f t="shared" si="2"/>
        <v>1</v>
      </c>
      <c r="O74" s="19">
        <f t="shared" si="3"/>
        <v>0</v>
      </c>
      <c r="P74" s="40" t="e">
        <f t="shared" si="4"/>
        <v>#DIV/0!</v>
      </c>
      <c r="Q74" s="40" t="e">
        <f t="shared" si="5"/>
        <v>#DIV/0!</v>
      </c>
      <c r="R74" s="40" t="e">
        <f t="shared" si="6"/>
        <v>#DIV/0!</v>
      </c>
      <c r="S74" s="40" t="e">
        <f t="shared" si="7"/>
        <v>#DIV/0!</v>
      </c>
      <c r="T74" s="19">
        <f t="shared" si="0"/>
        <v>0</v>
      </c>
      <c r="U74" s="19" t="e">
        <f t="shared" si="14"/>
        <v>#DIV/0!</v>
      </c>
      <c r="V74" s="19" t="e">
        <f t="shared" si="15"/>
        <v>#DIV/0!</v>
      </c>
      <c r="X74" s="19" t="e">
        <f t="shared" si="16"/>
        <v>#DIV/0!</v>
      </c>
      <c r="Y74" s="19" t="e">
        <f t="shared" si="17"/>
        <v>#DIV/0!</v>
      </c>
    </row>
    <row r="75" spans="1:25" ht="12.75">
      <c r="A75" s="430" t="s">
        <v>41</v>
      </c>
      <c r="B75" s="431" t="e">
        <f>B30/D$16</f>
        <v>#DIV/0!</v>
      </c>
      <c r="C75" s="428" t="e">
        <f>B30/D$18</f>
        <v>#DIV/0!</v>
      </c>
      <c r="D75" s="429"/>
      <c r="E75" s="429"/>
      <c r="F75" s="429"/>
      <c r="G75" s="429"/>
      <c r="M75" s="19">
        <f t="shared" si="1"/>
        <v>54</v>
      </c>
      <c r="N75" s="19">
        <f t="shared" si="2"/>
        <v>1</v>
      </c>
      <c r="O75" s="19">
        <f t="shared" si="3"/>
        <v>0</v>
      </c>
      <c r="P75" s="40" t="e">
        <f t="shared" si="4"/>
        <v>#DIV/0!</v>
      </c>
      <c r="Q75" s="40" t="e">
        <f t="shared" si="5"/>
        <v>#DIV/0!</v>
      </c>
      <c r="R75" s="40" t="e">
        <f t="shared" si="6"/>
        <v>#DIV/0!</v>
      </c>
      <c r="S75" s="40" t="e">
        <f t="shared" si="7"/>
        <v>#DIV/0!</v>
      </c>
      <c r="T75" s="19">
        <f t="shared" si="0"/>
        <v>0</v>
      </c>
      <c r="U75" s="19" t="e">
        <f t="shared" si="14"/>
        <v>#DIV/0!</v>
      </c>
      <c r="V75" s="19" t="e">
        <f t="shared" si="15"/>
        <v>#DIV/0!</v>
      </c>
      <c r="X75" s="19" t="e">
        <f t="shared" si="16"/>
        <v>#DIV/0!</v>
      </c>
      <c r="Y75" s="19" t="e">
        <f t="shared" si="17"/>
        <v>#DIV/0!</v>
      </c>
    </row>
    <row r="76" spans="1:25" ht="12.75">
      <c r="A76" s="432" t="s">
        <v>250</v>
      </c>
      <c r="B76" s="431" t="e">
        <f>B31/D$16</f>
        <v>#DIV/0!</v>
      </c>
      <c r="C76" s="428" t="e">
        <f>B31/D$18</f>
        <v>#DIV/0!</v>
      </c>
      <c r="D76" s="429"/>
      <c r="E76" s="46"/>
      <c r="F76" s="46"/>
      <c r="G76" s="46"/>
      <c r="M76" s="19">
        <f t="shared" si="1"/>
        <v>55</v>
      </c>
      <c r="N76" s="19">
        <f t="shared" si="2"/>
        <v>1</v>
      </c>
      <c r="O76" s="19">
        <f t="shared" si="3"/>
        <v>0</v>
      </c>
      <c r="P76" s="40" t="e">
        <f t="shared" si="4"/>
        <v>#DIV/0!</v>
      </c>
      <c r="Q76" s="40" t="e">
        <f t="shared" si="5"/>
        <v>#DIV/0!</v>
      </c>
      <c r="R76" s="40" t="e">
        <f t="shared" si="6"/>
        <v>#DIV/0!</v>
      </c>
      <c r="S76" s="40" t="e">
        <f t="shared" si="7"/>
        <v>#DIV/0!</v>
      </c>
      <c r="T76" s="19">
        <f t="shared" si="0"/>
        <v>0</v>
      </c>
      <c r="U76" s="19" t="e">
        <f t="shared" si="14"/>
        <v>#DIV/0!</v>
      </c>
      <c r="V76" s="19" t="e">
        <f t="shared" si="15"/>
        <v>#DIV/0!</v>
      </c>
      <c r="X76" s="19" t="e">
        <f t="shared" si="16"/>
        <v>#DIV/0!</v>
      </c>
      <c r="Y76" s="19" t="e">
        <f t="shared" si="17"/>
        <v>#DIV/0!</v>
      </c>
    </row>
    <row r="77" spans="1:25" ht="12.75">
      <c r="A77" s="432" t="s">
        <v>251</v>
      </c>
      <c r="B77" s="431" t="e">
        <f>B32/D$16</f>
        <v>#DIV/0!</v>
      </c>
      <c r="C77" s="428" t="e">
        <f>B32/D$18</f>
        <v>#DIV/0!</v>
      </c>
      <c r="D77" s="429"/>
      <c r="E77" s="46"/>
      <c r="F77" s="46"/>
      <c r="G77" s="46"/>
      <c r="M77" s="19">
        <f t="shared" si="1"/>
        <v>56</v>
      </c>
      <c r="N77" s="19">
        <f t="shared" si="2"/>
        <v>1</v>
      </c>
      <c r="O77" s="19">
        <f t="shared" si="3"/>
        <v>0</v>
      </c>
      <c r="P77" s="40" t="e">
        <f t="shared" si="4"/>
        <v>#DIV/0!</v>
      </c>
      <c r="Q77" s="40" t="e">
        <f t="shared" si="5"/>
        <v>#DIV/0!</v>
      </c>
      <c r="R77" s="40" t="e">
        <f t="shared" si="6"/>
        <v>#DIV/0!</v>
      </c>
      <c r="S77" s="40" t="e">
        <f t="shared" si="7"/>
        <v>#DIV/0!</v>
      </c>
      <c r="T77" s="19">
        <f t="shared" si="0"/>
        <v>0</v>
      </c>
      <c r="U77" s="19" t="e">
        <f t="shared" si="14"/>
        <v>#DIV/0!</v>
      </c>
      <c r="V77" s="19" t="e">
        <f t="shared" si="15"/>
        <v>#DIV/0!</v>
      </c>
      <c r="X77" s="19" t="e">
        <f t="shared" si="16"/>
        <v>#DIV/0!</v>
      </c>
      <c r="Y77" s="19" t="e">
        <f t="shared" si="17"/>
        <v>#DIV/0!</v>
      </c>
    </row>
    <row r="78" spans="1:20" ht="13.5" thickBot="1">
      <c r="A78" s="231" t="s">
        <v>236</v>
      </c>
      <c r="B78" s="433" t="e">
        <f>B33/D$16</f>
        <v>#DIV/0!</v>
      </c>
      <c r="C78" s="434" t="e">
        <f>B33/D$18</f>
        <v>#DIV/0!</v>
      </c>
      <c r="D78" s="158"/>
      <c r="M78" s="19">
        <f t="shared" si="1"/>
        <v>57</v>
      </c>
      <c r="N78" s="19">
        <f t="shared" si="2"/>
        <v>1</v>
      </c>
      <c r="O78" s="19">
        <f t="shared" si="3"/>
        <v>0</v>
      </c>
      <c r="P78" s="40" t="e">
        <f t="shared" si="4"/>
        <v>#DIV/0!</v>
      </c>
      <c r="Q78" s="40" t="e">
        <f t="shared" si="5"/>
        <v>#DIV/0!</v>
      </c>
      <c r="R78" s="40" t="e">
        <f t="shared" si="6"/>
        <v>#DIV/0!</v>
      </c>
      <c r="S78" s="40" t="e">
        <f t="shared" si="7"/>
        <v>#DIV/0!</v>
      </c>
      <c r="T78" s="19">
        <f t="shared" si="0"/>
        <v>0</v>
      </c>
    </row>
    <row r="79" spans="1:20" ht="12.75">
      <c r="A79" s="161"/>
      <c r="M79" s="19">
        <f t="shared" si="1"/>
        <v>58</v>
      </c>
      <c r="N79" s="19">
        <f t="shared" si="2"/>
        <v>1</v>
      </c>
      <c r="O79" s="19">
        <f t="shared" si="3"/>
        <v>0</v>
      </c>
      <c r="P79" s="40" t="e">
        <f t="shared" si="4"/>
        <v>#DIV/0!</v>
      </c>
      <c r="Q79" s="40" t="e">
        <f t="shared" si="5"/>
        <v>#DIV/0!</v>
      </c>
      <c r="R79" s="40" t="e">
        <f t="shared" si="6"/>
        <v>#DIV/0!</v>
      </c>
      <c r="S79" s="40" t="e">
        <f t="shared" si="7"/>
        <v>#DIV/0!</v>
      </c>
      <c r="T79" s="19">
        <f t="shared" si="0"/>
        <v>0</v>
      </c>
    </row>
    <row r="80" spans="1:20" ht="12.75">
      <c r="A80" s="161"/>
      <c r="M80" s="19">
        <f t="shared" si="1"/>
        <v>59</v>
      </c>
      <c r="N80" s="19">
        <f t="shared" si="2"/>
        <v>1</v>
      </c>
      <c r="O80" s="19">
        <f t="shared" si="3"/>
        <v>0</v>
      </c>
      <c r="P80" s="40" t="e">
        <f t="shared" si="4"/>
        <v>#DIV/0!</v>
      </c>
      <c r="Q80" s="40" t="e">
        <f t="shared" si="5"/>
        <v>#DIV/0!</v>
      </c>
      <c r="R80" s="40" t="e">
        <f t="shared" si="6"/>
        <v>#DIV/0!</v>
      </c>
      <c r="S80" s="40" t="e">
        <f t="shared" si="7"/>
        <v>#DIV/0!</v>
      </c>
      <c r="T80" s="19">
        <f t="shared" si="0"/>
        <v>0</v>
      </c>
    </row>
    <row r="81" spans="1:20" ht="12.75">
      <c r="A81" s="161"/>
      <c r="M81" s="19">
        <f t="shared" si="1"/>
        <v>60</v>
      </c>
      <c r="N81" s="19">
        <f t="shared" si="2"/>
        <v>1</v>
      </c>
      <c r="O81" s="19">
        <f t="shared" si="3"/>
        <v>0</v>
      </c>
      <c r="P81" s="40" t="e">
        <f t="shared" si="4"/>
        <v>#DIV/0!</v>
      </c>
      <c r="Q81" s="40" t="e">
        <f t="shared" si="5"/>
        <v>#DIV/0!</v>
      </c>
      <c r="R81" s="40" t="e">
        <f t="shared" si="6"/>
        <v>#DIV/0!</v>
      </c>
      <c r="S81" s="40" t="e">
        <f t="shared" si="7"/>
        <v>#DIV/0!</v>
      </c>
      <c r="T81" s="19">
        <f t="shared" si="0"/>
        <v>0</v>
      </c>
    </row>
    <row r="82" spans="1:20" ht="12.75">
      <c r="A82" s="161"/>
      <c r="M82" s="19">
        <f t="shared" si="1"/>
        <v>61</v>
      </c>
      <c r="N82" s="19">
        <f t="shared" si="2"/>
        <v>1</v>
      </c>
      <c r="O82" s="19">
        <f t="shared" si="3"/>
        <v>0</v>
      </c>
      <c r="P82" s="40" t="e">
        <f t="shared" si="4"/>
        <v>#DIV/0!</v>
      </c>
      <c r="Q82" s="40" t="e">
        <f t="shared" si="5"/>
        <v>#DIV/0!</v>
      </c>
      <c r="R82" s="40" t="e">
        <f t="shared" si="6"/>
        <v>#DIV/0!</v>
      </c>
      <c r="S82" s="40" t="e">
        <f t="shared" si="7"/>
        <v>#DIV/0!</v>
      </c>
      <c r="T82" s="19">
        <f t="shared" si="0"/>
        <v>0</v>
      </c>
    </row>
    <row r="83" spans="13:20" ht="12.75">
      <c r="M83" s="19">
        <f t="shared" si="1"/>
        <v>62</v>
      </c>
      <c r="N83" s="19">
        <f t="shared" si="2"/>
        <v>1</v>
      </c>
      <c r="O83" s="19">
        <f t="shared" si="3"/>
        <v>0</v>
      </c>
      <c r="P83" s="40" t="e">
        <f t="shared" si="4"/>
        <v>#DIV/0!</v>
      </c>
      <c r="Q83" s="40" t="e">
        <f t="shared" si="5"/>
        <v>#DIV/0!</v>
      </c>
      <c r="R83" s="40" t="e">
        <f t="shared" si="6"/>
        <v>#DIV/0!</v>
      </c>
      <c r="S83" s="40" t="e">
        <f t="shared" si="7"/>
        <v>#DIV/0!</v>
      </c>
      <c r="T83" s="19">
        <f t="shared" si="0"/>
        <v>0</v>
      </c>
    </row>
    <row r="84" spans="13:20" ht="12.75">
      <c r="M84" s="19">
        <f t="shared" si="1"/>
        <v>63</v>
      </c>
      <c r="N84" s="19">
        <f t="shared" si="2"/>
        <v>1</v>
      </c>
      <c r="O84" s="19">
        <f t="shared" si="3"/>
        <v>0</v>
      </c>
      <c r="P84" s="40" t="e">
        <f t="shared" si="4"/>
        <v>#DIV/0!</v>
      </c>
      <c r="Q84" s="40" t="e">
        <f t="shared" si="5"/>
        <v>#DIV/0!</v>
      </c>
      <c r="R84" s="40" t="e">
        <f t="shared" si="6"/>
        <v>#DIV/0!</v>
      </c>
      <c r="S84" s="40" t="e">
        <f t="shared" si="7"/>
        <v>#DIV/0!</v>
      </c>
      <c r="T84" s="19">
        <f t="shared" si="0"/>
        <v>0</v>
      </c>
    </row>
    <row r="85" spans="13:20" ht="12.75">
      <c r="M85" s="19">
        <f t="shared" si="1"/>
        <v>64</v>
      </c>
      <c r="N85" s="19">
        <f t="shared" si="2"/>
        <v>1</v>
      </c>
      <c r="O85" s="19">
        <f t="shared" si="3"/>
        <v>0</v>
      </c>
      <c r="P85" s="40" t="e">
        <f t="shared" si="4"/>
        <v>#DIV/0!</v>
      </c>
      <c r="Q85" s="40" t="e">
        <f t="shared" si="5"/>
        <v>#DIV/0!</v>
      </c>
      <c r="R85" s="40" t="e">
        <f t="shared" si="6"/>
        <v>#DIV/0!</v>
      </c>
      <c r="S85" s="40" t="e">
        <f t="shared" si="7"/>
        <v>#DIV/0!</v>
      </c>
      <c r="T85" s="19">
        <f aca="true" t="shared" si="20" ref="T85:T148">$B$11</f>
        <v>0</v>
      </c>
    </row>
    <row r="86" spans="13:20" ht="12.75">
      <c r="M86" s="19">
        <f aca="true" t="shared" si="21" ref="M86:M149">(M85+1)</f>
        <v>65</v>
      </c>
      <c r="N86" s="19">
        <f aca="true" t="shared" si="22" ref="N86:N149">IF($B$9&gt;N85,IF(O85=($B$8-1),(N85+1),(N85)),(N85))</f>
        <v>1</v>
      </c>
      <c r="O86" s="19">
        <f aca="true" t="shared" si="23" ref="O86:O149">IF(O85&lt;($B$8-1),(1+O85),0)</f>
        <v>0</v>
      </c>
      <c r="P86" s="40" t="e">
        <f aca="true" t="shared" si="24" ref="P86:P149">IF((N86&gt;N85),(EXP(-$Q$16)*(P85)+$Q$11),((EXP(-$Q$16)*(P85))))</f>
        <v>#DIV/0!</v>
      </c>
      <c r="Q86" s="40" t="e">
        <f aca="true" t="shared" si="25" ref="Q86:Q149">IF((N86&gt;N85),(EXP(-$Q$16)*(Q85)+$Q$12),((EXP(-$Q$16)*(Q85))))</f>
        <v>#DIV/0!</v>
      </c>
      <c r="R86" s="40" t="e">
        <f aca="true" t="shared" si="26" ref="R86:R149">IF((N86&gt;N85),(EXP(-$Q$16)*(R85)+$Q$13),((EXP(-$Q$16)*(R85))))</f>
        <v>#DIV/0!</v>
      </c>
      <c r="S86" s="40" t="e">
        <f aca="true" t="shared" si="27" ref="S86:S149">IF((N86&gt;N85),(EXP(-$Q$16)*(S85)+$Q$14),((EXP(-$Q$16)*(S85))))</f>
        <v>#DIV/0!</v>
      </c>
      <c r="T86" s="19">
        <f t="shared" si="20"/>
        <v>0</v>
      </c>
    </row>
    <row r="87" spans="9:20" ht="12.75">
      <c r="I87" s="120"/>
      <c r="M87" s="19">
        <f t="shared" si="21"/>
        <v>66</v>
      </c>
      <c r="N87" s="19">
        <f t="shared" si="22"/>
        <v>1</v>
      </c>
      <c r="O87" s="19">
        <f t="shared" si="23"/>
        <v>0</v>
      </c>
      <c r="P87" s="40" t="e">
        <f t="shared" si="24"/>
        <v>#DIV/0!</v>
      </c>
      <c r="Q87" s="40" t="e">
        <f t="shared" si="25"/>
        <v>#DIV/0!</v>
      </c>
      <c r="R87" s="40" t="e">
        <f t="shared" si="26"/>
        <v>#DIV/0!</v>
      </c>
      <c r="S87" s="40" t="e">
        <f t="shared" si="27"/>
        <v>#DIV/0!</v>
      </c>
      <c r="T87" s="19">
        <f t="shared" si="20"/>
        <v>0</v>
      </c>
    </row>
    <row r="88" spans="9:20" ht="12.75">
      <c r="I88" s="120"/>
      <c r="M88" s="19">
        <f t="shared" si="21"/>
        <v>67</v>
      </c>
      <c r="N88" s="19">
        <f t="shared" si="22"/>
        <v>1</v>
      </c>
      <c r="O88" s="19">
        <f t="shared" si="23"/>
        <v>0</v>
      </c>
      <c r="P88" s="40" t="e">
        <f t="shared" si="24"/>
        <v>#DIV/0!</v>
      </c>
      <c r="Q88" s="40" t="e">
        <f t="shared" si="25"/>
        <v>#DIV/0!</v>
      </c>
      <c r="R88" s="40" t="e">
        <f t="shared" si="26"/>
        <v>#DIV/0!</v>
      </c>
      <c r="S88" s="40" t="e">
        <f t="shared" si="27"/>
        <v>#DIV/0!</v>
      </c>
      <c r="T88" s="19">
        <f t="shared" si="20"/>
        <v>0</v>
      </c>
    </row>
    <row r="89" spans="9:20" ht="12.75">
      <c r="I89" s="120"/>
      <c r="M89" s="19">
        <f t="shared" si="21"/>
        <v>68</v>
      </c>
      <c r="N89" s="19">
        <f t="shared" si="22"/>
        <v>1</v>
      </c>
      <c r="O89" s="19">
        <f t="shared" si="23"/>
        <v>0</v>
      </c>
      <c r="P89" s="40" t="e">
        <f t="shared" si="24"/>
        <v>#DIV/0!</v>
      </c>
      <c r="Q89" s="40" t="e">
        <f t="shared" si="25"/>
        <v>#DIV/0!</v>
      </c>
      <c r="R89" s="40" t="e">
        <f t="shared" si="26"/>
        <v>#DIV/0!</v>
      </c>
      <c r="S89" s="40" t="e">
        <f t="shared" si="27"/>
        <v>#DIV/0!</v>
      </c>
      <c r="T89" s="19">
        <f t="shared" si="20"/>
        <v>0</v>
      </c>
    </row>
    <row r="90" spans="9:20" ht="12.75">
      <c r="I90" s="120"/>
      <c r="M90" s="19">
        <f t="shared" si="21"/>
        <v>69</v>
      </c>
      <c r="N90" s="19">
        <f t="shared" si="22"/>
        <v>1</v>
      </c>
      <c r="O90" s="19">
        <f t="shared" si="23"/>
        <v>0</v>
      </c>
      <c r="P90" s="40" t="e">
        <f t="shared" si="24"/>
        <v>#DIV/0!</v>
      </c>
      <c r="Q90" s="40" t="e">
        <f t="shared" si="25"/>
        <v>#DIV/0!</v>
      </c>
      <c r="R90" s="40" t="e">
        <f t="shared" si="26"/>
        <v>#DIV/0!</v>
      </c>
      <c r="S90" s="40" t="e">
        <f t="shared" si="27"/>
        <v>#DIV/0!</v>
      </c>
      <c r="T90" s="19">
        <f t="shared" si="20"/>
        <v>0</v>
      </c>
    </row>
    <row r="91" spans="9:20" ht="12.75" customHeight="1">
      <c r="I91" s="120"/>
      <c r="M91" s="19">
        <f t="shared" si="21"/>
        <v>70</v>
      </c>
      <c r="N91" s="19">
        <f t="shared" si="22"/>
        <v>1</v>
      </c>
      <c r="O91" s="19">
        <f t="shared" si="23"/>
        <v>0</v>
      </c>
      <c r="P91" s="40" t="e">
        <f t="shared" si="24"/>
        <v>#DIV/0!</v>
      </c>
      <c r="Q91" s="40" t="e">
        <f t="shared" si="25"/>
        <v>#DIV/0!</v>
      </c>
      <c r="R91" s="40" t="e">
        <f t="shared" si="26"/>
        <v>#DIV/0!</v>
      </c>
      <c r="S91" s="40" t="e">
        <f t="shared" si="27"/>
        <v>#DIV/0!</v>
      </c>
      <c r="T91" s="19">
        <f t="shared" si="20"/>
        <v>0</v>
      </c>
    </row>
    <row r="92" spans="9:20" ht="12.75">
      <c r="I92" s="120"/>
      <c r="M92" s="19">
        <f t="shared" si="21"/>
        <v>71</v>
      </c>
      <c r="N92" s="19">
        <f t="shared" si="22"/>
        <v>1</v>
      </c>
      <c r="O92" s="19">
        <f t="shared" si="23"/>
        <v>0</v>
      </c>
      <c r="P92" s="40" t="e">
        <f t="shared" si="24"/>
        <v>#DIV/0!</v>
      </c>
      <c r="Q92" s="40" t="e">
        <f t="shared" si="25"/>
        <v>#DIV/0!</v>
      </c>
      <c r="R92" s="40" t="e">
        <f t="shared" si="26"/>
        <v>#DIV/0!</v>
      </c>
      <c r="S92" s="40" t="e">
        <f t="shared" si="27"/>
        <v>#DIV/0!</v>
      </c>
      <c r="T92" s="19">
        <f t="shared" si="20"/>
        <v>0</v>
      </c>
    </row>
    <row r="93" spans="9:20" ht="12.75">
      <c r="I93" s="120"/>
      <c r="M93" s="19">
        <f t="shared" si="21"/>
        <v>72</v>
      </c>
      <c r="N93" s="19">
        <f t="shared" si="22"/>
        <v>1</v>
      </c>
      <c r="O93" s="19">
        <f t="shared" si="23"/>
        <v>0</v>
      </c>
      <c r="P93" s="40" t="e">
        <f t="shared" si="24"/>
        <v>#DIV/0!</v>
      </c>
      <c r="Q93" s="40" t="e">
        <f t="shared" si="25"/>
        <v>#DIV/0!</v>
      </c>
      <c r="R93" s="40" t="e">
        <f t="shared" si="26"/>
        <v>#DIV/0!</v>
      </c>
      <c r="S93" s="40" t="e">
        <f t="shared" si="27"/>
        <v>#DIV/0!</v>
      </c>
      <c r="T93" s="19">
        <f t="shared" si="20"/>
        <v>0</v>
      </c>
    </row>
    <row r="94" spans="9:20" ht="12.75">
      <c r="I94" s="120"/>
      <c r="M94" s="19">
        <f t="shared" si="21"/>
        <v>73</v>
      </c>
      <c r="N94" s="19">
        <f t="shared" si="22"/>
        <v>1</v>
      </c>
      <c r="O94" s="19">
        <f t="shared" si="23"/>
        <v>0</v>
      </c>
      <c r="P94" s="40" t="e">
        <f t="shared" si="24"/>
        <v>#DIV/0!</v>
      </c>
      <c r="Q94" s="40" t="e">
        <f t="shared" si="25"/>
        <v>#DIV/0!</v>
      </c>
      <c r="R94" s="40" t="e">
        <f t="shared" si="26"/>
        <v>#DIV/0!</v>
      </c>
      <c r="S94" s="40" t="e">
        <f t="shared" si="27"/>
        <v>#DIV/0!</v>
      </c>
      <c r="T94" s="19">
        <f t="shared" si="20"/>
        <v>0</v>
      </c>
    </row>
    <row r="95" spans="9:20" ht="12.75">
      <c r="I95" s="120"/>
      <c r="M95" s="19">
        <f t="shared" si="21"/>
        <v>74</v>
      </c>
      <c r="N95" s="19">
        <f t="shared" si="22"/>
        <v>1</v>
      </c>
      <c r="O95" s="19">
        <f t="shared" si="23"/>
        <v>0</v>
      </c>
      <c r="P95" s="40" t="e">
        <f t="shared" si="24"/>
        <v>#DIV/0!</v>
      </c>
      <c r="Q95" s="40" t="e">
        <f t="shared" si="25"/>
        <v>#DIV/0!</v>
      </c>
      <c r="R95" s="40" t="e">
        <f t="shared" si="26"/>
        <v>#DIV/0!</v>
      </c>
      <c r="S95" s="40" t="e">
        <f t="shared" si="27"/>
        <v>#DIV/0!</v>
      </c>
      <c r="T95" s="19">
        <f t="shared" si="20"/>
        <v>0</v>
      </c>
    </row>
    <row r="96" spans="9:20" ht="12.75">
      <c r="I96" s="120"/>
      <c r="M96" s="19">
        <f t="shared" si="21"/>
        <v>75</v>
      </c>
      <c r="N96" s="19">
        <f t="shared" si="22"/>
        <v>1</v>
      </c>
      <c r="O96" s="19">
        <f t="shared" si="23"/>
        <v>0</v>
      </c>
      <c r="P96" s="40" t="e">
        <f t="shared" si="24"/>
        <v>#DIV/0!</v>
      </c>
      <c r="Q96" s="40" t="e">
        <f t="shared" si="25"/>
        <v>#DIV/0!</v>
      </c>
      <c r="R96" s="40" t="e">
        <f t="shared" si="26"/>
        <v>#DIV/0!</v>
      </c>
      <c r="S96" s="40" t="e">
        <f t="shared" si="27"/>
        <v>#DIV/0!</v>
      </c>
      <c r="T96" s="19">
        <f t="shared" si="20"/>
        <v>0</v>
      </c>
    </row>
    <row r="97" spans="9:20" ht="12.75">
      <c r="I97" s="120"/>
      <c r="M97" s="19">
        <f t="shared" si="21"/>
        <v>76</v>
      </c>
      <c r="N97" s="19">
        <f t="shared" si="22"/>
        <v>1</v>
      </c>
      <c r="O97" s="19">
        <f t="shared" si="23"/>
        <v>0</v>
      </c>
      <c r="P97" s="40" t="e">
        <f t="shared" si="24"/>
        <v>#DIV/0!</v>
      </c>
      <c r="Q97" s="40" t="e">
        <f t="shared" si="25"/>
        <v>#DIV/0!</v>
      </c>
      <c r="R97" s="40" t="e">
        <f t="shared" si="26"/>
        <v>#DIV/0!</v>
      </c>
      <c r="S97" s="40" t="e">
        <f t="shared" si="27"/>
        <v>#DIV/0!</v>
      </c>
      <c r="T97" s="19">
        <f t="shared" si="20"/>
        <v>0</v>
      </c>
    </row>
    <row r="98" spans="9:20" ht="12.75">
      <c r="I98" s="120"/>
      <c r="M98" s="19">
        <f t="shared" si="21"/>
        <v>77</v>
      </c>
      <c r="N98" s="19">
        <f t="shared" si="22"/>
        <v>1</v>
      </c>
      <c r="O98" s="19">
        <f t="shared" si="23"/>
        <v>0</v>
      </c>
      <c r="P98" s="40" t="e">
        <f t="shared" si="24"/>
        <v>#DIV/0!</v>
      </c>
      <c r="Q98" s="40" t="e">
        <f t="shared" si="25"/>
        <v>#DIV/0!</v>
      </c>
      <c r="R98" s="40" t="e">
        <f t="shared" si="26"/>
        <v>#DIV/0!</v>
      </c>
      <c r="S98" s="40" t="e">
        <f t="shared" si="27"/>
        <v>#DIV/0!</v>
      </c>
      <c r="T98" s="19">
        <f t="shared" si="20"/>
        <v>0</v>
      </c>
    </row>
    <row r="99" spans="13:20" ht="12.75">
      <c r="M99" s="19">
        <f t="shared" si="21"/>
        <v>78</v>
      </c>
      <c r="N99" s="19">
        <f t="shared" si="22"/>
        <v>1</v>
      </c>
      <c r="O99" s="19">
        <f t="shared" si="23"/>
        <v>0</v>
      </c>
      <c r="P99" s="40" t="e">
        <f t="shared" si="24"/>
        <v>#DIV/0!</v>
      </c>
      <c r="Q99" s="40" t="e">
        <f t="shared" si="25"/>
        <v>#DIV/0!</v>
      </c>
      <c r="R99" s="40" t="e">
        <f t="shared" si="26"/>
        <v>#DIV/0!</v>
      </c>
      <c r="S99" s="40" t="e">
        <f t="shared" si="27"/>
        <v>#DIV/0!</v>
      </c>
      <c r="T99" s="19">
        <f t="shared" si="20"/>
        <v>0</v>
      </c>
    </row>
    <row r="100" spans="13:20" ht="12.75">
      <c r="M100" s="19">
        <f t="shared" si="21"/>
        <v>79</v>
      </c>
      <c r="N100" s="19">
        <f t="shared" si="22"/>
        <v>1</v>
      </c>
      <c r="O100" s="19">
        <f t="shared" si="23"/>
        <v>0</v>
      </c>
      <c r="P100" s="40" t="e">
        <f t="shared" si="24"/>
        <v>#DIV/0!</v>
      </c>
      <c r="Q100" s="40" t="e">
        <f t="shared" si="25"/>
        <v>#DIV/0!</v>
      </c>
      <c r="R100" s="40" t="e">
        <f t="shared" si="26"/>
        <v>#DIV/0!</v>
      </c>
      <c r="S100" s="40" t="e">
        <f t="shared" si="27"/>
        <v>#DIV/0!</v>
      </c>
      <c r="T100" s="19">
        <f t="shared" si="20"/>
        <v>0</v>
      </c>
    </row>
    <row r="101" spans="13:20" ht="12.75">
      <c r="M101" s="19">
        <f t="shared" si="21"/>
        <v>80</v>
      </c>
      <c r="N101" s="19">
        <f t="shared" si="22"/>
        <v>1</v>
      </c>
      <c r="O101" s="19">
        <f t="shared" si="23"/>
        <v>0</v>
      </c>
      <c r="P101" s="40" t="e">
        <f t="shared" si="24"/>
        <v>#DIV/0!</v>
      </c>
      <c r="Q101" s="40" t="e">
        <f t="shared" si="25"/>
        <v>#DIV/0!</v>
      </c>
      <c r="R101" s="40" t="e">
        <f t="shared" si="26"/>
        <v>#DIV/0!</v>
      </c>
      <c r="S101" s="40" t="e">
        <f t="shared" si="27"/>
        <v>#DIV/0!</v>
      </c>
      <c r="T101" s="19">
        <f t="shared" si="20"/>
        <v>0</v>
      </c>
    </row>
    <row r="102" spans="1:20" ht="12.75">
      <c r="A102" s="38"/>
      <c r="B102" s="38"/>
      <c r="C102" s="38"/>
      <c r="D102" s="435"/>
      <c r="E102" s="38"/>
      <c r="M102" s="19">
        <f t="shared" si="21"/>
        <v>81</v>
      </c>
      <c r="N102" s="19">
        <f t="shared" si="22"/>
        <v>1</v>
      </c>
      <c r="O102" s="19">
        <f t="shared" si="23"/>
        <v>0</v>
      </c>
      <c r="P102" s="40" t="e">
        <f t="shared" si="24"/>
        <v>#DIV/0!</v>
      </c>
      <c r="Q102" s="40" t="e">
        <f t="shared" si="25"/>
        <v>#DIV/0!</v>
      </c>
      <c r="R102" s="40" t="e">
        <f t="shared" si="26"/>
        <v>#DIV/0!</v>
      </c>
      <c r="S102" s="40" t="e">
        <f t="shared" si="27"/>
        <v>#DIV/0!</v>
      </c>
      <c r="T102" s="19">
        <f t="shared" si="20"/>
        <v>0</v>
      </c>
    </row>
    <row r="103" spans="1:20" ht="21">
      <c r="A103" s="436"/>
      <c r="B103" s="120"/>
      <c r="C103" s="120"/>
      <c r="D103" s="437"/>
      <c r="E103" s="120"/>
      <c r="F103" s="438"/>
      <c r="G103" s="120"/>
      <c r="H103" s="438"/>
      <c r="M103" s="19">
        <f t="shared" si="21"/>
        <v>82</v>
      </c>
      <c r="N103" s="19">
        <f t="shared" si="22"/>
        <v>1</v>
      </c>
      <c r="O103" s="19">
        <f t="shared" si="23"/>
        <v>0</v>
      </c>
      <c r="P103" s="40" t="e">
        <f t="shared" si="24"/>
        <v>#DIV/0!</v>
      </c>
      <c r="Q103" s="40" t="e">
        <f t="shared" si="25"/>
        <v>#DIV/0!</v>
      </c>
      <c r="R103" s="40" t="e">
        <f t="shared" si="26"/>
        <v>#DIV/0!</v>
      </c>
      <c r="S103" s="40" t="e">
        <f t="shared" si="27"/>
        <v>#DIV/0!</v>
      </c>
      <c r="T103" s="19">
        <f t="shared" si="20"/>
        <v>0</v>
      </c>
    </row>
    <row r="104" spans="1:20" ht="12.75">
      <c r="A104" s="120"/>
      <c r="B104" s="120"/>
      <c r="C104" s="120"/>
      <c r="D104" s="437"/>
      <c r="E104" s="120"/>
      <c r="F104" s="439"/>
      <c r="G104" s="120"/>
      <c r="H104" s="439"/>
      <c r="M104" s="19">
        <f t="shared" si="21"/>
        <v>83</v>
      </c>
      <c r="N104" s="19">
        <f t="shared" si="22"/>
        <v>1</v>
      </c>
      <c r="O104" s="19">
        <f t="shared" si="23"/>
        <v>0</v>
      </c>
      <c r="P104" s="40" t="e">
        <f t="shared" si="24"/>
        <v>#DIV/0!</v>
      </c>
      <c r="Q104" s="40" t="e">
        <f t="shared" si="25"/>
        <v>#DIV/0!</v>
      </c>
      <c r="R104" s="40" t="e">
        <f t="shared" si="26"/>
        <v>#DIV/0!</v>
      </c>
      <c r="S104" s="40" t="e">
        <f t="shared" si="27"/>
        <v>#DIV/0!</v>
      </c>
      <c r="T104" s="19">
        <f t="shared" si="20"/>
        <v>0</v>
      </c>
    </row>
    <row r="105" spans="1:20" ht="12.75">
      <c r="A105" s="120"/>
      <c r="B105" s="144"/>
      <c r="C105" s="144"/>
      <c r="D105" s="144"/>
      <c r="E105" s="153"/>
      <c r="F105" s="159"/>
      <c r="G105" s="120"/>
      <c r="H105" s="439"/>
      <c r="M105" s="19">
        <f t="shared" si="21"/>
        <v>84</v>
      </c>
      <c r="N105" s="19">
        <f t="shared" si="22"/>
        <v>1</v>
      </c>
      <c r="O105" s="19">
        <f t="shared" si="23"/>
        <v>0</v>
      </c>
      <c r="P105" s="40" t="e">
        <f t="shared" si="24"/>
        <v>#DIV/0!</v>
      </c>
      <c r="Q105" s="40" t="e">
        <f t="shared" si="25"/>
        <v>#DIV/0!</v>
      </c>
      <c r="R105" s="40" t="e">
        <f t="shared" si="26"/>
        <v>#DIV/0!</v>
      </c>
      <c r="S105" s="40" t="e">
        <f t="shared" si="27"/>
        <v>#DIV/0!</v>
      </c>
      <c r="T105" s="19">
        <f t="shared" si="20"/>
        <v>0</v>
      </c>
    </row>
    <row r="106" spans="1:20" ht="12.75">
      <c r="A106" s="120"/>
      <c r="B106" s="144"/>
      <c r="C106" s="144"/>
      <c r="D106" s="144"/>
      <c r="E106" s="153"/>
      <c r="F106" s="153"/>
      <c r="G106" s="120"/>
      <c r="H106" s="120"/>
      <c r="M106" s="19">
        <f t="shared" si="21"/>
        <v>85</v>
      </c>
      <c r="N106" s="19">
        <f t="shared" si="22"/>
        <v>1</v>
      </c>
      <c r="O106" s="19">
        <f t="shared" si="23"/>
        <v>0</v>
      </c>
      <c r="P106" s="40" t="e">
        <f t="shared" si="24"/>
        <v>#DIV/0!</v>
      </c>
      <c r="Q106" s="40" t="e">
        <f t="shared" si="25"/>
        <v>#DIV/0!</v>
      </c>
      <c r="R106" s="40" t="e">
        <f t="shared" si="26"/>
        <v>#DIV/0!</v>
      </c>
      <c r="S106" s="40" t="e">
        <f t="shared" si="27"/>
        <v>#DIV/0!</v>
      </c>
      <c r="T106" s="19">
        <f t="shared" si="20"/>
        <v>0</v>
      </c>
    </row>
    <row r="107" spans="1:20" ht="12.75">
      <c r="A107" s="120"/>
      <c r="B107" s="154"/>
      <c r="C107" s="144"/>
      <c r="D107" s="144"/>
      <c r="E107" s="145"/>
      <c r="F107" s="145"/>
      <c r="G107" s="120"/>
      <c r="H107" s="120"/>
      <c r="M107" s="19">
        <f t="shared" si="21"/>
        <v>86</v>
      </c>
      <c r="N107" s="19">
        <f t="shared" si="22"/>
        <v>1</v>
      </c>
      <c r="O107" s="19">
        <f t="shared" si="23"/>
        <v>0</v>
      </c>
      <c r="P107" s="40" t="e">
        <f t="shared" si="24"/>
        <v>#DIV/0!</v>
      </c>
      <c r="Q107" s="40" t="e">
        <f t="shared" si="25"/>
        <v>#DIV/0!</v>
      </c>
      <c r="R107" s="40" t="e">
        <f t="shared" si="26"/>
        <v>#DIV/0!</v>
      </c>
      <c r="S107" s="40" t="e">
        <f t="shared" si="27"/>
        <v>#DIV/0!</v>
      </c>
      <c r="T107" s="19">
        <f t="shared" si="20"/>
        <v>0</v>
      </c>
    </row>
    <row r="108" spans="1:20" ht="12.75">
      <c r="A108" s="120"/>
      <c r="B108" s="154"/>
      <c r="C108" s="144"/>
      <c r="D108" s="144"/>
      <c r="E108" s="145"/>
      <c r="F108" s="145"/>
      <c r="G108" s="120"/>
      <c r="H108" s="120"/>
      <c r="M108" s="19">
        <f t="shared" si="21"/>
        <v>87</v>
      </c>
      <c r="N108" s="19">
        <f t="shared" si="22"/>
        <v>1</v>
      </c>
      <c r="O108" s="19">
        <f t="shared" si="23"/>
        <v>0</v>
      </c>
      <c r="P108" s="40" t="e">
        <f t="shared" si="24"/>
        <v>#DIV/0!</v>
      </c>
      <c r="Q108" s="40" t="e">
        <f t="shared" si="25"/>
        <v>#DIV/0!</v>
      </c>
      <c r="R108" s="40" t="e">
        <f t="shared" si="26"/>
        <v>#DIV/0!</v>
      </c>
      <c r="S108" s="40" t="e">
        <f t="shared" si="27"/>
        <v>#DIV/0!</v>
      </c>
      <c r="T108" s="19">
        <f t="shared" si="20"/>
        <v>0</v>
      </c>
    </row>
    <row r="109" spans="1:20" ht="28.5" customHeight="1">
      <c r="A109" s="120"/>
      <c r="B109" s="154"/>
      <c r="C109" s="144"/>
      <c r="D109" s="144"/>
      <c r="E109" s="145"/>
      <c r="F109" s="145"/>
      <c r="G109" s="120"/>
      <c r="H109" s="120"/>
      <c r="M109" s="19">
        <f t="shared" si="21"/>
        <v>88</v>
      </c>
      <c r="N109" s="19">
        <f t="shared" si="22"/>
        <v>1</v>
      </c>
      <c r="O109" s="19">
        <f t="shared" si="23"/>
        <v>0</v>
      </c>
      <c r="P109" s="40" t="e">
        <f t="shared" si="24"/>
        <v>#DIV/0!</v>
      </c>
      <c r="Q109" s="40" t="e">
        <f t="shared" si="25"/>
        <v>#DIV/0!</v>
      </c>
      <c r="R109" s="40" t="e">
        <f t="shared" si="26"/>
        <v>#DIV/0!</v>
      </c>
      <c r="S109" s="40" t="e">
        <f t="shared" si="27"/>
        <v>#DIV/0!</v>
      </c>
      <c r="T109" s="19">
        <f t="shared" si="20"/>
        <v>0</v>
      </c>
    </row>
    <row r="110" spans="1:20" ht="12.75">
      <c r="A110" s="120"/>
      <c r="B110" s="154"/>
      <c r="C110" s="144"/>
      <c r="D110" s="144"/>
      <c r="E110" s="145"/>
      <c r="F110" s="145"/>
      <c r="G110" s="120"/>
      <c r="H110" s="120"/>
      <c r="M110" s="19">
        <f t="shared" si="21"/>
        <v>89</v>
      </c>
      <c r="N110" s="19">
        <f t="shared" si="22"/>
        <v>1</v>
      </c>
      <c r="O110" s="19">
        <f t="shared" si="23"/>
        <v>0</v>
      </c>
      <c r="P110" s="40" t="e">
        <f t="shared" si="24"/>
        <v>#DIV/0!</v>
      </c>
      <c r="Q110" s="40" t="e">
        <f t="shared" si="25"/>
        <v>#DIV/0!</v>
      </c>
      <c r="R110" s="40" t="e">
        <f t="shared" si="26"/>
        <v>#DIV/0!</v>
      </c>
      <c r="S110" s="40" t="e">
        <f t="shared" si="27"/>
        <v>#DIV/0!</v>
      </c>
      <c r="T110" s="19">
        <f t="shared" si="20"/>
        <v>0</v>
      </c>
    </row>
    <row r="111" spans="1:20" ht="12.75">
      <c r="A111" s="120"/>
      <c r="B111" s="154"/>
      <c r="C111" s="144"/>
      <c r="D111" s="144"/>
      <c r="E111" s="145"/>
      <c r="F111" s="145"/>
      <c r="G111" s="120"/>
      <c r="H111" s="120"/>
      <c r="M111" s="19">
        <f t="shared" si="21"/>
        <v>90</v>
      </c>
      <c r="N111" s="19">
        <f t="shared" si="22"/>
        <v>1</v>
      </c>
      <c r="O111" s="19">
        <f t="shared" si="23"/>
        <v>0</v>
      </c>
      <c r="P111" s="40" t="e">
        <f t="shared" si="24"/>
        <v>#DIV/0!</v>
      </c>
      <c r="Q111" s="40" t="e">
        <f t="shared" si="25"/>
        <v>#DIV/0!</v>
      </c>
      <c r="R111" s="40" t="e">
        <f t="shared" si="26"/>
        <v>#DIV/0!</v>
      </c>
      <c r="S111" s="40" t="e">
        <f t="shared" si="27"/>
        <v>#DIV/0!</v>
      </c>
      <c r="T111" s="19">
        <f t="shared" si="20"/>
        <v>0</v>
      </c>
    </row>
    <row r="112" spans="1:20" ht="12.75">
      <c r="A112" s="120"/>
      <c r="B112" s="154"/>
      <c r="C112" s="144"/>
      <c r="D112" s="144"/>
      <c r="E112" s="145"/>
      <c r="F112" s="145"/>
      <c r="G112" s="120"/>
      <c r="H112" s="120"/>
      <c r="M112" s="19">
        <f t="shared" si="21"/>
        <v>91</v>
      </c>
      <c r="N112" s="19">
        <f t="shared" si="22"/>
        <v>1</v>
      </c>
      <c r="O112" s="19">
        <f t="shared" si="23"/>
        <v>0</v>
      </c>
      <c r="P112" s="40" t="e">
        <f t="shared" si="24"/>
        <v>#DIV/0!</v>
      </c>
      <c r="Q112" s="40" t="e">
        <f t="shared" si="25"/>
        <v>#DIV/0!</v>
      </c>
      <c r="R112" s="40" t="e">
        <f t="shared" si="26"/>
        <v>#DIV/0!</v>
      </c>
      <c r="S112" s="40" t="e">
        <f t="shared" si="27"/>
        <v>#DIV/0!</v>
      </c>
      <c r="T112" s="19">
        <f t="shared" si="20"/>
        <v>0</v>
      </c>
    </row>
    <row r="113" spans="1:20" ht="12.75">
      <c r="A113" s="120"/>
      <c r="B113" s="120"/>
      <c r="C113" s="120"/>
      <c r="D113" s="437"/>
      <c r="E113" s="120"/>
      <c r="F113" s="120"/>
      <c r="G113" s="120"/>
      <c r="H113" s="120"/>
      <c r="M113" s="19">
        <f t="shared" si="21"/>
        <v>92</v>
      </c>
      <c r="N113" s="19">
        <f t="shared" si="22"/>
        <v>1</v>
      </c>
      <c r="O113" s="19">
        <f t="shared" si="23"/>
        <v>0</v>
      </c>
      <c r="P113" s="40" t="e">
        <f t="shared" si="24"/>
        <v>#DIV/0!</v>
      </c>
      <c r="Q113" s="40" t="e">
        <f t="shared" si="25"/>
        <v>#DIV/0!</v>
      </c>
      <c r="R113" s="40" t="e">
        <f t="shared" si="26"/>
        <v>#DIV/0!</v>
      </c>
      <c r="S113" s="40" t="e">
        <f t="shared" si="27"/>
        <v>#DIV/0!</v>
      </c>
      <c r="T113" s="19">
        <f t="shared" si="20"/>
        <v>0</v>
      </c>
    </row>
    <row r="114" spans="1:20" ht="12.75">
      <c r="A114" s="650"/>
      <c r="B114" s="659"/>
      <c r="C114" s="602"/>
      <c r="D114" s="602"/>
      <c r="E114" s="602"/>
      <c r="F114" s="602"/>
      <c r="G114" s="602"/>
      <c r="H114" s="120"/>
      <c r="M114" s="19">
        <f t="shared" si="21"/>
        <v>93</v>
      </c>
      <c r="N114" s="19">
        <f t="shared" si="22"/>
        <v>1</v>
      </c>
      <c r="O114" s="19">
        <f t="shared" si="23"/>
        <v>0</v>
      </c>
      <c r="P114" s="40" t="e">
        <f t="shared" si="24"/>
        <v>#DIV/0!</v>
      </c>
      <c r="Q114" s="40" t="e">
        <f t="shared" si="25"/>
        <v>#DIV/0!</v>
      </c>
      <c r="R114" s="40" t="e">
        <f t="shared" si="26"/>
        <v>#DIV/0!</v>
      </c>
      <c r="S114" s="40" t="e">
        <f t="shared" si="27"/>
        <v>#DIV/0!</v>
      </c>
      <c r="T114" s="19">
        <f t="shared" si="20"/>
        <v>0</v>
      </c>
    </row>
    <row r="115" spans="1:20" ht="12.75">
      <c r="A115" s="651"/>
      <c r="B115" s="659"/>
      <c r="C115" s="602"/>
      <c r="D115" s="602"/>
      <c r="E115" s="601"/>
      <c r="F115" s="602"/>
      <c r="G115" s="602"/>
      <c r="H115" s="120"/>
      <c r="M115" s="19">
        <f t="shared" si="21"/>
        <v>94</v>
      </c>
      <c r="N115" s="19">
        <f t="shared" si="22"/>
        <v>1</v>
      </c>
      <c r="O115" s="19">
        <f t="shared" si="23"/>
        <v>0</v>
      </c>
      <c r="P115" s="40" t="e">
        <f t="shared" si="24"/>
        <v>#DIV/0!</v>
      </c>
      <c r="Q115" s="40" t="e">
        <f t="shared" si="25"/>
        <v>#DIV/0!</v>
      </c>
      <c r="R115" s="40" t="e">
        <f t="shared" si="26"/>
        <v>#DIV/0!</v>
      </c>
      <c r="S115" s="40" t="e">
        <f t="shared" si="27"/>
        <v>#DIV/0!</v>
      </c>
      <c r="T115" s="19">
        <f t="shared" si="20"/>
        <v>0</v>
      </c>
    </row>
    <row r="116" spans="1:20" ht="12.75">
      <c r="A116" s="651"/>
      <c r="B116" s="144"/>
      <c r="C116" s="144"/>
      <c r="D116" s="144"/>
      <c r="E116" s="144"/>
      <c r="F116" s="144"/>
      <c r="G116" s="144"/>
      <c r="H116" s="120"/>
      <c r="M116" s="19">
        <f t="shared" si="21"/>
        <v>95</v>
      </c>
      <c r="N116" s="19">
        <f t="shared" si="22"/>
        <v>1</v>
      </c>
      <c r="O116" s="19">
        <f t="shared" si="23"/>
        <v>0</v>
      </c>
      <c r="P116" s="40" t="e">
        <f t="shared" si="24"/>
        <v>#DIV/0!</v>
      </c>
      <c r="Q116" s="40" t="e">
        <f t="shared" si="25"/>
        <v>#DIV/0!</v>
      </c>
      <c r="R116" s="40" t="e">
        <f t="shared" si="26"/>
        <v>#DIV/0!</v>
      </c>
      <c r="S116" s="40" t="e">
        <f t="shared" si="27"/>
        <v>#DIV/0!</v>
      </c>
      <c r="T116" s="19">
        <f t="shared" si="20"/>
        <v>0</v>
      </c>
    </row>
    <row r="117" spans="1:20" ht="12.75">
      <c r="A117" s="161"/>
      <c r="B117" s="145"/>
      <c r="C117" s="145"/>
      <c r="D117" s="145"/>
      <c r="E117" s="162"/>
      <c r="F117" s="162"/>
      <c r="G117" s="162"/>
      <c r="H117" s="120"/>
      <c r="M117" s="19">
        <f t="shared" si="21"/>
        <v>96</v>
      </c>
      <c r="N117" s="19">
        <f t="shared" si="22"/>
        <v>1</v>
      </c>
      <c r="O117" s="19">
        <f t="shared" si="23"/>
        <v>0</v>
      </c>
      <c r="P117" s="40" t="e">
        <f t="shared" si="24"/>
        <v>#DIV/0!</v>
      </c>
      <c r="Q117" s="40" t="e">
        <f t="shared" si="25"/>
        <v>#DIV/0!</v>
      </c>
      <c r="R117" s="40" t="e">
        <f t="shared" si="26"/>
        <v>#DIV/0!</v>
      </c>
      <c r="S117" s="40" t="e">
        <f t="shared" si="27"/>
        <v>#DIV/0!</v>
      </c>
      <c r="T117" s="19">
        <f t="shared" si="20"/>
        <v>0</v>
      </c>
    </row>
    <row r="118" spans="1:20" ht="12.75">
      <c r="A118" s="161"/>
      <c r="B118" s="145"/>
      <c r="C118" s="145"/>
      <c r="D118" s="145"/>
      <c r="E118" s="162"/>
      <c r="F118" s="162"/>
      <c r="G118" s="162"/>
      <c r="H118" s="120"/>
      <c r="M118" s="19">
        <f t="shared" si="21"/>
        <v>97</v>
      </c>
      <c r="N118" s="19">
        <f t="shared" si="22"/>
        <v>1</v>
      </c>
      <c r="O118" s="19">
        <f t="shared" si="23"/>
        <v>0</v>
      </c>
      <c r="P118" s="40" t="e">
        <f t="shared" si="24"/>
        <v>#DIV/0!</v>
      </c>
      <c r="Q118" s="40" t="e">
        <f t="shared" si="25"/>
        <v>#DIV/0!</v>
      </c>
      <c r="R118" s="40" t="e">
        <f t="shared" si="26"/>
        <v>#DIV/0!</v>
      </c>
      <c r="S118" s="40" t="e">
        <f t="shared" si="27"/>
        <v>#DIV/0!</v>
      </c>
      <c r="T118" s="19">
        <f t="shared" si="20"/>
        <v>0</v>
      </c>
    </row>
    <row r="119" spans="1:20" ht="12.75">
      <c r="A119" s="161"/>
      <c r="B119" s="145"/>
      <c r="C119" s="145"/>
      <c r="D119" s="145"/>
      <c r="E119" s="162"/>
      <c r="F119" s="162"/>
      <c r="G119" s="162"/>
      <c r="H119" s="437"/>
      <c r="M119" s="19">
        <f t="shared" si="21"/>
        <v>98</v>
      </c>
      <c r="N119" s="19">
        <f t="shared" si="22"/>
        <v>1</v>
      </c>
      <c r="O119" s="19">
        <f t="shared" si="23"/>
        <v>0</v>
      </c>
      <c r="P119" s="40" t="e">
        <f t="shared" si="24"/>
        <v>#DIV/0!</v>
      </c>
      <c r="Q119" s="40" t="e">
        <f t="shared" si="25"/>
        <v>#DIV/0!</v>
      </c>
      <c r="R119" s="40" t="e">
        <f t="shared" si="26"/>
        <v>#DIV/0!</v>
      </c>
      <c r="S119" s="40" t="e">
        <f t="shared" si="27"/>
        <v>#DIV/0!</v>
      </c>
      <c r="T119" s="19">
        <f t="shared" si="20"/>
        <v>0</v>
      </c>
    </row>
    <row r="120" spans="1:20" ht="12.75">
      <c r="A120" s="161"/>
      <c r="B120" s="145"/>
      <c r="C120" s="145"/>
      <c r="D120" s="145"/>
      <c r="E120" s="145"/>
      <c r="F120" s="145"/>
      <c r="G120" s="145"/>
      <c r="H120" s="437"/>
      <c r="M120" s="19">
        <f t="shared" si="21"/>
        <v>99</v>
      </c>
      <c r="N120" s="19">
        <f t="shared" si="22"/>
        <v>1</v>
      </c>
      <c r="O120" s="19">
        <f t="shared" si="23"/>
        <v>0</v>
      </c>
      <c r="P120" s="40" t="e">
        <f t="shared" si="24"/>
        <v>#DIV/0!</v>
      </c>
      <c r="Q120" s="40" t="e">
        <f t="shared" si="25"/>
        <v>#DIV/0!</v>
      </c>
      <c r="R120" s="40" t="e">
        <f t="shared" si="26"/>
        <v>#DIV/0!</v>
      </c>
      <c r="S120" s="40" t="e">
        <f t="shared" si="27"/>
        <v>#DIV/0!</v>
      </c>
      <c r="T120" s="19">
        <f t="shared" si="20"/>
        <v>0</v>
      </c>
    </row>
    <row r="121" spans="1:20" ht="12.75">
      <c r="A121" s="120"/>
      <c r="B121" s="120"/>
      <c r="C121" s="120"/>
      <c r="D121" s="437"/>
      <c r="E121" s="120"/>
      <c r="F121" s="120"/>
      <c r="G121" s="120"/>
      <c r="H121" s="437"/>
      <c r="M121" s="19">
        <f t="shared" si="21"/>
        <v>100</v>
      </c>
      <c r="N121" s="19">
        <f t="shared" si="22"/>
        <v>1</v>
      </c>
      <c r="O121" s="19">
        <f t="shared" si="23"/>
        <v>0</v>
      </c>
      <c r="P121" s="40" t="e">
        <f t="shared" si="24"/>
        <v>#DIV/0!</v>
      </c>
      <c r="Q121" s="40" t="e">
        <f t="shared" si="25"/>
        <v>#DIV/0!</v>
      </c>
      <c r="R121" s="40" t="e">
        <f t="shared" si="26"/>
        <v>#DIV/0!</v>
      </c>
      <c r="S121" s="40" t="e">
        <f t="shared" si="27"/>
        <v>#DIV/0!</v>
      </c>
      <c r="T121" s="19">
        <f t="shared" si="20"/>
        <v>0</v>
      </c>
    </row>
    <row r="122" spans="1:20" ht="12.75">
      <c r="A122" s="652"/>
      <c r="B122" s="601"/>
      <c r="C122" s="602"/>
      <c r="D122" s="601"/>
      <c r="E122" s="602"/>
      <c r="F122" s="601"/>
      <c r="G122" s="602"/>
      <c r="H122" s="420"/>
      <c r="M122" s="19">
        <f t="shared" si="21"/>
        <v>101</v>
      </c>
      <c r="N122" s="19">
        <f t="shared" si="22"/>
        <v>1</v>
      </c>
      <c r="O122" s="19">
        <f t="shared" si="23"/>
        <v>0</v>
      </c>
      <c r="P122" s="40" t="e">
        <f t="shared" si="24"/>
        <v>#DIV/0!</v>
      </c>
      <c r="Q122" s="40" t="e">
        <f t="shared" si="25"/>
        <v>#DIV/0!</v>
      </c>
      <c r="R122" s="40" t="e">
        <f t="shared" si="26"/>
        <v>#DIV/0!</v>
      </c>
      <c r="S122" s="40" t="e">
        <f t="shared" si="27"/>
        <v>#DIV/0!</v>
      </c>
      <c r="T122" s="19">
        <f t="shared" si="20"/>
        <v>0</v>
      </c>
    </row>
    <row r="123" spans="1:20" ht="12.75">
      <c r="A123" s="564"/>
      <c r="B123" s="153"/>
      <c r="C123" s="153"/>
      <c r="D123" s="153"/>
      <c r="E123" s="153"/>
      <c r="F123" s="424"/>
      <c r="G123" s="424"/>
      <c r="H123" s="420"/>
      <c r="M123" s="19">
        <f t="shared" si="21"/>
        <v>102</v>
      </c>
      <c r="N123" s="19">
        <f t="shared" si="22"/>
        <v>1</v>
      </c>
      <c r="O123" s="19">
        <f t="shared" si="23"/>
        <v>0</v>
      </c>
      <c r="P123" s="40" t="e">
        <f t="shared" si="24"/>
        <v>#DIV/0!</v>
      </c>
      <c r="Q123" s="40" t="e">
        <f t="shared" si="25"/>
        <v>#DIV/0!</v>
      </c>
      <c r="R123" s="40" t="e">
        <f t="shared" si="26"/>
        <v>#DIV/0!</v>
      </c>
      <c r="S123" s="40" t="e">
        <f t="shared" si="27"/>
        <v>#DIV/0!</v>
      </c>
      <c r="T123" s="19">
        <f t="shared" si="20"/>
        <v>0</v>
      </c>
    </row>
    <row r="124" spans="1:20" ht="12.75">
      <c r="A124" s="564"/>
      <c r="B124" s="153"/>
      <c r="C124" s="153"/>
      <c r="D124" s="153"/>
      <c r="E124" s="153"/>
      <c r="F124" s="153"/>
      <c r="G124" s="153"/>
      <c r="H124" s="420"/>
      <c r="M124" s="19">
        <f t="shared" si="21"/>
        <v>103</v>
      </c>
      <c r="N124" s="19">
        <f t="shared" si="22"/>
        <v>1</v>
      </c>
      <c r="O124" s="19">
        <f t="shared" si="23"/>
        <v>0</v>
      </c>
      <c r="P124" s="40" t="e">
        <f t="shared" si="24"/>
        <v>#DIV/0!</v>
      </c>
      <c r="Q124" s="40" t="e">
        <f t="shared" si="25"/>
        <v>#DIV/0!</v>
      </c>
      <c r="R124" s="40" t="e">
        <f t="shared" si="26"/>
        <v>#DIV/0!</v>
      </c>
      <c r="S124" s="40" t="e">
        <f t="shared" si="27"/>
        <v>#DIV/0!</v>
      </c>
      <c r="T124" s="19">
        <f t="shared" si="20"/>
        <v>0</v>
      </c>
    </row>
    <row r="125" spans="1:20" ht="12.75">
      <c r="A125" s="163"/>
      <c r="B125" s="429"/>
      <c r="C125" s="145"/>
      <c r="D125" s="429"/>
      <c r="E125" s="145"/>
      <c r="F125" s="429"/>
      <c r="G125" s="145"/>
      <c r="H125" s="420"/>
      <c r="M125" s="19">
        <f t="shared" si="21"/>
        <v>104</v>
      </c>
      <c r="N125" s="19">
        <f t="shared" si="22"/>
        <v>1</v>
      </c>
      <c r="O125" s="19">
        <f t="shared" si="23"/>
        <v>0</v>
      </c>
      <c r="P125" s="40" t="e">
        <f t="shared" si="24"/>
        <v>#DIV/0!</v>
      </c>
      <c r="Q125" s="40" t="e">
        <f t="shared" si="25"/>
        <v>#DIV/0!</v>
      </c>
      <c r="R125" s="40" t="e">
        <f t="shared" si="26"/>
        <v>#DIV/0!</v>
      </c>
      <c r="S125" s="40" t="e">
        <f t="shared" si="27"/>
        <v>#DIV/0!</v>
      </c>
      <c r="T125" s="19">
        <f t="shared" si="20"/>
        <v>0</v>
      </c>
    </row>
    <row r="126" spans="1:20" ht="12.75">
      <c r="A126" s="163"/>
      <c r="B126" s="429"/>
      <c r="C126" s="145"/>
      <c r="D126" s="429"/>
      <c r="E126" s="145"/>
      <c r="F126" s="429"/>
      <c r="G126" s="145"/>
      <c r="H126" s="429"/>
      <c r="M126" s="19">
        <f t="shared" si="21"/>
        <v>105</v>
      </c>
      <c r="N126" s="19">
        <f t="shared" si="22"/>
        <v>1</v>
      </c>
      <c r="O126" s="19">
        <f t="shared" si="23"/>
        <v>0</v>
      </c>
      <c r="P126" s="40" t="e">
        <f t="shared" si="24"/>
        <v>#DIV/0!</v>
      </c>
      <c r="Q126" s="40" t="e">
        <f t="shared" si="25"/>
        <v>#DIV/0!</v>
      </c>
      <c r="R126" s="40" t="e">
        <f t="shared" si="26"/>
        <v>#DIV/0!</v>
      </c>
      <c r="S126" s="40" t="e">
        <f t="shared" si="27"/>
        <v>#DIV/0!</v>
      </c>
      <c r="T126" s="19">
        <f t="shared" si="20"/>
        <v>0</v>
      </c>
    </row>
    <row r="127" spans="1:20" ht="12.75">
      <c r="A127" s="163"/>
      <c r="B127" s="429"/>
      <c r="C127" s="145"/>
      <c r="D127" s="429"/>
      <c r="E127" s="145"/>
      <c r="F127" s="429"/>
      <c r="G127" s="145"/>
      <c r="H127" s="120"/>
      <c r="M127" s="19">
        <f t="shared" si="21"/>
        <v>106</v>
      </c>
      <c r="N127" s="19">
        <f t="shared" si="22"/>
        <v>1</v>
      </c>
      <c r="O127" s="19">
        <f t="shared" si="23"/>
        <v>0</v>
      </c>
      <c r="P127" s="40" t="e">
        <f t="shared" si="24"/>
        <v>#DIV/0!</v>
      </c>
      <c r="Q127" s="40" t="e">
        <f t="shared" si="25"/>
        <v>#DIV/0!</v>
      </c>
      <c r="R127" s="40" t="e">
        <f t="shared" si="26"/>
        <v>#DIV/0!</v>
      </c>
      <c r="S127" s="40" t="e">
        <f t="shared" si="27"/>
        <v>#DIV/0!</v>
      </c>
      <c r="T127" s="19">
        <f t="shared" si="20"/>
        <v>0</v>
      </c>
    </row>
    <row r="128" spans="1:20" ht="12.75">
      <c r="A128" s="164"/>
      <c r="B128" s="429"/>
      <c r="C128" s="145"/>
      <c r="D128" s="429"/>
      <c r="E128" s="145"/>
      <c r="F128" s="429"/>
      <c r="G128" s="145"/>
      <c r="H128" s="120"/>
      <c r="M128" s="19">
        <f t="shared" si="21"/>
        <v>107</v>
      </c>
      <c r="N128" s="19">
        <f t="shared" si="22"/>
        <v>1</v>
      </c>
      <c r="O128" s="19">
        <f t="shared" si="23"/>
        <v>0</v>
      </c>
      <c r="P128" s="40" t="e">
        <f t="shared" si="24"/>
        <v>#DIV/0!</v>
      </c>
      <c r="Q128" s="40" t="e">
        <f t="shared" si="25"/>
        <v>#DIV/0!</v>
      </c>
      <c r="R128" s="40" t="e">
        <f t="shared" si="26"/>
        <v>#DIV/0!</v>
      </c>
      <c r="S128" s="40" t="e">
        <f t="shared" si="27"/>
        <v>#DIV/0!</v>
      </c>
      <c r="T128" s="19">
        <f t="shared" si="20"/>
        <v>0</v>
      </c>
    </row>
    <row r="129" spans="1:20" ht="12.75">
      <c r="A129" s="164"/>
      <c r="B129" s="429"/>
      <c r="C129" s="145"/>
      <c r="D129" s="429"/>
      <c r="E129" s="145"/>
      <c r="F129" s="429"/>
      <c r="G129" s="145"/>
      <c r="H129" s="120"/>
      <c r="M129" s="19">
        <f t="shared" si="21"/>
        <v>108</v>
      </c>
      <c r="N129" s="19">
        <f t="shared" si="22"/>
        <v>1</v>
      </c>
      <c r="O129" s="19">
        <f t="shared" si="23"/>
        <v>0</v>
      </c>
      <c r="P129" s="40" t="e">
        <f t="shared" si="24"/>
        <v>#DIV/0!</v>
      </c>
      <c r="Q129" s="40" t="e">
        <f t="shared" si="25"/>
        <v>#DIV/0!</v>
      </c>
      <c r="R129" s="40" t="e">
        <f t="shared" si="26"/>
        <v>#DIV/0!</v>
      </c>
      <c r="S129" s="40" t="e">
        <f t="shared" si="27"/>
        <v>#DIV/0!</v>
      </c>
      <c r="T129" s="19">
        <f t="shared" si="20"/>
        <v>0</v>
      </c>
    </row>
    <row r="130" spans="1:20" ht="12.75">
      <c r="A130" s="120"/>
      <c r="B130" s="120"/>
      <c r="C130" s="120"/>
      <c r="D130" s="437"/>
      <c r="E130" s="120"/>
      <c r="F130" s="120"/>
      <c r="G130" s="120"/>
      <c r="H130" s="120"/>
      <c r="M130" s="19">
        <f t="shared" si="21"/>
        <v>109</v>
      </c>
      <c r="N130" s="19">
        <f t="shared" si="22"/>
        <v>1</v>
      </c>
      <c r="O130" s="19">
        <f t="shared" si="23"/>
        <v>0</v>
      </c>
      <c r="P130" s="40" t="e">
        <f t="shared" si="24"/>
        <v>#DIV/0!</v>
      </c>
      <c r="Q130" s="40" t="e">
        <f t="shared" si="25"/>
        <v>#DIV/0!</v>
      </c>
      <c r="R130" s="40" t="e">
        <f t="shared" si="26"/>
        <v>#DIV/0!</v>
      </c>
      <c r="S130" s="40" t="e">
        <f t="shared" si="27"/>
        <v>#DIV/0!</v>
      </c>
      <c r="T130" s="19">
        <f t="shared" si="20"/>
        <v>0</v>
      </c>
    </row>
    <row r="131" spans="1:20" ht="12.75">
      <c r="A131" s="652"/>
      <c r="B131" s="601"/>
      <c r="C131" s="602"/>
      <c r="D131" s="601"/>
      <c r="E131" s="602"/>
      <c r="F131" s="601"/>
      <c r="G131" s="602"/>
      <c r="H131" s="120"/>
      <c r="M131" s="19">
        <f t="shared" si="21"/>
        <v>110</v>
      </c>
      <c r="N131" s="19">
        <f t="shared" si="22"/>
        <v>1</v>
      </c>
      <c r="O131" s="19">
        <f t="shared" si="23"/>
        <v>0</v>
      </c>
      <c r="P131" s="40" t="e">
        <f t="shared" si="24"/>
        <v>#DIV/0!</v>
      </c>
      <c r="Q131" s="40" t="e">
        <f t="shared" si="25"/>
        <v>#DIV/0!</v>
      </c>
      <c r="R131" s="40" t="e">
        <f t="shared" si="26"/>
        <v>#DIV/0!</v>
      </c>
      <c r="S131" s="40" t="e">
        <f t="shared" si="27"/>
        <v>#DIV/0!</v>
      </c>
      <c r="T131" s="19">
        <f t="shared" si="20"/>
        <v>0</v>
      </c>
    </row>
    <row r="132" spans="1:20" ht="12.75">
      <c r="A132" s="653"/>
      <c r="B132" s="153"/>
      <c r="C132" s="153"/>
      <c r="D132" s="153"/>
      <c r="E132" s="153"/>
      <c r="F132" s="424"/>
      <c r="G132" s="424"/>
      <c r="H132" s="120"/>
      <c r="M132" s="19">
        <f t="shared" si="21"/>
        <v>111</v>
      </c>
      <c r="N132" s="19">
        <f t="shared" si="22"/>
        <v>1</v>
      </c>
      <c r="O132" s="19">
        <f t="shared" si="23"/>
        <v>0</v>
      </c>
      <c r="P132" s="40" t="e">
        <f t="shared" si="24"/>
        <v>#DIV/0!</v>
      </c>
      <c r="Q132" s="40" t="e">
        <f t="shared" si="25"/>
        <v>#DIV/0!</v>
      </c>
      <c r="R132" s="40" t="e">
        <f t="shared" si="26"/>
        <v>#DIV/0!</v>
      </c>
      <c r="S132" s="40" t="e">
        <f t="shared" si="27"/>
        <v>#DIV/0!</v>
      </c>
      <c r="T132" s="19">
        <f t="shared" si="20"/>
        <v>0</v>
      </c>
    </row>
    <row r="133" spans="1:20" ht="12.75">
      <c r="A133" s="653"/>
      <c r="B133" s="153"/>
      <c r="C133" s="153"/>
      <c r="D133" s="153"/>
      <c r="E133" s="153"/>
      <c r="F133" s="153"/>
      <c r="G133" s="153"/>
      <c r="H133" s="120"/>
      <c r="M133" s="19">
        <f t="shared" si="21"/>
        <v>112</v>
      </c>
      <c r="N133" s="19">
        <f t="shared" si="22"/>
        <v>1</v>
      </c>
      <c r="O133" s="19">
        <f t="shared" si="23"/>
        <v>0</v>
      </c>
      <c r="P133" s="40" t="e">
        <f t="shared" si="24"/>
        <v>#DIV/0!</v>
      </c>
      <c r="Q133" s="40" t="e">
        <f t="shared" si="25"/>
        <v>#DIV/0!</v>
      </c>
      <c r="R133" s="40" t="e">
        <f t="shared" si="26"/>
        <v>#DIV/0!</v>
      </c>
      <c r="S133" s="40" t="e">
        <f t="shared" si="27"/>
        <v>#DIV/0!</v>
      </c>
      <c r="T133" s="19">
        <f t="shared" si="20"/>
        <v>0</v>
      </c>
    </row>
    <row r="134" spans="1:20" ht="12.75">
      <c r="A134" s="163"/>
      <c r="B134" s="429"/>
      <c r="C134" s="429"/>
      <c r="D134" s="429"/>
      <c r="E134" s="429"/>
      <c r="F134" s="429"/>
      <c r="G134" s="429"/>
      <c r="H134" s="120"/>
      <c r="M134" s="19">
        <f t="shared" si="21"/>
        <v>113</v>
      </c>
      <c r="N134" s="19">
        <f t="shared" si="22"/>
        <v>1</v>
      </c>
      <c r="O134" s="19">
        <f t="shared" si="23"/>
        <v>0</v>
      </c>
      <c r="P134" s="40" t="e">
        <f t="shared" si="24"/>
        <v>#DIV/0!</v>
      </c>
      <c r="Q134" s="40" t="e">
        <f t="shared" si="25"/>
        <v>#DIV/0!</v>
      </c>
      <c r="R134" s="40" t="e">
        <f t="shared" si="26"/>
        <v>#DIV/0!</v>
      </c>
      <c r="S134" s="40" t="e">
        <f t="shared" si="27"/>
        <v>#DIV/0!</v>
      </c>
      <c r="T134" s="19">
        <f t="shared" si="20"/>
        <v>0</v>
      </c>
    </row>
    <row r="135" spans="1:20" ht="12.75">
      <c r="A135" s="163"/>
      <c r="B135" s="429"/>
      <c r="C135" s="429"/>
      <c r="D135" s="429"/>
      <c r="E135" s="429"/>
      <c r="F135" s="429"/>
      <c r="G135" s="429"/>
      <c r="H135" s="120"/>
      <c r="M135" s="19">
        <f t="shared" si="21"/>
        <v>114</v>
      </c>
      <c r="N135" s="19">
        <f t="shared" si="22"/>
        <v>1</v>
      </c>
      <c r="O135" s="19">
        <f t="shared" si="23"/>
        <v>0</v>
      </c>
      <c r="P135" s="40" t="e">
        <f t="shared" si="24"/>
        <v>#DIV/0!</v>
      </c>
      <c r="Q135" s="40" t="e">
        <f t="shared" si="25"/>
        <v>#DIV/0!</v>
      </c>
      <c r="R135" s="40" t="e">
        <f t="shared" si="26"/>
        <v>#DIV/0!</v>
      </c>
      <c r="S135" s="40" t="e">
        <f t="shared" si="27"/>
        <v>#DIV/0!</v>
      </c>
      <c r="T135" s="19">
        <f t="shared" si="20"/>
        <v>0</v>
      </c>
    </row>
    <row r="136" spans="1:20" ht="12.75">
      <c r="A136" s="163"/>
      <c r="B136" s="429"/>
      <c r="C136" s="429"/>
      <c r="D136" s="429"/>
      <c r="E136" s="429"/>
      <c r="F136" s="429"/>
      <c r="G136" s="429"/>
      <c r="H136" s="120"/>
      <c r="M136" s="19">
        <f t="shared" si="21"/>
        <v>115</v>
      </c>
      <c r="N136" s="19">
        <f t="shared" si="22"/>
        <v>1</v>
      </c>
      <c r="O136" s="19">
        <f t="shared" si="23"/>
        <v>0</v>
      </c>
      <c r="P136" s="40" t="e">
        <f t="shared" si="24"/>
        <v>#DIV/0!</v>
      </c>
      <c r="Q136" s="40" t="e">
        <f t="shared" si="25"/>
        <v>#DIV/0!</v>
      </c>
      <c r="R136" s="40" t="e">
        <f t="shared" si="26"/>
        <v>#DIV/0!</v>
      </c>
      <c r="S136" s="40" t="e">
        <f t="shared" si="27"/>
        <v>#DIV/0!</v>
      </c>
      <c r="T136" s="19">
        <f t="shared" si="20"/>
        <v>0</v>
      </c>
    </row>
    <row r="137" spans="1:20" ht="12.75">
      <c r="A137" s="164"/>
      <c r="B137" s="429"/>
      <c r="C137" s="429"/>
      <c r="D137" s="429"/>
      <c r="E137" s="429"/>
      <c r="F137" s="429"/>
      <c r="G137" s="429"/>
      <c r="H137" s="120"/>
      <c r="M137" s="19">
        <f t="shared" si="21"/>
        <v>116</v>
      </c>
      <c r="N137" s="19">
        <f t="shared" si="22"/>
        <v>1</v>
      </c>
      <c r="O137" s="19">
        <f t="shared" si="23"/>
        <v>0</v>
      </c>
      <c r="P137" s="40" t="e">
        <f t="shared" si="24"/>
        <v>#DIV/0!</v>
      </c>
      <c r="Q137" s="40" t="e">
        <f t="shared" si="25"/>
        <v>#DIV/0!</v>
      </c>
      <c r="R137" s="40" t="e">
        <f t="shared" si="26"/>
        <v>#DIV/0!</v>
      </c>
      <c r="S137" s="40" t="e">
        <f t="shared" si="27"/>
        <v>#DIV/0!</v>
      </c>
      <c r="T137" s="19">
        <f t="shared" si="20"/>
        <v>0</v>
      </c>
    </row>
    <row r="138" spans="1:20" ht="12.75">
      <c r="A138" s="164"/>
      <c r="B138" s="429"/>
      <c r="C138" s="429"/>
      <c r="D138" s="429"/>
      <c r="E138" s="429"/>
      <c r="F138" s="429"/>
      <c r="G138" s="429"/>
      <c r="H138" s="120"/>
      <c r="M138" s="19">
        <f t="shared" si="21"/>
        <v>117</v>
      </c>
      <c r="N138" s="19">
        <f t="shared" si="22"/>
        <v>1</v>
      </c>
      <c r="O138" s="19">
        <f t="shared" si="23"/>
        <v>0</v>
      </c>
      <c r="P138" s="40" t="e">
        <f t="shared" si="24"/>
        <v>#DIV/0!</v>
      </c>
      <c r="Q138" s="40" t="e">
        <f t="shared" si="25"/>
        <v>#DIV/0!</v>
      </c>
      <c r="R138" s="40" t="e">
        <f t="shared" si="26"/>
        <v>#DIV/0!</v>
      </c>
      <c r="S138" s="40" t="e">
        <f t="shared" si="27"/>
        <v>#DIV/0!</v>
      </c>
      <c r="T138" s="19">
        <f t="shared" si="20"/>
        <v>0</v>
      </c>
    </row>
    <row r="139" spans="1:20" ht="12.75">
      <c r="A139" s="120"/>
      <c r="B139" s="120"/>
      <c r="C139" s="120"/>
      <c r="D139" s="437"/>
      <c r="E139" s="120"/>
      <c r="F139" s="120"/>
      <c r="G139" s="120"/>
      <c r="H139" s="120"/>
      <c r="M139" s="19">
        <f t="shared" si="21"/>
        <v>118</v>
      </c>
      <c r="N139" s="19">
        <f t="shared" si="22"/>
        <v>1</v>
      </c>
      <c r="O139" s="19">
        <f t="shared" si="23"/>
        <v>0</v>
      </c>
      <c r="P139" s="40" t="e">
        <f t="shared" si="24"/>
        <v>#DIV/0!</v>
      </c>
      <c r="Q139" s="40" t="e">
        <f t="shared" si="25"/>
        <v>#DIV/0!</v>
      </c>
      <c r="R139" s="40" t="e">
        <f t="shared" si="26"/>
        <v>#DIV/0!</v>
      </c>
      <c r="S139" s="40" t="e">
        <f t="shared" si="27"/>
        <v>#DIV/0!</v>
      </c>
      <c r="T139" s="19">
        <f t="shared" si="20"/>
        <v>0</v>
      </c>
    </row>
    <row r="140" spans="1:20" ht="12.75">
      <c r="A140" s="120"/>
      <c r="B140" s="120"/>
      <c r="C140" s="120"/>
      <c r="D140" s="120"/>
      <c r="E140" s="120"/>
      <c r="F140" s="120"/>
      <c r="G140" s="120"/>
      <c r="H140" s="120"/>
      <c r="M140" s="19">
        <f t="shared" si="21"/>
        <v>119</v>
      </c>
      <c r="N140" s="19">
        <f t="shared" si="22"/>
        <v>1</v>
      </c>
      <c r="O140" s="19">
        <f t="shared" si="23"/>
        <v>0</v>
      </c>
      <c r="P140" s="40" t="e">
        <f t="shared" si="24"/>
        <v>#DIV/0!</v>
      </c>
      <c r="Q140" s="40" t="e">
        <f t="shared" si="25"/>
        <v>#DIV/0!</v>
      </c>
      <c r="R140" s="40" t="e">
        <f t="shared" si="26"/>
        <v>#DIV/0!</v>
      </c>
      <c r="S140" s="40" t="e">
        <f t="shared" si="27"/>
        <v>#DIV/0!</v>
      </c>
      <c r="T140" s="19">
        <f t="shared" si="20"/>
        <v>0</v>
      </c>
    </row>
    <row r="141" spans="1:20" ht="12.75">
      <c r="A141" s="120"/>
      <c r="B141" s="120"/>
      <c r="C141" s="120"/>
      <c r="D141" s="437"/>
      <c r="E141" s="120"/>
      <c r="F141" s="120"/>
      <c r="G141" s="120"/>
      <c r="H141" s="120"/>
      <c r="M141" s="19">
        <f t="shared" si="21"/>
        <v>120</v>
      </c>
      <c r="N141" s="19">
        <f t="shared" si="22"/>
        <v>1</v>
      </c>
      <c r="O141" s="19">
        <f t="shared" si="23"/>
        <v>0</v>
      </c>
      <c r="P141" s="40" t="e">
        <f t="shared" si="24"/>
        <v>#DIV/0!</v>
      </c>
      <c r="Q141" s="40" t="e">
        <f t="shared" si="25"/>
        <v>#DIV/0!</v>
      </c>
      <c r="R141" s="40" t="e">
        <f t="shared" si="26"/>
        <v>#DIV/0!</v>
      </c>
      <c r="S141" s="40" t="e">
        <f t="shared" si="27"/>
        <v>#DIV/0!</v>
      </c>
      <c r="T141" s="19">
        <f t="shared" si="20"/>
        <v>0</v>
      </c>
    </row>
    <row r="142" spans="1:20" ht="21">
      <c r="A142" s="436"/>
      <c r="B142" s="120"/>
      <c r="C142" s="120"/>
      <c r="D142" s="437"/>
      <c r="E142" s="120"/>
      <c r="F142" s="438"/>
      <c r="G142" s="120"/>
      <c r="H142" s="438"/>
      <c r="M142" s="19">
        <f t="shared" si="21"/>
        <v>121</v>
      </c>
      <c r="N142" s="19">
        <f t="shared" si="22"/>
        <v>1</v>
      </c>
      <c r="O142" s="19">
        <f t="shared" si="23"/>
        <v>0</v>
      </c>
      <c r="P142" s="40" t="e">
        <f t="shared" si="24"/>
        <v>#DIV/0!</v>
      </c>
      <c r="Q142" s="40" t="e">
        <f t="shared" si="25"/>
        <v>#DIV/0!</v>
      </c>
      <c r="R142" s="40" t="e">
        <f t="shared" si="26"/>
        <v>#DIV/0!</v>
      </c>
      <c r="S142" s="40" t="e">
        <f t="shared" si="27"/>
        <v>#DIV/0!</v>
      </c>
      <c r="T142" s="19">
        <f t="shared" si="20"/>
        <v>0</v>
      </c>
    </row>
    <row r="143" spans="13:20" ht="12.75">
      <c r="M143" s="19">
        <f t="shared" si="21"/>
        <v>122</v>
      </c>
      <c r="N143" s="19">
        <f t="shared" si="22"/>
        <v>1</v>
      </c>
      <c r="O143" s="19">
        <f t="shared" si="23"/>
        <v>0</v>
      </c>
      <c r="P143" s="40" t="e">
        <f t="shared" si="24"/>
        <v>#DIV/0!</v>
      </c>
      <c r="Q143" s="40" t="e">
        <f t="shared" si="25"/>
        <v>#DIV/0!</v>
      </c>
      <c r="R143" s="40" t="e">
        <f t="shared" si="26"/>
        <v>#DIV/0!</v>
      </c>
      <c r="S143" s="40" t="e">
        <f t="shared" si="27"/>
        <v>#DIV/0!</v>
      </c>
      <c r="T143" s="19">
        <f t="shared" si="20"/>
        <v>0</v>
      </c>
    </row>
    <row r="144" spans="13:20" ht="12.75">
      <c r="M144" s="19">
        <f t="shared" si="21"/>
        <v>123</v>
      </c>
      <c r="N144" s="19">
        <f t="shared" si="22"/>
        <v>1</v>
      </c>
      <c r="O144" s="19">
        <f t="shared" si="23"/>
        <v>0</v>
      </c>
      <c r="P144" s="40" t="e">
        <f t="shared" si="24"/>
        <v>#DIV/0!</v>
      </c>
      <c r="Q144" s="40" t="e">
        <f t="shared" si="25"/>
        <v>#DIV/0!</v>
      </c>
      <c r="R144" s="40" t="e">
        <f t="shared" si="26"/>
        <v>#DIV/0!</v>
      </c>
      <c r="S144" s="40" t="e">
        <f t="shared" si="27"/>
        <v>#DIV/0!</v>
      </c>
      <c r="T144" s="19">
        <f t="shared" si="20"/>
        <v>0</v>
      </c>
    </row>
    <row r="145" spans="13:20" ht="12.75">
      <c r="M145" s="19">
        <f t="shared" si="21"/>
        <v>124</v>
      </c>
      <c r="N145" s="19">
        <f t="shared" si="22"/>
        <v>1</v>
      </c>
      <c r="O145" s="19">
        <f t="shared" si="23"/>
        <v>0</v>
      </c>
      <c r="P145" s="40" t="e">
        <f t="shared" si="24"/>
        <v>#DIV/0!</v>
      </c>
      <c r="Q145" s="40" t="e">
        <f t="shared" si="25"/>
        <v>#DIV/0!</v>
      </c>
      <c r="R145" s="40" t="e">
        <f t="shared" si="26"/>
        <v>#DIV/0!</v>
      </c>
      <c r="S145" s="40" t="e">
        <f t="shared" si="27"/>
        <v>#DIV/0!</v>
      </c>
      <c r="T145" s="19">
        <f t="shared" si="20"/>
        <v>0</v>
      </c>
    </row>
    <row r="146" spans="13:20" ht="12.75">
      <c r="M146" s="19">
        <f t="shared" si="21"/>
        <v>125</v>
      </c>
      <c r="N146" s="19">
        <f t="shared" si="22"/>
        <v>1</v>
      </c>
      <c r="O146" s="19">
        <f t="shared" si="23"/>
        <v>0</v>
      </c>
      <c r="P146" s="40" t="e">
        <f t="shared" si="24"/>
        <v>#DIV/0!</v>
      </c>
      <c r="Q146" s="40" t="e">
        <f t="shared" si="25"/>
        <v>#DIV/0!</v>
      </c>
      <c r="R146" s="40" t="e">
        <f t="shared" si="26"/>
        <v>#DIV/0!</v>
      </c>
      <c r="S146" s="40" t="e">
        <f t="shared" si="27"/>
        <v>#DIV/0!</v>
      </c>
      <c r="T146" s="19">
        <f t="shared" si="20"/>
        <v>0</v>
      </c>
    </row>
    <row r="147" spans="13:20" ht="12.75">
      <c r="M147" s="19">
        <f t="shared" si="21"/>
        <v>126</v>
      </c>
      <c r="N147" s="19">
        <f t="shared" si="22"/>
        <v>1</v>
      </c>
      <c r="O147" s="19">
        <f t="shared" si="23"/>
        <v>0</v>
      </c>
      <c r="P147" s="40" t="e">
        <f t="shared" si="24"/>
        <v>#DIV/0!</v>
      </c>
      <c r="Q147" s="40" t="e">
        <f t="shared" si="25"/>
        <v>#DIV/0!</v>
      </c>
      <c r="R147" s="40" t="e">
        <f t="shared" si="26"/>
        <v>#DIV/0!</v>
      </c>
      <c r="S147" s="40" t="e">
        <f t="shared" si="27"/>
        <v>#DIV/0!</v>
      </c>
      <c r="T147" s="19">
        <f t="shared" si="20"/>
        <v>0</v>
      </c>
    </row>
    <row r="148" spans="13:20" ht="12.75">
      <c r="M148" s="19">
        <f t="shared" si="21"/>
        <v>127</v>
      </c>
      <c r="N148" s="19">
        <f t="shared" si="22"/>
        <v>1</v>
      </c>
      <c r="O148" s="19">
        <f t="shared" si="23"/>
        <v>0</v>
      </c>
      <c r="P148" s="40" t="e">
        <f t="shared" si="24"/>
        <v>#DIV/0!</v>
      </c>
      <c r="Q148" s="40" t="e">
        <f t="shared" si="25"/>
        <v>#DIV/0!</v>
      </c>
      <c r="R148" s="40" t="e">
        <f t="shared" si="26"/>
        <v>#DIV/0!</v>
      </c>
      <c r="S148" s="40" t="e">
        <f t="shared" si="27"/>
        <v>#DIV/0!</v>
      </c>
      <c r="T148" s="19">
        <f t="shared" si="20"/>
        <v>0</v>
      </c>
    </row>
    <row r="149" spans="13:20" ht="12.75">
      <c r="M149" s="19">
        <f t="shared" si="21"/>
        <v>128</v>
      </c>
      <c r="N149" s="19">
        <f t="shared" si="22"/>
        <v>1</v>
      </c>
      <c r="O149" s="19">
        <f t="shared" si="23"/>
        <v>0</v>
      </c>
      <c r="P149" s="40" t="e">
        <f t="shared" si="24"/>
        <v>#DIV/0!</v>
      </c>
      <c r="Q149" s="40" t="e">
        <f t="shared" si="25"/>
        <v>#DIV/0!</v>
      </c>
      <c r="R149" s="40" t="e">
        <f t="shared" si="26"/>
        <v>#DIV/0!</v>
      </c>
      <c r="S149" s="40" t="e">
        <f t="shared" si="27"/>
        <v>#DIV/0!</v>
      </c>
      <c r="T149" s="19">
        <f aca="true" t="shared" si="28" ref="T149:T212">$B$11</f>
        <v>0</v>
      </c>
    </row>
    <row r="150" spans="13:20" ht="12.75">
      <c r="M150" s="19">
        <f aca="true" t="shared" si="29" ref="M150:M213">(M149+1)</f>
        <v>129</v>
      </c>
      <c r="N150" s="19">
        <f aca="true" t="shared" si="30" ref="N150:N213">IF($B$9&gt;N149,IF(O149=($B$8-1),(N149+1),(N149)),(N149))</f>
        <v>1</v>
      </c>
      <c r="O150" s="19">
        <f aca="true" t="shared" si="31" ref="O150:O213">IF(O149&lt;($B$8-1),(1+O149),0)</f>
        <v>0</v>
      </c>
      <c r="P150" s="40" t="e">
        <f aca="true" t="shared" si="32" ref="P150:P213">IF((N150&gt;N149),(EXP(-$Q$16)*(P149)+$Q$11),((EXP(-$Q$16)*(P149))))</f>
        <v>#DIV/0!</v>
      </c>
      <c r="Q150" s="40" t="e">
        <f aca="true" t="shared" si="33" ref="Q150:Q213">IF((N150&gt;N149),(EXP(-$Q$16)*(Q149)+$Q$12),((EXP(-$Q$16)*(Q149))))</f>
        <v>#DIV/0!</v>
      </c>
      <c r="R150" s="40" t="e">
        <f aca="true" t="shared" si="34" ref="R150:R213">IF((N150&gt;N149),(EXP(-$Q$16)*(R149)+$Q$13),((EXP(-$Q$16)*(R149))))</f>
        <v>#DIV/0!</v>
      </c>
      <c r="S150" s="40" t="e">
        <f aca="true" t="shared" si="35" ref="S150:S213">IF((N150&gt;N149),(EXP(-$Q$16)*(S149)+$Q$14),((EXP(-$Q$16)*(S149))))</f>
        <v>#DIV/0!</v>
      </c>
      <c r="T150" s="19">
        <f t="shared" si="28"/>
        <v>0</v>
      </c>
    </row>
    <row r="151" spans="13:20" ht="12.75">
      <c r="M151" s="19">
        <f t="shared" si="29"/>
        <v>130</v>
      </c>
      <c r="N151" s="19">
        <f t="shared" si="30"/>
        <v>1</v>
      </c>
      <c r="O151" s="19">
        <f t="shared" si="31"/>
        <v>0</v>
      </c>
      <c r="P151" s="40" t="e">
        <f t="shared" si="32"/>
        <v>#DIV/0!</v>
      </c>
      <c r="Q151" s="40" t="e">
        <f t="shared" si="33"/>
        <v>#DIV/0!</v>
      </c>
      <c r="R151" s="40" t="e">
        <f t="shared" si="34"/>
        <v>#DIV/0!</v>
      </c>
      <c r="S151" s="40" t="e">
        <f t="shared" si="35"/>
        <v>#DIV/0!</v>
      </c>
      <c r="T151" s="19">
        <f t="shared" si="28"/>
        <v>0</v>
      </c>
    </row>
    <row r="152" spans="13:20" ht="12.75">
      <c r="M152" s="19">
        <f t="shared" si="29"/>
        <v>131</v>
      </c>
      <c r="N152" s="19">
        <f t="shared" si="30"/>
        <v>1</v>
      </c>
      <c r="O152" s="19">
        <f t="shared" si="31"/>
        <v>0</v>
      </c>
      <c r="P152" s="40" t="e">
        <f t="shared" si="32"/>
        <v>#DIV/0!</v>
      </c>
      <c r="Q152" s="40" t="e">
        <f t="shared" si="33"/>
        <v>#DIV/0!</v>
      </c>
      <c r="R152" s="40" t="e">
        <f t="shared" si="34"/>
        <v>#DIV/0!</v>
      </c>
      <c r="S152" s="40" t="e">
        <f t="shared" si="35"/>
        <v>#DIV/0!</v>
      </c>
      <c r="T152" s="19">
        <f t="shared" si="28"/>
        <v>0</v>
      </c>
    </row>
    <row r="153" spans="13:20" ht="12.75">
      <c r="M153" s="19">
        <f t="shared" si="29"/>
        <v>132</v>
      </c>
      <c r="N153" s="19">
        <f t="shared" si="30"/>
        <v>1</v>
      </c>
      <c r="O153" s="19">
        <f t="shared" si="31"/>
        <v>0</v>
      </c>
      <c r="P153" s="40" t="e">
        <f t="shared" si="32"/>
        <v>#DIV/0!</v>
      </c>
      <c r="Q153" s="40" t="e">
        <f t="shared" si="33"/>
        <v>#DIV/0!</v>
      </c>
      <c r="R153" s="40" t="e">
        <f t="shared" si="34"/>
        <v>#DIV/0!</v>
      </c>
      <c r="S153" s="40" t="e">
        <f t="shared" si="35"/>
        <v>#DIV/0!</v>
      </c>
      <c r="T153" s="19">
        <f t="shared" si="28"/>
        <v>0</v>
      </c>
    </row>
    <row r="154" spans="13:20" ht="12.75">
      <c r="M154" s="19">
        <f t="shared" si="29"/>
        <v>133</v>
      </c>
      <c r="N154" s="19">
        <f t="shared" si="30"/>
        <v>1</v>
      </c>
      <c r="O154" s="19">
        <f t="shared" si="31"/>
        <v>0</v>
      </c>
      <c r="P154" s="40" t="e">
        <f t="shared" si="32"/>
        <v>#DIV/0!</v>
      </c>
      <c r="Q154" s="40" t="e">
        <f t="shared" si="33"/>
        <v>#DIV/0!</v>
      </c>
      <c r="R154" s="40" t="e">
        <f t="shared" si="34"/>
        <v>#DIV/0!</v>
      </c>
      <c r="S154" s="40" t="e">
        <f t="shared" si="35"/>
        <v>#DIV/0!</v>
      </c>
      <c r="T154" s="19">
        <f t="shared" si="28"/>
        <v>0</v>
      </c>
    </row>
    <row r="155" spans="13:20" ht="12.75">
      <c r="M155" s="19">
        <f t="shared" si="29"/>
        <v>134</v>
      </c>
      <c r="N155" s="19">
        <f t="shared" si="30"/>
        <v>1</v>
      </c>
      <c r="O155" s="19">
        <f t="shared" si="31"/>
        <v>0</v>
      </c>
      <c r="P155" s="40" t="e">
        <f t="shared" si="32"/>
        <v>#DIV/0!</v>
      </c>
      <c r="Q155" s="40" t="e">
        <f t="shared" si="33"/>
        <v>#DIV/0!</v>
      </c>
      <c r="R155" s="40" t="e">
        <f t="shared" si="34"/>
        <v>#DIV/0!</v>
      </c>
      <c r="S155" s="40" t="e">
        <f t="shared" si="35"/>
        <v>#DIV/0!</v>
      </c>
      <c r="T155" s="19">
        <f t="shared" si="28"/>
        <v>0</v>
      </c>
    </row>
    <row r="156" spans="13:20" ht="12.75">
      <c r="M156" s="19">
        <f t="shared" si="29"/>
        <v>135</v>
      </c>
      <c r="N156" s="19">
        <f t="shared" si="30"/>
        <v>1</v>
      </c>
      <c r="O156" s="19">
        <f t="shared" si="31"/>
        <v>0</v>
      </c>
      <c r="P156" s="40" t="e">
        <f t="shared" si="32"/>
        <v>#DIV/0!</v>
      </c>
      <c r="Q156" s="40" t="e">
        <f t="shared" si="33"/>
        <v>#DIV/0!</v>
      </c>
      <c r="R156" s="40" t="e">
        <f t="shared" si="34"/>
        <v>#DIV/0!</v>
      </c>
      <c r="S156" s="40" t="e">
        <f t="shared" si="35"/>
        <v>#DIV/0!</v>
      </c>
      <c r="T156" s="19">
        <f t="shared" si="28"/>
        <v>0</v>
      </c>
    </row>
    <row r="157" spans="13:20" ht="12.75">
      <c r="M157" s="19">
        <f t="shared" si="29"/>
        <v>136</v>
      </c>
      <c r="N157" s="19">
        <f t="shared" si="30"/>
        <v>1</v>
      </c>
      <c r="O157" s="19">
        <f t="shared" si="31"/>
        <v>0</v>
      </c>
      <c r="P157" s="40" t="e">
        <f t="shared" si="32"/>
        <v>#DIV/0!</v>
      </c>
      <c r="Q157" s="40" t="e">
        <f t="shared" si="33"/>
        <v>#DIV/0!</v>
      </c>
      <c r="R157" s="40" t="e">
        <f t="shared" si="34"/>
        <v>#DIV/0!</v>
      </c>
      <c r="S157" s="40" t="e">
        <f t="shared" si="35"/>
        <v>#DIV/0!</v>
      </c>
      <c r="T157" s="19">
        <f t="shared" si="28"/>
        <v>0</v>
      </c>
    </row>
    <row r="158" spans="13:20" ht="12.75">
      <c r="M158" s="19">
        <f t="shared" si="29"/>
        <v>137</v>
      </c>
      <c r="N158" s="19">
        <f t="shared" si="30"/>
        <v>1</v>
      </c>
      <c r="O158" s="19">
        <f t="shared" si="31"/>
        <v>0</v>
      </c>
      <c r="P158" s="40" t="e">
        <f t="shared" si="32"/>
        <v>#DIV/0!</v>
      </c>
      <c r="Q158" s="40" t="e">
        <f t="shared" si="33"/>
        <v>#DIV/0!</v>
      </c>
      <c r="R158" s="40" t="e">
        <f t="shared" si="34"/>
        <v>#DIV/0!</v>
      </c>
      <c r="S158" s="40" t="e">
        <f t="shared" si="35"/>
        <v>#DIV/0!</v>
      </c>
      <c r="T158" s="19">
        <f t="shared" si="28"/>
        <v>0</v>
      </c>
    </row>
    <row r="159" spans="13:20" ht="12.75">
      <c r="M159" s="19">
        <f t="shared" si="29"/>
        <v>138</v>
      </c>
      <c r="N159" s="19">
        <f t="shared" si="30"/>
        <v>1</v>
      </c>
      <c r="O159" s="19">
        <f t="shared" si="31"/>
        <v>0</v>
      </c>
      <c r="P159" s="40" t="e">
        <f t="shared" si="32"/>
        <v>#DIV/0!</v>
      </c>
      <c r="Q159" s="40" t="e">
        <f t="shared" si="33"/>
        <v>#DIV/0!</v>
      </c>
      <c r="R159" s="40" t="e">
        <f t="shared" si="34"/>
        <v>#DIV/0!</v>
      </c>
      <c r="S159" s="40" t="e">
        <f t="shared" si="35"/>
        <v>#DIV/0!</v>
      </c>
      <c r="T159" s="19">
        <f t="shared" si="28"/>
        <v>0</v>
      </c>
    </row>
    <row r="160" spans="13:20" ht="12.75">
      <c r="M160" s="19">
        <f t="shared" si="29"/>
        <v>139</v>
      </c>
      <c r="N160" s="19">
        <f t="shared" si="30"/>
        <v>1</v>
      </c>
      <c r="O160" s="19">
        <f t="shared" si="31"/>
        <v>0</v>
      </c>
      <c r="P160" s="40" t="e">
        <f t="shared" si="32"/>
        <v>#DIV/0!</v>
      </c>
      <c r="Q160" s="40" t="e">
        <f t="shared" si="33"/>
        <v>#DIV/0!</v>
      </c>
      <c r="R160" s="40" t="e">
        <f t="shared" si="34"/>
        <v>#DIV/0!</v>
      </c>
      <c r="S160" s="40" t="e">
        <f t="shared" si="35"/>
        <v>#DIV/0!</v>
      </c>
      <c r="T160" s="19">
        <f t="shared" si="28"/>
        <v>0</v>
      </c>
    </row>
    <row r="161" spans="13:20" ht="12.75">
      <c r="M161" s="19">
        <f t="shared" si="29"/>
        <v>140</v>
      </c>
      <c r="N161" s="19">
        <f t="shared" si="30"/>
        <v>1</v>
      </c>
      <c r="O161" s="19">
        <f t="shared" si="31"/>
        <v>0</v>
      </c>
      <c r="P161" s="40" t="e">
        <f t="shared" si="32"/>
        <v>#DIV/0!</v>
      </c>
      <c r="Q161" s="40" t="e">
        <f t="shared" si="33"/>
        <v>#DIV/0!</v>
      </c>
      <c r="R161" s="40" t="e">
        <f t="shared" si="34"/>
        <v>#DIV/0!</v>
      </c>
      <c r="S161" s="40" t="e">
        <f t="shared" si="35"/>
        <v>#DIV/0!</v>
      </c>
      <c r="T161" s="19">
        <f t="shared" si="28"/>
        <v>0</v>
      </c>
    </row>
    <row r="162" spans="13:20" ht="12.75">
      <c r="M162" s="19">
        <f t="shared" si="29"/>
        <v>141</v>
      </c>
      <c r="N162" s="19">
        <f t="shared" si="30"/>
        <v>1</v>
      </c>
      <c r="O162" s="19">
        <f t="shared" si="31"/>
        <v>0</v>
      </c>
      <c r="P162" s="40" t="e">
        <f t="shared" si="32"/>
        <v>#DIV/0!</v>
      </c>
      <c r="Q162" s="40" t="e">
        <f t="shared" si="33"/>
        <v>#DIV/0!</v>
      </c>
      <c r="R162" s="40" t="e">
        <f t="shared" si="34"/>
        <v>#DIV/0!</v>
      </c>
      <c r="S162" s="40" t="e">
        <f t="shared" si="35"/>
        <v>#DIV/0!</v>
      </c>
      <c r="T162" s="19">
        <f t="shared" si="28"/>
        <v>0</v>
      </c>
    </row>
    <row r="163" spans="13:20" ht="12.75">
      <c r="M163" s="19">
        <f t="shared" si="29"/>
        <v>142</v>
      </c>
      <c r="N163" s="19">
        <f t="shared" si="30"/>
        <v>1</v>
      </c>
      <c r="O163" s="19">
        <f t="shared" si="31"/>
        <v>0</v>
      </c>
      <c r="P163" s="40" t="e">
        <f t="shared" si="32"/>
        <v>#DIV/0!</v>
      </c>
      <c r="Q163" s="40" t="e">
        <f t="shared" si="33"/>
        <v>#DIV/0!</v>
      </c>
      <c r="R163" s="40" t="e">
        <f t="shared" si="34"/>
        <v>#DIV/0!</v>
      </c>
      <c r="S163" s="40" t="e">
        <f t="shared" si="35"/>
        <v>#DIV/0!</v>
      </c>
      <c r="T163" s="19">
        <f t="shared" si="28"/>
        <v>0</v>
      </c>
    </row>
    <row r="164" spans="13:20" ht="12.75">
      <c r="M164" s="19">
        <f t="shared" si="29"/>
        <v>143</v>
      </c>
      <c r="N164" s="19">
        <f t="shared" si="30"/>
        <v>1</v>
      </c>
      <c r="O164" s="19">
        <f t="shared" si="31"/>
        <v>0</v>
      </c>
      <c r="P164" s="40" t="e">
        <f t="shared" si="32"/>
        <v>#DIV/0!</v>
      </c>
      <c r="Q164" s="40" t="e">
        <f t="shared" si="33"/>
        <v>#DIV/0!</v>
      </c>
      <c r="R164" s="40" t="e">
        <f t="shared" si="34"/>
        <v>#DIV/0!</v>
      </c>
      <c r="S164" s="40" t="e">
        <f t="shared" si="35"/>
        <v>#DIV/0!</v>
      </c>
      <c r="T164" s="19">
        <f t="shared" si="28"/>
        <v>0</v>
      </c>
    </row>
    <row r="165" spans="13:20" ht="12.75">
      <c r="M165" s="19">
        <f t="shared" si="29"/>
        <v>144</v>
      </c>
      <c r="N165" s="19">
        <f t="shared" si="30"/>
        <v>1</v>
      </c>
      <c r="O165" s="19">
        <f t="shared" si="31"/>
        <v>0</v>
      </c>
      <c r="P165" s="40" t="e">
        <f t="shared" si="32"/>
        <v>#DIV/0!</v>
      </c>
      <c r="Q165" s="40" t="e">
        <f t="shared" si="33"/>
        <v>#DIV/0!</v>
      </c>
      <c r="R165" s="40" t="e">
        <f t="shared" si="34"/>
        <v>#DIV/0!</v>
      </c>
      <c r="S165" s="40" t="e">
        <f t="shared" si="35"/>
        <v>#DIV/0!</v>
      </c>
      <c r="T165" s="19">
        <f t="shared" si="28"/>
        <v>0</v>
      </c>
    </row>
    <row r="166" spans="13:20" ht="12.75">
      <c r="M166" s="19">
        <f t="shared" si="29"/>
        <v>145</v>
      </c>
      <c r="N166" s="19">
        <f t="shared" si="30"/>
        <v>1</v>
      </c>
      <c r="O166" s="19">
        <f t="shared" si="31"/>
        <v>0</v>
      </c>
      <c r="P166" s="40" t="e">
        <f t="shared" si="32"/>
        <v>#DIV/0!</v>
      </c>
      <c r="Q166" s="40" t="e">
        <f t="shared" si="33"/>
        <v>#DIV/0!</v>
      </c>
      <c r="R166" s="40" t="e">
        <f t="shared" si="34"/>
        <v>#DIV/0!</v>
      </c>
      <c r="S166" s="40" t="e">
        <f t="shared" si="35"/>
        <v>#DIV/0!</v>
      </c>
      <c r="T166" s="19">
        <f t="shared" si="28"/>
        <v>0</v>
      </c>
    </row>
    <row r="167" spans="13:20" ht="12.75">
      <c r="M167" s="19">
        <f t="shared" si="29"/>
        <v>146</v>
      </c>
      <c r="N167" s="19">
        <f t="shared" si="30"/>
        <v>1</v>
      </c>
      <c r="O167" s="19">
        <f t="shared" si="31"/>
        <v>0</v>
      </c>
      <c r="P167" s="40" t="e">
        <f t="shared" si="32"/>
        <v>#DIV/0!</v>
      </c>
      <c r="Q167" s="40" t="e">
        <f t="shared" si="33"/>
        <v>#DIV/0!</v>
      </c>
      <c r="R167" s="40" t="e">
        <f t="shared" si="34"/>
        <v>#DIV/0!</v>
      </c>
      <c r="S167" s="40" t="e">
        <f t="shared" si="35"/>
        <v>#DIV/0!</v>
      </c>
      <c r="T167" s="19">
        <f t="shared" si="28"/>
        <v>0</v>
      </c>
    </row>
    <row r="168" spans="13:20" ht="12.75">
      <c r="M168" s="19">
        <f t="shared" si="29"/>
        <v>147</v>
      </c>
      <c r="N168" s="19">
        <f t="shared" si="30"/>
        <v>1</v>
      </c>
      <c r="O168" s="19">
        <f t="shared" si="31"/>
        <v>0</v>
      </c>
      <c r="P168" s="40" t="e">
        <f t="shared" si="32"/>
        <v>#DIV/0!</v>
      </c>
      <c r="Q168" s="40" t="e">
        <f t="shared" si="33"/>
        <v>#DIV/0!</v>
      </c>
      <c r="R168" s="40" t="e">
        <f t="shared" si="34"/>
        <v>#DIV/0!</v>
      </c>
      <c r="S168" s="40" t="e">
        <f t="shared" si="35"/>
        <v>#DIV/0!</v>
      </c>
      <c r="T168" s="19">
        <f t="shared" si="28"/>
        <v>0</v>
      </c>
    </row>
    <row r="169" spans="13:20" ht="12.75">
      <c r="M169" s="19">
        <f t="shared" si="29"/>
        <v>148</v>
      </c>
      <c r="N169" s="19">
        <f t="shared" si="30"/>
        <v>1</v>
      </c>
      <c r="O169" s="19">
        <f t="shared" si="31"/>
        <v>0</v>
      </c>
      <c r="P169" s="40" t="e">
        <f t="shared" si="32"/>
        <v>#DIV/0!</v>
      </c>
      <c r="Q169" s="40" t="e">
        <f t="shared" si="33"/>
        <v>#DIV/0!</v>
      </c>
      <c r="R169" s="40" t="e">
        <f t="shared" si="34"/>
        <v>#DIV/0!</v>
      </c>
      <c r="S169" s="40" t="e">
        <f t="shared" si="35"/>
        <v>#DIV/0!</v>
      </c>
      <c r="T169" s="19">
        <f t="shared" si="28"/>
        <v>0</v>
      </c>
    </row>
    <row r="170" spans="13:20" ht="12.75">
      <c r="M170" s="19">
        <f t="shared" si="29"/>
        <v>149</v>
      </c>
      <c r="N170" s="19">
        <f t="shared" si="30"/>
        <v>1</v>
      </c>
      <c r="O170" s="19">
        <f t="shared" si="31"/>
        <v>0</v>
      </c>
      <c r="P170" s="40" t="e">
        <f t="shared" si="32"/>
        <v>#DIV/0!</v>
      </c>
      <c r="Q170" s="40" t="e">
        <f t="shared" si="33"/>
        <v>#DIV/0!</v>
      </c>
      <c r="R170" s="40" t="e">
        <f t="shared" si="34"/>
        <v>#DIV/0!</v>
      </c>
      <c r="S170" s="40" t="e">
        <f t="shared" si="35"/>
        <v>#DIV/0!</v>
      </c>
      <c r="T170" s="19">
        <f t="shared" si="28"/>
        <v>0</v>
      </c>
    </row>
    <row r="171" spans="13:20" ht="12.75">
      <c r="M171" s="19">
        <f t="shared" si="29"/>
        <v>150</v>
      </c>
      <c r="N171" s="19">
        <f t="shared" si="30"/>
        <v>1</v>
      </c>
      <c r="O171" s="19">
        <f t="shared" si="31"/>
        <v>0</v>
      </c>
      <c r="P171" s="40" t="e">
        <f t="shared" si="32"/>
        <v>#DIV/0!</v>
      </c>
      <c r="Q171" s="40" t="e">
        <f t="shared" si="33"/>
        <v>#DIV/0!</v>
      </c>
      <c r="R171" s="40" t="e">
        <f t="shared" si="34"/>
        <v>#DIV/0!</v>
      </c>
      <c r="S171" s="40" t="e">
        <f t="shared" si="35"/>
        <v>#DIV/0!</v>
      </c>
      <c r="T171" s="19">
        <f t="shared" si="28"/>
        <v>0</v>
      </c>
    </row>
    <row r="172" spans="13:20" ht="12.75">
      <c r="M172" s="19">
        <f t="shared" si="29"/>
        <v>151</v>
      </c>
      <c r="N172" s="19">
        <f t="shared" si="30"/>
        <v>1</v>
      </c>
      <c r="O172" s="19">
        <f t="shared" si="31"/>
        <v>0</v>
      </c>
      <c r="P172" s="40" t="e">
        <f t="shared" si="32"/>
        <v>#DIV/0!</v>
      </c>
      <c r="Q172" s="40" t="e">
        <f t="shared" si="33"/>
        <v>#DIV/0!</v>
      </c>
      <c r="R172" s="40" t="e">
        <f t="shared" si="34"/>
        <v>#DIV/0!</v>
      </c>
      <c r="S172" s="40" t="e">
        <f t="shared" si="35"/>
        <v>#DIV/0!</v>
      </c>
      <c r="T172" s="19">
        <f t="shared" si="28"/>
        <v>0</v>
      </c>
    </row>
    <row r="173" spans="13:20" ht="12.75">
      <c r="M173" s="19">
        <f t="shared" si="29"/>
        <v>152</v>
      </c>
      <c r="N173" s="19">
        <f t="shared" si="30"/>
        <v>1</v>
      </c>
      <c r="O173" s="19">
        <f t="shared" si="31"/>
        <v>0</v>
      </c>
      <c r="P173" s="40" t="e">
        <f t="shared" si="32"/>
        <v>#DIV/0!</v>
      </c>
      <c r="Q173" s="40" t="e">
        <f t="shared" si="33"/>
        <v>#DIV/0!</v>
      </c>
      <c r="R173" s="40" t="e">
        <f t="shared" si="34"/>
        <v>#DIV/0!</v>
      </c>
      <c r="S173" s="40" t="e">
        <f t="shared" si="35"/>
        <v>#DIV/0!</v>
      </c>
      <c r="T173" s="19">
        <f t="shared" si="28"/>
        <v>0</v>
      </c>
    </row>
    <row r="174" spans="13:20" ht="12.75">
      <c r="M174" s="19">
        <f t="shared" si="29"/>
        <v>153</v>
      </c>
      <c r="N174" s="19">
        <f t="shared" si="30"/>
        <v>1</v>
      </c>
      <c r="O174" s="19">
        <f t="shared" si="31"/>
        <v>0</v>
      </c>
      <c r="P174" s="40" t="e">
        <f t="shared" si="32"/>
        <v>#DIV/0!</v>
      </c>
      <c r="Q174" s="40" t="e">
        <f t="shared" si="33"/>
        <v>#DIV/0!</v>
      </c>
      <c r="R174" s="40" t="e">
        <f t="shared" si="34"/>
        <v>#DIV/0!</v>
      </c>
      <c r="S174" s="40" t="e">
        <f t="shared" si="35"/>
        <v>#DIV/0!</v>
      </c>
      <c r="T174" s="19">
        <f t="shared" si="28"/>
        <v>0</v>
      </c>
    </row>
    <row r="175" spans="13:20" ht="12.75">
      <c r="M175" s="19">
        <f t="shared" si="29"/>
        <v>154</v>
      </c>
      <c r="N175" s="19">
        <f t="shared" si="30"/>
        <v>1</v>
      </c>
      <c r="O175" s="19">
        <f t="shared" si="31"/>
        <v>0</v>
      </c>
      <c r="P175" s="40" t="e">
        <f t="shared" si="32"/>
        <v>#DIV/0!</v>
      </c>
      <c r="Q175" s="40" t="e">
        <f t="shared" si="33"/>
        <v>#DIV/0!</v>
      </c>
      <c r="R175" s="40" t="e">
        <f t="shared" si="34"/>
        <v>#DIV/0!</v>
      </c>
      <c r="S175" s="40" t="e">
        <f t="shared" si="35"/>
        <v>#DIV/0!</v>
      </c>
      <c r="T175" s="19">
        <f t="shared" si="28"/>
        <v>0</v>
      </c>
    </row>
    <row r="176" spans="13:20" ht="12.75">
      <c r="M176" s="19">
        <f t="shared" si="29"/>
        <v>155</v>
      </c>
      <c r="N176" s="19">
        <f t="shared" si="30"/>
        <v>1</v>
      </c>
      <c r="O176" s="19">
        <f t="shared" si="31"/>
        <v>0</v>
      </c>
      <c r="P176" s="40" t="e">
        <f t="shared" si="32"/>
        <v>#DIV/0!</v>
      </c>
      <c r="Q176" s="40" t="e">
        <f t="shared" si="33"/>
        <v>#DIV/0!</v>
      </c>
      <c r="R176" s="40" t="e">
        <f t="shared" si="34"/>
        <v>#DIV/0!</v>
      </c>
      <c r="S176" s="40" t="e">
        <f t="shared" si="35"/>
        <v>#DIV/0!</v>
      </c>
      <c r="T176" s="19">
        <f t="shared" si="28"/>
        <v>0</v>
      </c>
    </row>
    <row r="177" spans="13:20" ht="12.75">
      <c r="M177" s="19">
        <f t="shared" si="29"/>
        <v>156</v>
      </c>
      <c r="N177" s="19">
        <f t="shared" si="30"/>
        <v>1</v>
      </c>
      <c r="O177" s="19">
        <f t="shared" si="31"/>
        <v>0</v>
      </c>
      <c r="P177" s="40" t="e">
        <f t="shared" si="32"/>
        <v>#DIV/0!</v>
      </c>
      <c r="Q177" s="40" t="e">
        <f t="shared" si="33"/>
        <v>#DIV/0!</v>
      </c>
      <c r="R177" s="40" t="e">
        <f t="shared" si="34"/>
        <v>#DIV/0!</v>
      </c>
      <c r="S177" s="40" t="e">
        <f t="shared" si="35"/>
        <v>#DIV/0!</v>
      </c>
      <c r="T177" s="19">
        <f t="shared" si="28"/>
        <v>0</v>
      </c>
    </row>
    <row r="178" spans="13:20" ht="12.75">
      <c r="M178" s="19">
        <f t="shared" si="29"/>
        <v>157</v>
      </c>
      <c r="N178" s="19">
        <f t="shared" si="30"/>
        <v>1</v>
      </c>
      <c r="O178" s="19">
        <f t="shared" si="31"/>
        <v>0</v>
      </c>
      <c r="P178" s="40" t="e">
        <f t="shared" si="32"/>
        <v>#DIV/0!</v>
      </c>
      <c r="Q178" s="40" t="e">
        <f t="shared" si="33"/>
        <v>#DIV/0!</v>
      </c>
      <c r="R178" s="40" t="e">
        <f t="shared" si="34"/>
        <v>#DIV/0!</v>
      </c>
      <c r="S178" s="40" t="e">
        <f t="shared" si="35"/>
        <v>#DIV/0!</v>
      </c>
      <c r="T178" s="19">
        <f t="shared" si="28"/>
        <v>0</v>
      </c>
    </row>
    <row r="179" spans="13:20" ht="12.75">
      <c r="M179" s="19">
        <f t="shared" si="29"/>
        <v>158</v>
      </c>
      <c r="N179" s="19">
        <f t="shared" si="30"/>
        <v>1</v>
      </c>
      <c r="O179" s="19">
        <f t="shared" si="31"/>
        <v>0</v>
      </c>
      <c r="P179" s="40" t="e">
        <f t="shared" si="32"/>
        <v>#DIV/0!</v>
      </c>
      <c r="Q179" s="40" t="e">
        <f t="shared" si="33"/>
        <v>#DIV/0!</v>
      </c>
      <c r="R179" s="40" t="e">
        <f t="shared" si="34"/>
        <v>#DIV/0!</v>
      </c>
      <c r="S179" s="40" t="e">
        <f t="shared" si="35"/>
        <v>#DIV/0!</v>
      </c>
      <c r="T179" s="19">
        <f t="shared" si="28"/>
        <v>0</v>
      </c>
    </row>
    <row r="180" spans="13:20" ht="12.75">
      <c r="M180" s="19">
        <f t="shared" si="29"/>
        <v>159</v>
      </c>
      <c r="N180" s="19">
        <f t="shared" si="30"/>
        <v>1</v>
      </c>
      <c r="O180" s="19">
        <f t="shared" si="31"/>
        <v>0</v>
      </c>
      <c r="P180" s="40" t="e">
        <f t="shared" si="32"/>
        <v>#DIV/0!</v>
      </c>
      <c r="Q180" s="40" t="e">
        <f t="shared" si="33"/>
        <v>#DIV/0!</v>
      </c>
      <c r="R180" s="40" t="e">
        <f t="shared" si="34"/>
        <v>#DIV/0!</v>
      </c>
      <c r="S180" s="40" t="e">
        <f t="shared" si="35"/>
        <v>#DIV/0!</v>
      </c>
      <c r="T180" s="19">
        <f t="shared" si="28"/>
        <v>0</v>
      </c>
    </row>
    <row r="181" spans="13:20" ht="12.75">
      <c r="M181" s="19">
        <f t="shared" si="29"/>
        <v>160</v>
      </c>
      <c r="N181" s="19">
        <f t="shared" si="30"/>
        <v>1</v>
      </c>
      <c r="O181" s="19">
        <f t="shared" si="31"/>
        <v>0</v>
      </c>
      <c r="P181" s="40" t="e">
        <f t="shared" si="32"/>
        <v>#DIV/0!</v>
      </c>
      <c r="Q181" s="40" t="e">
        <f t="shared" si="33"/>
        <v>#DIV/0!</v>
      </c>
      <c r="R181" s="40" t="e">
        <f t="shared" si="34"/>
        <v>#DIV/0!</v>
      </c>
      <c r="S181" s="40" t="e">
        <f t="shared" si="35"/>
        <v>#DIV/0!</v>
      </c>
      <c r="T181" s="19">
        <f t="shared" si="28"/>
        <v>0</v>
      </c>
    </row>
    <row r="182" spans="13:20" ht="12.75">
      <c r="M182" s="19">
        <f t="shared" si="29"/>
        <v>161</v>
      </c>
      <c r="N182" s="19">
        <f t="shared" si="30"/>
        <v>1</v>
      </c>
      <c r="O182" s="19">
        <f t="shared" si="31"/>
        <v>0</v>
      </c>
      <c r="P182" s="40" t="e">
        <f t="shared" si="32"/>
        <v>#DIV/0!</v>
      </c>
      <c r="Q182" s="40" t="e">
        <f t="shared" si="33"/>
        <v>#DIV/0!</v>
      </c>
      <c r="R182" s="40" t="e">
        <f t="shared" si="34"/>
        <v>#DIV/0!</v>
      </c>
      <c r="S182" s="40" t="e">
        <f t="shared" si="35"/>
        <v>#DIV/0!</v>
      </c>
      <c r="T182" s="19">
        <f t="shared" si="28"/>
        <v>0</v>
      </c>
    </row>
    <row r="183" spans="13:20" ht="12.75">
      <c r="M183" s="19">
        <f t="shared" si="29"/>
        <v>162</v>
      </c>
      <c r="N183" s="19">
        <f t="shared" si="30"/>
        <v>1</v>
      </c>
      <c r="O183" s="19">
        <f t="shared" si="31"/>
        <v>0</v>
      </c>
      <c r="P183" s="40" t="e">
        <f t="shared" si="32"/>
        <v>#DIV/0!</v>
      </c>
      <c r="Q183" s="40" t="e">
        <f t="shared" si="33"/>
        <v>#DIV/0!</v>
      </c>
      <c r="R183" s="40" t="e">
        <f t="shared" si="34"/>
        <v>#DIV/0!</v>
      </c>
      <c r="S183" s="40" t="e">
        <f t="shared" si="35"/>
        <v>#DIV/0!</v>
      </c>
      <c r="T183" s="19">
        <f t="shared" si="28"/>
        <v>0</v>
      </c>
    </row>
    <row r="184" spans="13:20" ht="12.75">
      <c r="M184" s="19">
        <f t="shared" si="29"/>
        <v>163</v>
      </c>
      <c r="N184" s="19">
        <f t="shared" si="30"/>
        <v>1</v>
      </c>
      <c r="O184" s="19">
        <f t="shared" si="31"/>
        <v>0</v>
      </c>
      <c r="P184" s="40" t="e">
        <f t="shared" si="32"/>
        <v>#DIV/0!</v>
      </c>
      <c r="Q184" s="40" t="e">
        <f t="shared" si="33"/>
        <v>#DIV/0!</v>
      </c>
      <c r="R184" s="40" t="e">
        <f t="shared" si="34"/>
        <v>#DIV/0!</v>
      </c>
      <c r="S184" s="40" t="e">
        <f t="shared" si="35"/>
        <v>#DIV/0!</v>
      </c>
      <c r="T184" s="19">
        <f t="shared" si="28"/>
        <v>0</v>
      </c>
    </row>
    <row r="185" spans="13:20" ht="12.75">
      <c r="M185" s="19">
        <f t="shared" si="29"/>
        <v>164</v>
      </c>
      <c r="N185" s="19">
        <f t="shared" si="30"/>
        <v>1</v>
      </c>
      <c r="O185" s="19">
        <f t="shared" si="31"/>
        <v>0</v>
      </c>
      <c r="P185" s="40" t="e">
        <f t="shared" si="32"/>
        <v>#DIV/0!</v>
      </c>
      <c r="Q185" s="40" t="e">
        <f t="shared" si="33"/>
        <v>#DIV/0!</v>
      </c>
      <c r="R185" s="40" t="e">
        <f t="shared" si="34"/>
        <v>#DIV/0!</v>
      </c>
      <c r="S185" s="40" t="e">
        <f t="shared" si="35"/>
        <v>#DIV/0!</v>
      </c>
      <c r="T185" s="19">
        <f t="shared" si="28"/>
        <v>0</v>
      </c>
    </row>
    <row r="186" spans="13:20" ht="12.75">
      <c r="M186" s="19">
        <f t="shared" si="29"/>
        <v>165</v>
      </c>
      <c r="N186" s="19">
        <f t="shared" si="30"/>
        <v>1</v>
      </c>
      <c r="O186" s="19">
        <f t="shared" si="31"/>
        <v>0</v>
      </c>
      <c r="P186" s="40" t="e">
        <f t="shared" si="32"/>
        <v>#DIV/0!</v>
      </c>
      <c r="Q186" s="40" t="e">
        <f t="shared" si="33"/>
        <v>#DIV/0!</v>
      </c>
      <c r="R186" s="40" t="e">
        <f t="shared" si="34"/>
        <v>#DIV/0!</v>
      </c>
      <c r="S186" s="40" t="e">
        <f t="shared" si="35"/>
        <v>#DIV/0!</v>
      </c>
      <c r="T186" s="19">
        <f t="shared" si="28"/>
        <v>0</v>
      </c>
    </row>
    <row r="187" spans="13:20" ht="12.75">
      <c r="M187" s="19">
        <f t="shared" si="29"/>
        <v>166</v>
      </c>
      <c r="N187" s="19">
        <f t="shared" si="30"/>
        <v>1</v>
      </c>
      <c r="O187" s="19">
        <f t="shared" si="31"/>
        <v>0</v>
      </c>
      <c r="P187" s="40" t="e">
        <f t="shared" si="32"/>
        <v>#DIV/0!</v>
      </c>
      <c r="Q187" s="40" t="e">
        <f t="shared" si="33"/>
        <v>#DIV/0!</v>
      </c>
      <c r="R187" s="40" t="e">
        <f t="shared" si="34"/>
        <v>#DIV/0!</v>
      </c>
      <c r="S187" s="40" t="e">
        <f t="shared" si="35"/>
        <v>#DIV/0!</v>
      </c>
      <c r="T187" s="19">
        <f t="shared" si="28"/>
        <v>0</v>
      </c>
    </row>
    <row r="188" spans="13:20" ht="12.75">
      <c r="M188" s="19">
        <f t="shared" si="29"/>
        <v>167</v>
      </c>
      <c r="N188" s="19">
        <f t="shared" si="30"/>
        <v>1</v>
      </c>
      <c r="O188" s="19">
        <f t="shared" si="31"/>
        <v>0</v>
      </c>
      <c r="P188" s="40" t="e">
        <f t="shared" si="32"/>
        <v>#DIV/0!</v>
      </c>
      <c r="Q188" s="40" t="e">
        <f t="shared" si="33"/>
        <v>#DIV/0!</v>
      </c>
      <c r="R188" s="40" t="e">
        <f t="shared" si="34"/>
        <v>#DIV/0!</v>
      </c>
      <c r="S188" s="40" t="e">
        <f t="shared" si="35"/>
        <v>#DIV/0!</v>
      </c>
      <c r="T188" s="19">
        <f t="shared" si="28"/>
        <v>0</v>
      </c>
    </row>
    <row r="189" spans="13:20" ht="12.75">
      <c r="M189" s="19">
        <f t="shared" si="29"/>
        <v>168</v>
      </c>
      <c r="N189" s="19">
        <f t="shared" si="30"/>
        <v>1</v>
      </c>
      <c r="O189" s="19">
        <f t="shared" si="31"/>
        <v>0</v>
      </c>
      <c r="P189" s="40" t="e">
        <f t="shared" si="32"/>
        <v>#DIV/0!</v>
      </c>
      <c r="Q189" s="40" t="e">
        <f t="shared" si="33"/>
        <v>#DIV/0!</v>
      </c>
      <c r="R189" s="40" t="e">
        <f t="shared" si="34"/>
        <v>#DIV/0!</v>
      </c>
      <c r="S189" s="40" t="e">
        <f t="shared" si="35"/>
        <v>#DIV/0!</v>
      </c>
      <c r="T189" s="19">
        <f t="shared" si="28"/>
        <v>0</v>
      </c>
    </row>
    <row r="190" spans="13:20" ht="12.75">
      <c r="M190" s="19">
        <f t="shared" si="29"/>
        <v>169</v>
      </c>
      <c r="N190" s="19">
        <f t="shared" si="30"/>
        <v>1</v>
      </c>
      <c r="O190" s="19">
        <f t="shared" si="31"/>
        <v>0</v>
      </c>
      <c r="P190" s="40" t="e">
        <f t="shared" si="32"/>
        <v>#DIV/0!</v>
      </c>
      <c r="Q190" s="40" t="e">
        <f t="shared" si="33"/>
        <v>#DIV/0!</v>
      </c>
      <c r="R190" s="40" t="e">
        <f t="shared" si="34"/>
        <v>#DIV/0!</v>
      </c>
      <c r="S190" s="40" t="e">
        <f t="shared" si="35"/>
        <v>#DIV/0!</v>
      </c>
      <c r="T190" s="19">
        <f t="shared" si="28"/>
        <v>0</v>
      </c>
    </row>
    <row r="191" spans="13:20" ht="12.75">
      <c r="M191" s="19">
        <f t="shared" si="29"/>
        <v>170</v>
      </c>
      <c r="N191" s="19">
        <f t="shared" si="30"/>
        <v>1</v>
      </c>
      <c r="O191" s="19">
        <f t="shared" si="31"/>
        <v>0</v>
      </c>
      <c r="P191" s="40" t="e">
        <f t="shared" si="32"/>
        <v>#DIV/0!</v>
      </c>
      <c r="Q191" s="40" t="e">
        <f t="shared" si="33"/>
        <v>#DIV/0!</v>
      </c>
      <c r="R191" s="40" t="e">
        <f t="shared" si="34"/>
        <v>#DIV/0!</v>
      </c>
      <c r="S191" s="40" t="e">
        <f t="shared" si="35"/>
        <v>#DIV/0!</v>
      </c>
      <c r="T191" s="19">
        <f t="shared" si="28"/>
        <v>0</v>
      </c>
    </row>
    <row r="192" spans="13:20" ht="12.75">
      <c r="M192" s="19">
        <f t="shared" si="29"/>
        <v>171</v>
      </c>
      <c r="N192" s="19">
        <f t="shared" si="30"/>
        <v>1</v>
      </c>
      <c r="O192" s="19">
        <f t="shared" si="31"/>
        <v>0</v>
      </c>
      <c r="P192" s="40" t="e">
        <f t="shared" si="32"/>
        <v>#DIV/0!</v>
      </c>
      <c r="Q192" s="40" t="e">
        <f t="shared" si="33"/>
        <v>#DIV/0!</v>
      </c>
      <c r="R192" s="40" t="e">
        <f t="shared" si="34"/>
        <v>#DIV/0!</v>
      </c>
      <c r="S192" s="40" t="e">
        <f t="shared" si="35"/>
        <v>#DIV/0!</v>
      </c>
      <c r="T192" s="19">
        <f t="shared" si="28"/>
        <v>0</v>
      </c>
    </row>
    <row r="193" spans="13:20" ht="12.75">
      <c r="M193" s="19">
        <f t="shared" si="29"/>
        <v>172</v>
      </c>
      <c r="N193" s="19">
        <f t="shared" si="30"/>
        <v>1</v>
      </c>
      <c r="O193" s="19">
        <f t="shared" si="31"/>
        <v>0</v>
      </c>
      <c r="P193" s="40" t="e">
        <f t="shared" si="32"/>
        <v>#DIV/0!</v>
      </c>
      <c r="Q193" s="40" t="e">
        <f t="shared" si="33"/>
        <v>#DIV/0!</v>
      </c>
      <c r="R193" s="40" t="e">
        <f t="shared" si="34"/>
        <v>#DIV/0!</v>
      </c>
      <c r="S193" s="40" t="e">
        <f t="shared" si="35"/>
        <v>#DIV/0!</v>
      </c>
      <c r="T193" s="19">
        <f t="shared" si="28"/>
        <v>0</v>
      </c>
    </row>
    <row r="194" spans="13:20" ht="12.75">
      <c r="M194" s="19">
        <f t="shared" si="29"/>
        <v>173</v>
      </c>
      <c r="N194" s="19">
        <f t="shared" si="30"/>
        <v>1</v>
      </c>
      <c r="O194" s="19">
        <f t="shared" si="31"/>
        <v>0</v>
      </c>
      <c r="P194" s="40" t="e">
        <f t="shared" si="32"/>
        <v>#DIV/0!</v>
      </c>
      <c r="Q194" s="40" t="e">
        <f t="shared" si="33"/>
        <v>#DIV/0!</v>
      </c>
      <c r="R194" s="40" t="e">
        <f t="shared" si="34"/>
        <v>#DIV/0!</v>
      </c>
      <c r="S194" s="40" t="e">
        <f t="shared" si="35"/>
        <v>#DIV/0!</v>
      </c>
      <c r="T194" s="19">
        <f t="shared" si="28"/>
        <v>0</v>
      </c>
    </row>
    <row r="195" spans="13:20" ht="12.75">
      <c r="M195" s="19">
        <f t="shared" si="29"/>
        <v>174</v>
      </c>
      <c r="N195" s="19">
        <f t="shared" si="30"/>
        <v>1</v>
      </c>
      <c r="O195" s="19">
        <f t="shared" si="31"/>
        <v>0</v>
      </c>
      <c r="P195" s="40" t="e">
        <f t="shared" si="32"/>
        <v>#DIV/0!</v>
      </c>
      <c r="Q195" s="40" t="e">
        <f t="shared" si="33"/>
        <v>#DIV/0!</v>
      </c>
      <c r="R195" s="40" t="e">
        <f t="shared" si="34"/>
        <v>#DIV/0!</v>
      </c>
      <c r="S195" s="40" t="e">
        <f t="shared" si="35"/>
        <v>#DIV/0!</v>
      </c>
      <c r="T195" s="19">
        <f t="shared" si="28"/>
        <v>0</v>
      </c>
    </row>
    <row r="196" spans="13:20" ht="12.75">
      <c r="M196" s="19">
        <f t="shared" si="29"/>
        <v>175</v>
      </c>
      <c r="N196" s="19">
        <f t="shared" si="30"/>
        <v>1</v>
      </c>
      <c r="O196" s="19">
        <f t="shared" si="31"/>
        <v>0</v>
      </c>
      <c r="P196" s="40" t="e">
        <f t="shared" si="32"/>
        <v>#DIV/0!</v>
      </c>
      <c r="Q196" s="40" t="e">
        <f t="shared" si="33"/>
        <v>#DIV/0!</v>
      </c>
      <c r="R196" s="40" t="e">
        <f t="shared" si="34"/>
        <v>#DIV/0!</v>
      </c>
      <c r="S196" s="40" t="e">
        <f t="shared" si="35"/>
        <v>#DIV/0!</v>
      </c>
      <c r="T196" s="19">
        <f t="shared" si="28"/>
        <v>0</v>
      </c>
    </row>
    <row r="197" spans="13:20" ht="12.75">
      <c r="M197" s="19">
        <f t="shared" si="29"/>
        <v>176</v>
      </c>
      <c r="N197" s="19">
        <f t="shared" si="30"/>
        <v>1</v>
      </c>
      <c r="O197" s="19">
        <f t="shared" si="31"/>
        <v>0</v>
      </c>
      <c r="P197" s="40" t="e">
        <f t="shared" si="32"/>
        <v>#DIV/0!</v>
      </c>
      <c r="Q197" s="40" t="e">
        <f t="shared" si="33"/>
        <v>#DIV/0!</v>
      </c>
      <c r="R197" s="40" t="e">
        <f t="shared" si="34"/>
        <v>#DIV/0!</v>
      </c>
      <c r="S197" s="40" t="e">
        <f t="shared" si="35"/>
        <v>#DIV/0!</v>
      </c>
      <c r="T197" s="19">
        <f t="shared" si="28"/>
        <v>0</v>
      </c>
    </row>
    <row r="198" spans="13:20" ht="12.75">
      <c r="M198" s="19">
        <f t="shared" si="29"/>
        <v>177</v>
      </c>
      <c r="N198" s="19">
        <f t="shared" si="30"/>
        <v>1</v>
      </c>
      <c r="O198" s="19">
        <f t="shared" si="31"/>
        <v>0</v>
      </c>
      <c r="P198" s="40" t="e">
        <f t="shared" si="32"/>
        <v>#DIV/0!</v>
      </c>
      <c r="Q198" s="40" t="e">
        <f t="shared" si="33"/>
        <v>#DIV/0!</v>
      </c>
      <c r="R198" s="40" t="e">
        <f t="shared" si="34"/>
        <v>#DIV/0!</v>
      </c>
      <c r="S198" s="40" t="e">
        <f t="shared" si="35"/>
        <v>#DIV/0!</v>
      </c>
      <c r="T198" s="19">
        <f t="shared" si="28"/>
        <v>0</v>
      </c>
    </row>
    <row r="199" spans="13:20" ht="12.75">
      <c r="M199" s="19">
        <f t="shared" si="29"/>
        <v>178</v>
      </c>
      <c r="N199" s="19">
        <f t="shared" si="30"/>
        <v>1</v>
      </c>
      <c r="O199" s="19">
        <f t="shared" si="31"/>
        <v>0</v>
      </c>
      <c r="P199" s="40" t="e">
        <f t="shared" si="32"/>
        <v>#DIV/0!</v>
      </c>
      <c r="Q199" s="40" t="e">
        <f t="shared" si="33"/>
        <v>#DIV/0!</v>
      </c>
      <c r="R199" s="40" t="e">
        <f t="shared" si="34"/>
        <v>#DIV/0!</v>
      </c>
      <c r="S199" s="40" t="e">
        <f t="shared" si="35"/>
        <v>#DIV/0!</v>
      </c>
      <c r="T199" s="19">
        <f t="shared" si="28"/>
        <v>0</v>
      </c>
    </row>
    <row r="200" spans="13:20" ht="12.75">
      <c r="M200" s="19">
        <f t="shared" si="29"/>
        <v>179</v>
      </c>
      <c r="N200" s="19">
        <f t="shared" si="30"/>
        <v>1</v>
      </c>
      <c r="O200" s="19">
        <f t="shared" si="31"/>
        <v>0</v>
      </c>
      <c r="P200" s="40" t="e">
        <f t="shared" si="32"/>
        <v>#DIV/0!</v>
      </c>
      <c r="Q200" s="40" t="e">
        <f t="shared" si="33"/>
        <v>#DIV/0!</v>
      </c>
      <c r="R200" s="40" t="e">
        <f t="shared" si="34"/>
        <v>#DIV/0!</v>
      </c>
      <c r="S200" s="40" t="e">
        <f t="shared" si="35"/>
        <v>#DIV/0!</v>
      </c>
      <c r="T200" s="19">
        <f t="shared" si="28"/>
        <v>0</v>
      </c>
    </row>
    <row r="201" spans="13:20" ht="12.75">
      <c r="M201" s="19">
        <f t="shared" si="29"/>
        <v>180</v>
      </c>
      <c r="N201" s="19">
        <f t="shared" si="30"/>
        <v>1</v>
      </c>
      <c r="O201" s="19">
        <f t="shared" si="31"/>
        <v>0</v>
      </c>
      <c r="P201" s="40" t="e">
        <f t="shared" si="32"/>
        <v>#DIV/0!</v>
      </c>
      <c r="Q201" s="40" t="e">
        <f t="shared" si="33"/>
        <v>#DIV/0!</v>
      </c>
      <c r="R201" s="40" t="e">
        <f t="shared" si="34"/>
        <v>#DIV/0!</v>
      </c>
      <c r="S201" s="40" t="e">
        <f t="shared" si="35"/>
        <v>#DIV/0!</v>
      </c>
      <c r="T201" s="19">
        <f t="shared" si="28"/>
        <v>0</v>
      </c>
    </row>
    <row r="202" spans="13:20" ht="12.75">
      <c r="M202" s="19">
        <f t="shared" si="29"/>
        <v>181</v>
      </c>
      <c r="N202" s="19">
        <f t="shared" si="30"/>
        <v>1</v>
      </c>
      <c r="O202" s="19">
        <f t="shared" si="31"/>
        <v>0</v>
      </c>
      <c r="P202" s="40" t="e">
        <f t="shared" si="32"/>
        <v>#DIV/0!</v>
      </c>
      <c r="Q202" s="40" t="e">
        <f t="shared" si="33"/>
        <v>#DIV/0!</v>
      </c>
      <c r="R202" s="40" t="e">
        <f t="shared" si="34"/>
        <v>#DIV/0!</v>
      </c>
      <c r="S202" s="40" t="e">
        <f t="shared" si="35"/>
        <v>#DIV/0!</v>
      </c>
      <c r="T202" s="19">
        <f t="shared" si="28"/>
        <v>0</v>
      </c>
    </row>
    <row r="203" spans="13:20" ht="12.75">
      <c r="M203" s="19">
        <f t="shared" si="29"/>
        <v>182</v>
      </c>
      <c r="N203" s="19">
        <f t="shared" si="30"/>
        <v>1</v>
      </c>
      <c r="O203" s="19">
        <f t="shared" si="31"/>
        <v>0</v>
      </c>
      <c r="P203" s="40" t="e">
        <f t="shared" si="32"/>
        <v>#DIV/0!</v>
      </c>
      <c r="Q203" s="40" t="e">
        <f t="shared" si="33"/>
        <v>#DIV/0!</v>
      </c>
      <c r="R203" s="40" t="e">
        <f t="shared" si="34"/>
        <v>#DIV/0!</v>
      </c>
      <c r="S203" s="40" t="e">
        <f t="shared" si="35"/>
        <v>#DIV/0!</v>
      </c>
      <c r="T203" s="19">
        <f t="shared" si="28"/>
        <v>0</v>
      </c>
    </row>
    <row r="204" spans="13:20" ht="12.75">
      <c r="M204" s="19">
        <f t="shared" si="29"/>
        <v>183</v>
      </c>
      <c r="N204" s="19">
        <f t="shared" si="30"/>
        <v>1</v>
      </c>
      <c r="O204" s="19">
        <f t="shared" si="31"/>
        <v>0</v>
      </c>
      <c r="P204" s="40" t="e">
        <f t="shared" si="32"/>
        <v>#DIV/0!</v>
      </c>
      <c r="Q204" s="40" t="e">
        <f t="shared" si="33"/>
        <v>#DIV/0!</v>
      </c>
      <c r="R204" s="40" t="e">
        <f t="shared" si="34"/>
        <v>#DIV/0!</v>
      </c>
      <c r="S204" s="40" t="e">
        <f t="shared" si="35"/>
        <v>#DIV/0!</v>
      </c>
      <c r="T204" s="19">
        <f t="shared" si="28"/>
        <v>0</v>
      </c>
    </row>
    <row r="205" spans="13:20" ht="12.75">
      <c r="M205" s="19">
        <f t="shared" si="29"/>
        <v>184</v>
      </c>
      <c r="N205" s="19">
        <f t="shared" si="30"/>
        <v>1</v>
      </c>
      <c r="O205" s="19">
        <f t="shared" si="31"/>
        <v>0</v>
      </c>
      <c r="P205" s="40" t="e">
        <f t="shared" si="32"/>
        <v>#DIV/0!</v>
      </c>
      <c r="Q205" s="40" t="e">
        <f t="shared" si="33"/>
        <v>#DIV/0!</v>
      </c>
      <c r="R205" s="40" t="e">
        <f t="shared" si="34"/>
        <v>#DIV/0!</v>
      </c>
      <c r="S205" s="40" t="e">
        <f t="shared" si="35"/>
        <v>#DIV/0!</v>
      </c>
      <c r="T205" s="19">
        <f t="shared" si="28"/>
        <v>0</v>
      </c>
    </row>
    <row r="206" spans="13:20" ht="12.75">
      <c r="M206" s="19">
        <f t="shared" si="29"/>
        <v>185</v>
      </c>
      <c r="N206" s="19">
        <f t="shared" si="30"/>
        <v>1</v>
      </c>
      <c r="O206" s="19">
        <f t="shared" si="31"/>
        <v>0</v>
      </c>
      <c r="P206" s="40" t="e">
        <f t="shared" si="32"/>
        <v>#DIV/0!</v>
      </c>
      <c r="Q206" s="40" t="e">
        <f t="shared" si="33"/>
        <v>#DIV/0!</v>
      </c>
      <c r="R206" s="40" t="e">
        <f t="shared" si="34"/>
        <v>#DIV/0!</v>
      </c>
      <c r="S206" s="40" t="e">
        <f t="shared" si="35"/>
        <v>#DIV/0!</v>
      </c>
      <c r="T206" s="19">
        <f t="shared" si="28"/>
        <v>0</v>
      </c>
    </row>
    <row r="207" spans="13:20" ht="12.75">
      <c r="M207" s="19">
        <f t="shared" si="29"/>
        <v>186</v>
      </c>
      <c r="N207" s="19">
        <f t="shared" si="30"/>
        <v>1</v>
      </c>
      <c r="O207" s="19">
        <f t="shared" si="31"/>
        <v>0</v>
      </c>
      <c r="P207" s="40" t="e">
        <f t="shared" si="32"/>
        <v>#DIV/0!</v>
      </c>
      <c r="Q207" s="40" t="e">
        <f t="shared" si="33"/>
        <v>#DIV/0!</v>
      </c>
      <c r="R207" s="40" t="e">
        <f t="shared" si="34"/>
        <v>#DIV/0!</v>
      </c>
      <c r="S207" s="40" t="e">
        <f t="shared" si="35"/>
        <v>#DIV/0!</v>
      </c>
      <c r="T207" s="19">
        <f t="shared" si="28"/>
        <v>0</v>
      </c>
    </row>
    <row r="208" spans="13:20" ht="12.75">
      <c r="M208" s="19">
        <f t="shared" si="29"/>
        <v>187</v>
      </c>
      <c r="N208" s="19">
        <f t="shared" si="30"/>
        <v>1</v>
      </c>
      <c r="O208" s="19">
        <f t="shared" si="31"/>
        <v>0</v>
      </c>
      <c r="P208" s="40" t="e">
        <f t="shared" si="32"/>
        <v>#DIV/0!</v>
      </c>
      <c r="Q208" s="40" t="e">
        <f t="shared" si="33"/>
        <v>#DIV/0!</v>
      </c>
      <c r="R208" s="40" t="e">
        <f t="shared" si="34"/>
        <v>#DIV/0!</v>
      </c>
      <c r="S208" s="40" t="e">
        <f t="shared" si="35"/>
        <v>#DIV/0!</v>
      </c>
      <c r="T208" s="19">
        <f t="shared" si="28"/>
        <v>0</v>
      </c>
    </row>
    <row r="209" spans="13:20" ht="12.75">
      <c r="M209" s="19">
        <f t="shared" si="29"/>
        <v>188</v>
      </c>
      <c r="N209" s="19">
        <f t="shared" si="30"/>
        <v>1</v>
      </c>
      <c r="O209" s="19">
        <f t="shared" si="31"/>
        <v>0</v>
      </c>
      <c r="P209" s="40" t="e">
        <f t="shared" si="32"/>
        <v>#DIV/0!</v>
      </c>
      <c r="Q209" s="40" t="e">
        <f t="shared" si="33"/>
        <v>#DIV/0!</v>
      </c>
      <c r="R209" s="40" t="e">
        <f t="shared" si="34"/>
        <v>#DIV/0!</v>
      </c>
      <c r="S209" s="40" t="e">
        <f t="shared" si="35"/>
        <v>#DIV/0!</v>
      </c>
      <c r="T209" s="19">
        <f t="shared" si="28"/>
        <v>0</v>
      </c>
    </row>
    <row r="210" spans="13:20" ht="12.75">
      <c r="M210" s="19">
        <f t="shared" si="29"/>
        <v>189</v>
      </c>
      <c r="N210" s="19">
        <f t="shared" si="30"/>
        <v>1</v>
      </c>
      <c r="O210" s="19">
        <f t="shared" si="31"/>
        <v>0</v>
      </c>
      <c r="P210" s="40" t="e">
        <f t="shared" si="32"/>
        <v>#DIV/0!</v>
      </c>
      <c r="Q210" s="40" t="e">
        <f t="shared" si="33"/>
        <v>#DIV/0!</v>
      </c>
      <c r="R210" s="40" t="e">
        <f t="shared" si="34"/>
        <v>#DIV/0!</v>
      </c>
      <c r="S210" s="40" t="e">
        <f t="shared" si="35"/>
        <v>#DIV/0!</v>
      </c>
      <c r="T210" s="19">
        <f t="shared" si="28"/>
        <v>0</v>
      </c>
    </row>
    <row r="211" spans="13:20" ht="12.75">
      <c r="M211" s="19">
        <f t="shared" si="29"/>
        <v>190</v>
      </c>
      <c r="N211" s="19">
        <f t="shared" si="30"/>
        <v>1</v>
      </c>
      <c r="O211" s="19">
        <f t="shared" si="31"/>
        <v>0</v>
      </c>
      <c r="P211" s="40" t="e">
        <f t="shared" si="32"/>
        <v>#DIV/0!</v>
      </c>
      <c r="Q211" s="40" t="e">
        <f t="shared" si="33"/>
        <v>#DIV/0!</v>
      </c>
      <c r="R211" s="40" t="e">
        <f t="shared" si="34"/>
        <v>#DIV/0!</v>
      </c>
      <c r="S211" s="40" t="e">
        <f t="shared" si="35"/>
        <v>#DIV/0!</v>
      </c>
      <c r="T211" s="19">
        <f t="shared" si="28"/>
        <v>0</v>
      </c>
    </row>
    <row r="212" spans="13:20" ht="12.75">
      <c r="M212" s="19">
        <f t="shared" si="29"/>
        <v>191</v>
      </c>
      <c r="N212" s="19">
        <f t="shared" si="30"/>
        <v>1</v>
      </c>
      <c r="O212" s="19">
        <f t="shared" si="31"/>
        <v>0</v>
      </c>
      <c r="P212" s="40" t="e">
        <f t="shared" si="32"/>
        <v>#DIV/0!</v>
      </c>
      <c r="Q212" s="40" t="e">
        <f t="shared" si="33"/>
        <v>#DIV/0!</v>
      </c>
      <c r="R212" s="40" t="e">
        <f t="shared" si="34"/>
        <v>#DIV/0!</v>
      </c>
      <c r="S212" s="40" t="e">
        <f t="shared" si="35"/>
        <v>#DIV/0!</v>
      </c>
      <c r="T212" s="19">
        <f t="shared" si="28"/>
        <v>0</v>
      </c>
    </row>
    <row r="213" spans="13:20" ht="12.75">
      <c r="M213" s="19">
        <f t="shared" si="29"/>
        <v>192</v>
      </c>
      <c r="N213" s="19">
        <f t="shared" si="30"/>
        <v>1</v>
      </c>
      <c r="O213" s="19">
        <f t="shared" si="31"/>
        <v>0</v>
      </c>
      <c r="P213" s="40" t="e">
        <f t="shared" si="32"/>
        <v>#DIV/0!</v>
      </c>
      <c r="Q213" s="40" t="e">
        <f t="shared" si="33"/>
        <v>#DIV/0!</v>
      </c>
      <c r="R213" s="40" t="e">
        <f t="shared" si="34"/>
        <v>#DIV/0!</v>
      </c>
      <c r="S213" s="40" t="e">
        <f t="shared" si="35"/>
        <v>#DIV/0!</v>
      </c>
      <c r="T213" s="19">
        <f aca="true" t="shared" si="36" ref="T213:T276">$B$11</f>
        <v>0</v>
      </c>
    </row>
    <row r="214" spans="13:20" ht="12.75">
      <c r="M214" s="19">
        <f aca="true" t="shared" si="37" ref="M214:M277">(M213+1)</f>
        <v>193</v>
      </c>
      <c r="N214" s="19">
        <f aca="true" t="shared" si="38" ref="N214:N277">IF($B$9&gt;N213,IF(O213=($B$8-1),(N213+1),(N213)),(N213))</f>
        <v>1</v>
      </c>
      <c r="O214" s="19">
        <f aca="true" t="shared" si="39" ref="O214:O277">IF(O213&lt;($B$8-1),(1+O213),0)</f>
        <v>0</v>
      </c>
      <c r="P214" s="40" t="e">
        <f aca="true" t="shared" si="40" ref="P214:P277">IF((N214&gt;N213),(EXP(-$Q$16)*(P213)+$Q$11),((EXP(-$Q$16)*(P213))))</f>
        <v>#DIV/0!</v>
      </c>
      <c r="Q214" s="40" t="e">
        <f aca="true" t="shared" si="41" ref="Q214:Q277">IF((N214&gt;N213),(EXP(-$Q$16)*(Q213)+$Q$12),((EXP(-$Q$16)*(Q213))))</f>
        <v>#DIV/0!</v>
      </c>
      <c r="R214" s="40" t="e">
        <f aca="true" t="shared" si="42" ref="R214:R277">IF((N214&gt;N213),(EXP(-$Q$16)*(R213)+$Q$13),((EXP(-$Q$16)*(R213))))</f>
        <v>#DIV/0!</v>
      </c>
      <c r="S214" s="40" t="e">
        <f aca="true" t="shared" si="43" ref="S214:S277">IF((N214&gt;N213),(EXP(-$Q$16)*(S213)+$Q$14),((EXP(-$Q$16)*(S213))))</f>
        <v>#DIV/0!</v>
      </c>
      <c r="T214" s="19">
        <f t="shared" si="36"/>
        <v>0</v>
      </c>
    </row>
    <row r="215" spans="13:20" ht="12.75">
      <c r="M215" s="19">
        <f t="shared" si="37"/>
        <v>194</v>
      </c>
      <c r="N215" s="19">
        <f t="shared" si="38"/>
        <v>1</v>
      </c>
      <c r="O215" s="19">
        <f t="shared" si="39"/>
        <v>0</v>
      </c>
      <c r="P215" s="40" t="e">
        <f t="shared" si="40"/>
        <v>#DIV/0!</v>
      </c>
      <c r="Q215" s="40" t="e">
        <f t="shared" si="41"/>
        <v>#DIV/0!</v>
      </c>
      <c r="R215" s="40" t="e">
        <f t="shared" si="42"/>
        <v>#DIV/0!</v>
      </c>
      <c r="S215" s="40" t="e">
        <f t="shared" si="43"/>
        <v>#DIV/0!</v>
      </c>
      <c r="T215" s="19">
        <f t="shared" si="36"/>
        <v>0</v>
      </c>
    </row>
    <row r="216" spans="13:20" ht="12.75">
      <c r="M216" s="19">
        <f t="shared" si="37"/>
        <v>195</v>
      </c>
      <c r="N216" s="19">
        <f t="shared" si="38"/>
        <v>1</v>
      </c>
      <c r="O216" s="19">
        <f t="shared" si="39"/>
        <v>0</v>
      </c>
      <c r="P216" s="40" t="e">
        <f t="shared" si="40"/>
        <v>#DIV/0!</v>
      </c>
      <c r="Q216" s="40" t="e">
        <f t="shared" si="41"/>
        <v>#DIV/0!</v>
      </c>
      <c r="R216" s="40" t="e">
        <f t="shared" si="42"/>
        <v>#DIV/0!</v>
      </c>
      <c r="S216" s="40" t="e">
        <f t="shared" si="43"/>
        <v>#DIV/0!</v>
      </c>
      <c r="T216" s="19">
        <f t="shared" si="36"/>
        <v>0</v>
      </c>
    </row>
    <row r="217" spans="13:20" ht="12.75">
      <c r="M217" s="19">
        <f t="shared" si="37"/>
        <v>196</v>
      </c>
      <c r="N217" s="19">
        <f t="shared" si="38"/>
        <v>1</v>
      </c>
      <c r="O217" s="19">
        <f t="shared" si="39"/>
        <v>0</v>
      </c>
      <c r="P217" s="40" t="e">
        <f t="shared" si="40"/>
        <v>#DIV/0!</v>
      </c>
      <c r="Q217" s="40" t="e">
        <f t="shared" si="41"/>
        <v>#DIV/0!</v>
      </c>
      <c r="R217" s="40" t="e">
        <f t="shared" si="42"/>
        <v>#DIV/0!</v>
      </c>
      <c r="S217" s="40" t="e">
        <f t="shared" si="43"/>
        <v>#DIV/0!</v>
      </c>
      <c r="T217" s="19">
        <f t="shared" si="36"/>
        <v>0</v>
      </c>
    </row>
    <row r="218" spans="13:20" ht="12.75">
      <c r="M218" s="19">
        <f t="shared" si="37"/>
        <v>197</v>
      </c>
      <c r="N218" s="19">
        <f t="shared" si="38"/>
        <v>1</v>
      </c>
      <c r="O218" s="19">
        <f t="shared" si="39"/>
        <v>0</v>
      </c>
      <c r="P218" s="40" t="e">
        <f t="shared" si="40"/>
        <v>#DIV/0!</v>
      </c>
      <c r="Q218" s="40" t="e">
        <f t="shared" si="41"/>
        <v>#DIV/0!</v>
      </c>
      <c r="R218" s="40" t="e">
        <f t="shared" si="42"/>
        <v>#DIV/0!</v>
      </c>
      <c r="S218" s="40" t="e">
        <f t="shared" si="43"/>
        <v>#DIV/0!</v>
      </c>
      <c r="T218" s="19">
        <f t="shared" si="36"/>
        <v>0</v>
      </c>
    </row>
    <row r="219" spans="13:20" ht="12.75">
      <c r="M219" s="19">
        <f t="shared" si="37"/>
        <v>198</v>
      </c>
      <c r="N219" s="19">
        <f t="shared" si="38"/>
        <v>1</v>
      </c>
      <c r="O219" s="19">
        <f t="shared" si="39"/>
        <v>0</v>
      </c>
      <c r="P219" s="40" t="e">
        <f t="shared" si="40"/>
        <v>#DIV/0!</v>
      </c>
      <c r="Q219" s="40" t="e">
        <f t="shared" si="41"/>
        <v>#DIV/0!</v>
      </c>
      <c r="R219" s="40" t="e">
        <f t="shared" si="42"/>
        <v>#DIV/0!</v>
      </c>
      <c r="S219" s="40" t="e">
        <f t="shared" si="43"/>
        <v>#DIV/0!</v>
      </c>
      <c r="T219" s="19">
        <f t="shared" si="36"/>
        <v>0</v>
      </c>
    </row>
    <row r="220" spans="13:20" ht="12.75">
      <c r="M220" s="19">
        <f t="shared" si="37"/>
        <v>199</v>
      </c>
      <c r="N220" s="19">
        <f t="shared" si="38"/>
        <v>1</v>
      </c>
      <c r="O220" s="19">
        <f t="shared" si="39"/>
        <v>0</v>
      </c>
      <c r="P220" s="40" t="e">
        <f t="shared" si="40"/>
        <v>#DIV/0!</v>
      </c>
      <c r="Q220" s="40" t="e">
        <f t="shared" si="41"/>
        <v>#DIV/0!</v>
      </c>
      <c r="R220" s="40" t="e">
        <f t="shared" si="42"/>
        <v>#DIV/0!</v>
      </c>
      <c r="S220" s="40" t="e">
        <f t="shared" si="43"/>
        <v>#DIV/0!</v>
      </c>
      <c r="T220" s="19">
        <f t="shared" si="36"/>
        <v>0</v>
      </c>
    </row>
    <row r="221" spans="13:20" ht="12.75">
      <c r="M221" s="19">
        <f t="shared" si="37"/>
        <v>200</v>
      </c>
      <c r="N221" s="19">
        <f t="shared" si="38"/>
        <v>1</v>
      </c>
      <c r="O221" s="19">
        <f t="shared" si="39"/>
        <v>0</v>
      </c>
      <c r="P221" s="40" t="e">
        <f t="shared" si="40"/>
        <v>#DIV/0!</v>
      </c>
      <c r="Q221" s="40" t="e">
        <f t="shared" si="41"/>
        <v>#DIV/0!</v>
      </c>
      <c r="R221" s="40" t="e">
        <f t="shared" si="42"/>
        <v>#DIV/0!</v>
      </c>
      <c r="S221" s="40" t="e">
        <f t="shared" si="43"/>
        <v>#DIV/0!</v>
      </c>
      <c r="T221" s="19">
        <f t="shared" si="36"/>
        <v>0</v>
      </c>
    </row>
    <row r="222" spans="13:20" ht="12.75">
      <c r="M222" s="19">
        <f t="shared" si="37"/>
        <v>201</v>
      </c>
      <c r="N222" s="19">
        <f t="shared" si="38"/>
        <v>1</v>
      </c>
      <c r="O222" s="19">
        <f t="shared" si="39"/>
        <v>0</v>
      </c>
      <c r="P222" s="40" t="e">
        <f t="shared" si="40"/>
        <v>#DIV/0!</v>
      </c>
      <c r="Q222" s="40" t="e">
        <f t="shared" si="41"/>
        <v>#DIV/0!</v>
      </c>
      <c r="R222" s="40" t="e">
        <f t="shared" si="42"/>
        <v>#DIV/0!</v>
      </c>
      <c r="S222" s="40" t="e">
        <f t="shared" si="43"/>
        <v>#DIV/0!</v>
      </c>
      <c r="T222" s="19">
        <f t="shared" si="36"/>
        <v>0</v>
      </c>
    </row>
    <row r="223" spans="13:20" ht="12.75">
      <c r="M223" s="19">
        <f t="shared" si="37"/>
        <v>202</v>
      </c>
      <c r="N223" s="19">
        <f t="shared" si="38"/>
        <v>1</v>
      </c>
      <c r="O223" s="19">
        <f t="shared" si="39"/>
        <v>0</v>
      </c>
      <c r="P223" s="40" t="e">
        <f t="shared" si="40"/>
        <v>#DIV/0!</v>
      </c>
      <c r="Q223" s="40" t="e">
        <f t="shared" si="41"/>
        <v>#DIV/0!</v>
      </c>
      <c r="R223" s="40" t="e">
        <f t="shared" si="42"/>
        <v>#DIV/0!</v>
      </c>
      <c r="S223" s="40" t="e">
        <f t="shared" si="43"/>
        <v>#DIV/0!</v>
      </c>
      <c r="T223" s="19">
        <f t="shared" si="36"/>
        <v>0</v>
      </c>
    </row>
    <row r="224" spans="13:20" ht="12.75">
      <c r="M224" s="19">
        <f t="shared" si="37"/>
        <v>203</v>
      </c>
      <c r="N224" s="19">
        <f t="shared" si="38"/>
        <v>1</v>
      </c>
      <c r="O224" s="19">
        <f t="shared" si="39"/>
        <v>0</v>
      </c>
      <c r="P224" s="40" t="e">
        <f t="shared" si="40"/>
        <v>#DIV/0!</v>
      </c>
      <c r="Q224" s="40" t="e">
        <f t="shared" si="41"/>
        <v>#DIV/0!</v>
      </c>
      <c r="R224" s="40" t="e">
        <f t="shared" si="42"/>
        <v>#DIV/0!</v>
      </c>
      <c r="S224" s="40" t="e">
        <f t="shared" si="43"/>
        <v>#DIV/0!</v>
      </c>
      <c r="T224" s="19">
        <f t="shared" si="36"/>
        <v>0</v>
      </c>
    </row>
    <row r="225" spans="13:20" ht="12.75">
      <c r="M225" s="19">
        <f t="shared" si="37"/>
        <v>204</v>
      </c>
      <c r="N225" s="19">
        <f t="shared" si="38"/>
        <v>1</v>
      </c>
      <c r="O225" s="19">
        <f t="shared" si="39"/>
        <v>0</v>
      </c>
      <c r="P225" s="40" t="e">
        <f t="shared" si="40"/>
        <v>#DIV/0!</v>
      </c>
      <c r="Q225" s="40" t="e">
        <f t="shared" si="41"/>
        <v>#DIV/0!</v>
      </c>
      <c r="R225" s="40" t="e">
        <f t="shared" si="42"/>
        <v>#DIV/0!</v>
      </c>
      <c r="S225" s="40" t="e">
        <f t="shared" si="43"/>
        <v>#DIV/0!</v>
      </c>
      <c r="T225" s="19">
        <f t="shared" si="36"/>
        <v>0</v>
      </c>
    </row>
    <row r="226" spans="13:20" ht="12.75">
      <c r="M226" s="19">
        <f t="shared" si="37"/>
        <v>205</v>
      </c>
      <c r="N226" s="19">
        <f t="shared" si="38"/>
        <v>1</v>
      </c>
      <c r="O226" s="19">
        <f t="shared" si="39"/>
        <v>0</v>
      </c>
      <c r="P226" s="40" t="e">
        <f t="shared" si="40"/>
        <v>#DIV/0!</v>
      </c>
      <c r="Q226" s="40" t="e">
        <f t="shared" si="41"/>
        <v>#DIV/0!</v>
      </c>
      <c r="R226" s="40" t="e">
        <f t="shared" si="42"/>
        <v>#DIV/0!</v>
      </c>
      <c r="S226" s="40" t="e">
        <f t="shared" si="43"/>
        <v>#DIV/0!</v>
      </c>
      <c r="T226" s="19">
        <f t="shared" si="36"/>
        <v>0</v>
      </c>
    </row>
    <row r="227" spans="13:20" ht="12.75">
      <c r="M227" s="19">
        <f t="shared" si="37"/>
        <v>206</v>
      </c>
      <c r="N227" s="19">
        <f t="shared" si="38"/>
        <v>1</v>
      </c>
      <c r="O227" s="19">
        <f t="shared" si="39"/>
        <v>0</v>
      </c>
      <c r="P227" s="40" t="e">
        <f t="shared" si="40"/>
        <v>#DIV/0!</v>
      </c>
      <c r="Q227" s="40" t="e">
        <f t="shared" si="41"/>
        <v>#DIV/0!</v>
      </c>
      <c r="R227" s="40" t="e">
        <f t="shared" si="42"/>
        <v>#DIV/0!</v>
      </c>
      <c r="S227" s="40" t="e">
        <f t="shared" si="43"/>
        <v>#DIV/0!</v>
      </c>
      <c r="T227" s="19">
        <f t="shared" si="36"/>
        <v>0</v>
      </c>
    </row>
    <row r="228" spans="13:20" ht="12.75">
      <c r="M228" s="19">
        <f t="shared" si="37"/>
        <v>207</v>
      </c>
      <c r="N228" s="19">
        <f t="shared" si="38"/>
        <v>1</v>
      </c>
      <c r="O228" s="19">
        <f t="shared" si="39"/>
        <v>0</v>
      </c>
      <c r="P228" s="40" t="e">
        <f t="shared" si="40"/>
        <v>#DIV/0!</v>
      </c>
      <c r="Q228" s="40" t="e">
        <f t="shared" si="41"/>
        <v>#DIV/0!</v>
      </c>
      <c r="R228" s="40" t="e">
        <f t="shared" si="42"/>
        <v>#DIV/0!</v>
      </c>
      <c r="S228" s="40" t="e">
        <f t="shared" si="43"/>
        <v>#DIV/0!</v>
      </c>
      <c r="T228" s="19">
        <f t="shared" si="36"/>
        <v>0</v>
      </c>
    </row>
    <row r="229" spans="13:20" ht="12.75">
      <c r="M229" s="19">
        <f t="shared" si="37"/>
        <v>208</v>
      </c>
      <c r="N229" s="19">
        <f t="shared" si="38"/>
        <v>1</v>
      </c>
      <c r="O229" s="19">
        <f t="shared" si="39"/>
        <v>0</v>
      </c>
      <c r="P229" s="40" t="e">
        <f t="shared" si="40"/>
        <v>#DIV/0!</v>
      </c>
      <c r="Q229" s="40" t="e">
        <f t="shared" si="41"/>
        <v>#DIV/0!</v>
      </c>
      <c r="R229" s="40" t="e">
        <f t="shared" si="42"/>
        <v>#DIV/0!</v>
      </c>
      <c r="S229" s="40" t="e">
        <f t="shared" si="43"/>
        <v>#DIV/0!</v>
      </c>
      <c r="T229" s="19">
        <f t="shared" si="36"/>
        <v>0</v>
      </c>
    </row>
    <row r="230" spans="13:20" ht="12.75">
      <c r="M230" s="19">
        <f t="shared" si="37"/>
        <v>209</v>
      </c>
      <c r="N230" s="19">
        <f t="shared" si="38"/>
        <v>1</v>
      </c>
      <c r="O230" s="19">
        <f t="shared" si="39"/>
        <v>0</v>
      </c>
      <c r="P230" s="40" t="e">
        <f t="shared" si="40"/>
        <v>#DIV/0!</v>
      </c>
      <c r="Q230" s="40" t="e">
        <f t="shared" si="41"/>
        <v>#DIV/0!</v>
      </c>
      <c r="R230" s="40" t="e">
        <f t="shared" si="42"/>
        <v>#DIV/0!</v>
      </c>
      <c r="S230" s="40" t="e">
        <f t="shared" si="43"/>
        <v>#DIV/0!</v>
      </c>
      <c r="T230" s="19">
        <f t="shared" si="36"/>
        <v>0</v>
      </c>
    </row>
    <row r="231" spans="13:20" ht="12.75">
      <c r="M231" s="19">
        <f t="shared" si="37"/>
        <v>210</v>
      </c>
      <c r="N231" s="19">
        <f t="shared" si="38"/>
        <v>1</v>
      </c>
      <c r="O231" s="19">
        <f t="shared" si="39"/>
        <v>0</v>
      </c>
      <c r="P231" s="40" t="e">
        <f t="shared" si="40"/>
        <v>#DIV/0!</v>
      </c>
      <c r="Q231" s="40" t="e">
        <f t="shared" si="41"/>
        <v>#DIV/0!</v>
      </c>
      <c r="R231" s="40" t="e">
        <f t="shared" si="42"/>
        <v>#DIV/0!</v>
      </c>
      <c r="S231" s="40" t="e">
        <f t="shared" si="43"/>
        <v>#DIV/0!</v>
      </c>
      <c r="T231" s="19">
        <f t="shared" si="36"/>
        <v>0</v>
      </c>
    </row>
    <row r="232" spans="13:20" ht="12.75">
      <c r="M232" s="19">
        <f t="shared" si="37"/>
        <v>211</v>
      </c>
      <c r="N232" s="19">
        <f t="shared" si="38"/>
        <v>1</v>
      </c>
      <c r="O232" s="19">
        <f t="shared" si="39"/>
        <v>0</v>
      </c>
      <c r="P232" s="40" t="e">
        <f t="shared" si="40"/>
        <v>#DIV/0!</v>
      </c>
      <c r="Q232" s="40" t="e">
        <f t="shared" si="41"/>
        <v>#DIV/0!</v>
      </c>
      <c r="R232" s="40" t="e">
        <f t="shared" si="42"/>
        <v>#DIV/0!</v>
      </c>
      <c r="S232" s="40" t="e">
        <f t="shared" si="43"/>
        <v>#DIV/0!</v>
      </c>
      <c r="T232" s="19">
        <f t="shared" si="36"/>
        <v>0</v>
      </c>
    </row>
    <row r="233" spans="13:20" ht="12.75">
      <c r="M233" s="19">
        <f t="shared" si="37"/>
        <v>212</v>
      </c>
      <c r="N233" s="19">
        <f t="shared" si="38"/>
        <v>1</v>
      </c>
      <c r="O233" s="19">
        <f t="shared" si="39"/>
        <v>0</v>
      </c>
      <c r="P233" s="40" t="e">
        <f t="shared" si="40"/>
        <v>#DIV/0!</v>
      </c>
      <c r="Q233" s="40" t="e">
        <f t="shared" si="41"/>
        <v>#DIV/0!</v>
      </c>
      <c r="R233" s="40" t="e">
        <f t="shared" si="42"/>
        <v>#DIV/0!</v>
      </c>
      <c r="S233" s="40" t="e">
        <f t="shared" si="43"/>
        <v>#DIV/0!</v>
      </c>
      <c r="T233" s="19">
        <f t="shared" si="36"/>
        <v>0</v>
      </c>
    </row>
    <row r="234" spans="13:20" ht="12.75">
      <c r="M234" s="19">
        <f t="shared" si="37"/>
        <v>213</v>
      </c>
      <c r="N234" s="19">
        <f t="shared" si="38"/>
        <v>1</v>
      </c>
      <c r="O234" s="19">
        <f t="shared" si="39"/>
        <v>0</v>
      </c>
      <c r="P234" s="40" t="e">
        <f t="shared" si="40"/>
        <v>#DIV/0!</v>
      </c>
      <c r="Q234" s="40" t="e">
        <f t="shared" si="41"/>
        <v>#DIV/0!</v>
      </c>
      <c r="R234" s="40" t="e">
        <f t="shared" si="42"/>
        <v>#DIV/0!</v>
      </c>
      <c r="S234" s="40" t="e">
        <f t="shared" si="43"/>
        <v>#DIV/0!</v>
      </c>
      <c r="T234" s="19">
        <f t="shared" si="36"/>
        <v>0</v>
      </c>
    </row>
    <row r="235" spans="13:20" ht="12.75">
      <c r="M235" s="19">
        <f t="shared" si="37"/>
        <v>214</v>
      </c>
      <c r="N235" s="19">
        <f t="shared" si="38"/>
        <v>1</v>
      </c>
      <c r="O235" s="19">
        <f t="shared" si="39"/>
        <v>0</v>
      </c>
      <c r="P235" s="40" t="e">
        <f t="shared" si="40"/>
        <v>#DIV/0!</v>
      </c>
      <c r="Q235" s="40" t="e">
        <f t="shared" si="41"/>
        <v>#DIV/0!</v>
      </c>
      <c r="R235" s="40" t="e">
        <f t="shared" si="42"/>
        <v>#DIV/0!</v>
      </c>
      <c r="S235" s="40" t="e">
        <f t="shared" si="43"/>
        <v>#DIV/0!</v>
      </c>
      <c r="T235" s="19">
        <f t="shared" si="36"/>
        <v>0</v>
      </c>
    </row>
    <row r="236" spans="13:20" ht="12.75">
      <c r="M236" s="19">
        <f t="shared" si="37"/>
        <v>215</v>
      </c>
      <c r="N236" s="19">
        <f t="shared" si="38"/>
        <v>1</v>
      </c>
      <c r="O236" s="19">
        <f t="shared" si="39"/>
        <v>0</v>
      </c>
      <c r="P236" s="40" t="e">
        <f t="shared" si="40"/>
        <v>#DIV/0!</v>
      </c>
      <c r="Q236" s="40" t="e">
        <f t="shared" si="41"/>
        <v>#DIV/0!</v>
      </c>
      <c r="R236" s="40" t="e">
        <f t="shared" si="42"/>
        <v>#DIV/0!</v>
      </c>
      <c r="S236" s="40" t="e">
        <f t="shared" si="43"/>
        <v>#DIV/0!</v>
      </c>
      <c r="T236" s="19">
        <f t="shared" si="36"/>
        <v>0</v>
      </c>
    </row>
    <row r="237" spans="13:20" ht="12.75">
      <c r="M237" s="19">
        <f t="shared" si="37"/>
        <v>216</v>
      </c>
      <c r="N237" s="19">
        <f t="shared" si="38"/>
        <v>1</v>
      </c>
      <c r="O237" s="19">
        <f t="shared" si="39"/>
        <v>0</v>
      </c>
      <c r="P237" s="40" t="e">
        <f t="shared" si="40"/>
        <v>#DIV/0!</v>
      </c>
      <c r="Q237" s="40" t="e">
        <f t="shared" si="41"/>
        <v>#DIV/0!</v>
      </c>
      <c r="R237" s="40" t="e">
        <f t="shared" si="42"/>
        <v>#DIV/0!</v>
      </c>
      <c r="S237" s="40" t="e">
        <f t="shared" si="43"/>
        <v>#DIV/0!</v>
      </c>
      <c r="T237" s="19">
        <f t="shared" si="36"/>
        <v>0</v>
      </c>
    </row>
    <row r="238" spans="13:20" ht="12.75">
      <c r="M238" s="19">
        <f t="shared" si="37"/>
        <v>217</v>
      </c>
      <c r="N238" s="19">
        <f t="shared" si="38"/>
        <v>1</v>
      </c>
      <c r="O238" s="19">
        <f t="shared" si="39"/>
        <v>0</v>
      </c>
      <c r="P238" s="40" t="e">
        <f t="shared" si="40"/>
        <v>#DIV/0!</v>
      </c>
      <c r="Q238" s="40" t="e">
        <f t="shared" si="41"/>
        <v>#DIV/0!</v>
      </c>
      <c r="R238" s="40" t="e">
        <f t="shared" si="42"/>
        <v>#DIV/0!</v>
      </c>
      <c r="S238" s="40" t="e">
        <f t="shared" si="43"/>
        <v>#DIV/0!</v>
      </c>
      <c r="T238" s="19">
        <f t="shared" si="36"/>
        <v>0</v>
      </c>
    </row>
    <row r="239" spans="13:20" ht="12.75">
      <c r="M239" s="19">
        <f t="shared" si="37"/>
        <v>218</v>
      </c>
      <c r="N239" s="19">
        <f t="shared" si="38"/>
        <v>1</v>
      </c>
      <c r="O239" s="19">
        <f t="shared" si="39"/>
        <v>0</v>
      </c>
      <c r="P239" s="40" t="e">
        <f t="shared" si="40"/>
        <v>#DIV/0!</v>
      </c>
      <c r="Q239" s="40" t="e">
        <f t="shared" si="41"/>
        <v>#DIV/0!</v>
      </c>
      <c r="R239" s="40" t="e">
        <f t="shared" si="42"/>
        <v>#DIV/0!</v>
      </c>
      <c r="S239" s="40" t="e">
        <f t="shared" si="43"/>
        <v>#DIV/0!</v>
      </c>
      <c r="T239" s="19">
        <f t="shared" si="36"/>
        <v>0</v>
      </c>
    </row>
    <row r="240" spans="13:20" ht="12.75">
      <c r="M240" s="19">
        <f t="shared" si="37"/>
        <v>219</v>
      </c>
      <c r="N240" s="19">
        <f t="shared" si="38"/>
        <v>1</v>
      </c>
      <c r="O240" s="19">
        <f t="shared" si="39"/>
        <v>0</v>
      </c>
      <c r="P240" s="40" t="e">
        <f t="shared" si="40"/>
        <v>#DIV/0!</v>
      </c>
      <c r="Q240" s="40" t="e">
        <f t="shared" si="41"/>
        <v>#DIV/0!</v>
      </c>
      <c r="R240" s="40" t="e">
        <f t="shared" si="42"/>
        <v>#DIV/0!</v>
      </c>
      <c r="S240" s="40" t="e">
        <f t="shared" si="43"/>
        <v>#DIV/0!</v>
      </c>
      <c r="T240" s="19">
        <f t="shared" si="36"/>
        <v>0</v>
      </c>
    </row>
    <row r="241" spans="13:20" ht="12.75">
      <c r="M241" s="19">
        <f t="shared" si="37"/>
        <v>220</v>
      </c>
      <c r="N241" s="19">
        <f t="shared" si="38"/>
        <v>1</v>
      </c>
      <c r="O241" s="19">
        <f t="shared" si="39"/>
        <v>0</v>
      </c>
      <c r="P241" s="40" t="e">
        <f t="shared" si="40"/>
        <v>#DIV/0!</v>
      </c>
      <c r="Q241" s="40" t="e">
        <f t="shared" si="41"/>
        <v>#DIV/0!</v>
      </c>
      <c r="R241" s="40" t="e">
        <f t="shared" si="42"/>
        <v>#DIV/0!</v>
      </c>
      <c r="S241" s="40" t="e">
        <f t="shared" si="43"/>
        <v>#DIV/0!</v>
      </c>
      <c r="T241" s="19">
        <f t="shared" si="36"/>
        <v>0</v>
      </c>
    </row>
    <row r="242" spans="13:20" ht="12.75">
      <c r="M242" s="19">
        <f t="shared" si="37"/>
        <v>221</v>
      </c>
      <c r="N242" s="19">
        <f t="shared" si="38"/>
        <v>1</v>
      </c>
      <c r="O242" s="19">
        <f t="shared" si="39"/>
        <v>0</v>
      </c>
      <c r="P242" s="40" t="e">
        <f t="shared" si="40"/>
        <v>#DIV/0!</v>
      </c>
      <c r="Q242" s="40" t="e">
        <f t="shared" si="41"/>
        <v>#DIV/0!</v>
      </c>
      <c r="R242" s="40" t="e">
        <f t="shared" si="42"/>
        <v>#DIV/0!</v>
      </c>
      <c r="S242" s="40" t="e">
        <f t="shared" si="43"/>
        <v>#DIV/0!</v>
      </c>
      <c r="T242" s="19">
        <f t="shared" si="36"/>
        <v>0</v>
      </c>
    </row>
    <row r="243" spans="13:20" ht="12.75">
      <c r="M243" s="19">
        <f t="shared" si="37"/>
        <v>222</v>
      </c>
      <c r="N243" s="19">
        <f t="shared" si="38"/>
        <v>1</v>
      </c>
      <c r="O243" s="19">
        <f t="shared" si="39"/>
        <v>0</v>
      </c>
      <c r="P243" s="40" t="e">
        <f t="shared" si="40"/>
        <v>#DIV/0!</v>
      </c>
      <c r="Q243" s="40" t="e">
        <f t="shared" si="41"/>
        <v>#DIV/0!</v>
      </c>
      <c r="R243" s="40" t="e">
        <f t="shared" si="42"/>
        <v>#DIV/0!</v>
      </c>
      <c r="S243" s="40" t="e">
        <f t="shared" si="43"/>
        <v>#DIV/0!</v>
      </c>
      <c r="T243" s="19">
        <f t="shared" si="36"/>
        <v>0</v>
      </c>
    </row>
    <row r="244" spans="13:20" ht="12.75">
      <c r="M244" s="19">
        <f t="shared" si="37"/>
        <v>223</v>
      </c>
      <c r="N244" s="19">
        <f t="shared" si="38"/>
        <v>1</v>
      </c>
      <c r="O244" s="19">
        <f t="shared" si="39"/>
        <v>0</v>
      </c>
      <c r="P244" s="40" t="e">
        <f t="shared" si="40"/>
        <v>#DIV/0!</v>
      </c>
      <c r="Q244" s="40" t="e">
        <f t="shared" si="41"/>
        <v>#DIV/0!</v>
      </c>
      <c r="R244" s="40" t="e">
        <f t="shared" si="42"/>
        <v>#DIV/0!</v>
      </c>
      <c r="S244" s="40" t="e">
        <f t="shared" si="43"/>
        <v>#DIV/0!</v>
      </c>
      <c r="T244" s="19">
        <f t="shared" si="36"/>
        <v>0</v>
      </c>
    </row>
    <row r="245" spans="13:20" ht="12.75">
      <c r="M245" s="19">
        <f t="shared" si="37"/>
        <v>224</v>
      </c>
      <c r="N245" s="19">
        <f t="shared" si="38"/>
        <v>1</v>
      </c>
      <c r="O245" s="19">
        <f t="shared" si="39"/>
        <v>0</v>
      </c>
      <c r="P245" s="40" t="e">
        <f t="shared" si="40"/>
        <v>#DIV/0!</v>
      </c>
      <c r="Q245" s="40" t="e">
        <f t="shared" si="41"/>
        <v>#DIV/0!</v>
      </c>
      <c r="R245" s="40" t="e">
        <f t="shared" si="42"/>
        <v>#DIV/0!</v>
      </c>
      <c r="S245" s="40" t="e">
        <f t="shared" si="43"/>
        <v>#DIV/0!</v>
      </c>
      <c r="T245" s="19">
        <f t="shared" si="36"/>
        <v>0</v>
      </c>
    </row>
    <row r="246" spans="13:20" ht="12.75">
      <c r="M246" s="19">
        <f t="shared" si="37"/>
        <v>225</v>
      </c>
      <c r="N246" s="19">
        <f t="shared" si="38"/>
        <v>1</v>
      </c>
      <c r="O246" s="19">
        <f t="shared" si="39"/>
        <v>0</v>
      </c>
      <c r="P246" s="40" t="e">
        <f t="shared" si="40"/>
        <v>#DIV/0!</v>
      </c>
      <c r="Q246" s="40" t="e">
        <f t="shared" si="41"/>
        <v>#DIV/0!</v>
      </c>
      <c r="R246" s="40" t="e">
        <f t="shared" si="42"/>
        <v>#DIV/0!</v>
      </c>
      <c r="S246" s="40" t="e">
        <f t="shared" si="43"/>
        <v>#DIV/0!</v>
      </c>
      <c r="T246" s="19">
        <f t="shared" si="36"/>
        <v>0</v>
      </c>
    </row>
    <row r="247" spans="13:20" ht="12.75">
      <c r="M247" s="19">
        <f t="shared" si="37"/>
        <v>226</v>
      </c>
      <c r="N247" s="19">
        <f t="shared" si="38"/>
        <v>1</v>
      </c>
      <c r="O247" s="19">
        <f t="shared" si="39"/>
        <v>0</v>
      </c>
      <c r="P247" s="40" t="e">
        <f t="shared" si="40"/>
        <v>#DIV/0!</v>
      </c>
      <c r="Q247" s="40" t="e">
        <f t="shared" si="41"/>
        <v>#DIV/0!</v>
      </c>
      <c r="R247" s="40" t="e">
        <f t="shared" si="42"/>
        <v>#DIV/0!</v>
      </c>
      <c r="S247" s="40" t="e">
        <f t="shared" si="43"/>
        <v>#DIV/0!</v>
      </c>
      <c r="T247" s="19">
        <f t="shared" si="36"/>
        <v>0</v>
      </c>
    </row>
    <row r="248" spans="13:20" ht="12.75">
      <c r="M248" s="19">
        <f t="shared" si="37"/>
        <v>227</v>
      </c>
      <c r="N248" s="19">
        <f t="shared" si="38"/>
        <v>1</v>
      </c>
      <c r="O248" s="19">
        <f t="shared" si="39"/>
        <v>0</v>
      </c>
      <c r="P248" s="40" t="e">
        <f t="shared" si="40"/>
        <v>#DIV/0!</v>
      </c>
      <c r="Q248" s="40" t="e">
        <f t="shared" si="41"/>
        <v>#DIV/0!</v>
      </c>
      <c r="R248" s="40" t="e">
        <f t="shared" si="42"/>
        <v>#DIV/0!</v>
      </c>
      <c r="S248" s="40" t="e">
        <f t="shared" si="43"/>
        <v>#DIV/0!</v>
      </c>
      <c r="T248" s="19">
        <f t="shared" si="36"/>
        <v>0</v>
      </c>
    </row>
    <row r="249" spans="13:20" ht="12.75">
      <c r="M249" s="19">
        <f t="shared" si="37"/>
        <v>228</v>
      </c>
      <c r="N249" s="19">
        <f t="shared" si="38"/>
        <v>1</v>
      </c>
      <c r="O249" s="19">
        <f t="shared" si="39"/>
        <v>0</v>
      </c>
      <c r="P249" s="40" t="e">
        <f t="shared" si="40"/>
        <v>#DIV/0!</v>
      </c>
      <c r="Q249" s="40" t="e">
        <f t="shared" si="41"/>
        <v>#DIV/0!</v>
      </c>
      <c r="R249" s="40" t="e">
        <f t="shared" si="42"/>
        <v>#DIV/0!</v>
      </c>
      <c r="S249" s="40" t="e">
        <f t="shared" si="43"/>
        <v>#DIV/0!</v>
      </c>
      <c r="T249" s="19">
        <f t="shared" si="36"/>
        <v>0</v>
      </c>
    </row>
    <row r="250" spans="13:20" ht="12.75">
      <c r="M250" s="19">
        <f t="shared" si="37"/>
        <v>229</v>
      </c>
      <c r="N250" s="19">
        <f t="shared" si="38"/>
        <v>1</v>
      </c>
      <c r="O250" s="19">
        <f t="shared" si="39"/>
        <v>0</v>
      </c>
      <c r="P250" s="40" t="e">
        <f t="shared" si="40"/>
        <v>#DIV/0!</v>
      </c>
      <c r="Q250" s="40" t="e">
        <f t="shared" si="41"/>
        <v>#DIV/0!</v>
      </c>
      <c r="R250" s="40" t="e">
        <f t="shared" si="42"/>
        <v>#DIV/0!</v>
      </c>
      <c r="S250" s="40" t="e">
        <f t="shared" si="43"/>
        <v>#DIV/0!</v>
      </c>
      <c r="T250" s="19">
        <f t="shared" si="36"/>
        <v>0</v>
      </c>
    </row>
    <row r="251" spans="13:20" ht="12.75">
      <c r="M251" s="19">
        <f t="shared" si="37"/>
        <v>230</v>
      </c>
      <c r="N251" s="19">
        <f t="shared" si="38"/>
        <v>1</v>
      </c>
      <c r="O251" s="19">
        <f t="shared" si="39"/>
        <v>0</v>
      </c>
      <c r="P251" s="40" t="e">
        <f t="shared" si="40"/>
        <v>#DIV/0!</v>
      </c>
      <c r="Q251" s="40" t="e">
        <f t="shared" si="41"/>
        <v>#DIV/0!</v>
      </c>
      <c r="R251" s="40" t="e">
        <f t="shared" si="42"/>
        <v>#DIV/0!</v>
      </c>
      <c r="S251" s="40" t="e">
        <f t="shared" si="43"/>
        <v>#DIV/0!</v>
      </c>
      <c r="T251" s="19">
        <f t="shared" si="36"/>
        <v>0</v>
      </c>
    </row>
    <row r="252" spans="13:20" ht="12.75">
      <c r="M252" s="19">
        <f t="shared" si="37"/>
        <v>231</v>
      </c>
      <c r="N252" s="19">
        <f t="shared" si="38"/>
        <v>1</v>
      </c>
      <c r="O252" s="19">
        <f t="shared" si="39"/>
        <v>0</v>
      </c>
      <c r="P252" s="40" t="e">
        <f t="shared" si="40"/>
        <v>#DIV/0!</v>
      </c>
      <c r="Q252" s="40" t="e">
        <f t="shared" si="41"/>
        <v>#DIV/0!</v>
      </c>
      <c r="R252" s="40" t="e">
        <f t="shared" si="42"/>
        <v>#DIV/0!</v>
      </c>
      <c r="S252" s="40" t="e">
        <f t="shared" si="43"/>
        <v>#DIV/0!</v>
      </c>
      <c r="T252" s="19">
        <f t="shared" si="36"/>
        <v>0</v>
      </c>
    </row>
    <row r="253" spans="13:20" ht="12.75">
      <c r="M253" s="19">
        <f t="shared" si="37"/>
        <v>232</v>
      </c>
      <c r="N253" s="19">
        <f t="shared" si="38"/>
        <v>1</v>
      </c>
      <c r="O253" s="19">
        <f t="shared" si="39"/>
        <v>0</v>
      </c>
      <c r="P253" s="40" t="e">
        <f t="shared" si="40"/>
        <v>#DIV/0!</v>
      </c>
      <c r="Q253" s="40" t="e">
        <f t="shared" si="41"/>
        <v>#DIV/0!</v>
      </c>
      <c r="R253" s="40" t="e">
        <f t="shared" si="42"/>
        <v>#DIV/0!</v>
      </c>
      <c r="S253" s="40" t="e">
        <f t="shared" si="43"/>
        <v>#DIV/0!</v>
      </c>
      <c r="T253" s="19">
        <f t="shared" si="36"/>
        <v>0</v>
      </c>
    </row>
    <row r="254" spans="13:20" ht="12.75">
      <c r="M254" s="19">
        <f t="shared" si="37"/>
        <v>233</v>
      </c>
      <c r="N254" s="19">
        <f t="shared" si="38"/>
        <v>1</v>
      </c>
      <c r="O254" s="19">
        <f t="shared" si="39"/>
        <v>0</v>
      </c>
      <c r="P254" s="40" t="e">
        <f t="shared" si="40"/>
        <v>#DIV/0!</v>
      </c>
      <c r="Q254" s="40" t="e">
        <f t="shared" si="41"/>
        <v>#DIV/0!</v>
      </c>
      <c r="R254" s="40" t="e">
        <f t="shared" si="42"/>
        <v>#DIV/0!</v>
      </c>
      <c r="S254" s="40" t="e">
        <f t="shared" si="43"/>
        <v>#DIV/0!</v>
      </c>
      <c r="T254" s="19">
        <f t="shared" si="36"/>
        <v>0</v>
      </c>
    </row>
    <row r="255" spans="13:20" ht="12.75">
      <c r="M255" s="19">
        <f t="shared" si="37"/>
        <v>234</v>
      </c>
      <c r="N255" s="19">
        <f t="shared" si="38"/>
        <v>1</v>
      </c>
      <c r="O255" s="19">
        <f t="shared" si="39"/>
        <v>0</v>
      </c>
      <c r="P255" s="40" t="e">
        <f t="shared" si="40"/>
        <v>#DIV/0!</v>
      </c>
      <c r="Q255" s="40" t="e">
        <f t="shared" si="41"/>
        <v>#DIV/0!</v>
      </c>
      <c r="R255" s="40" t="e">
        <f t="shared" si="42"/>
        <v>#DIV/0!</v>
      </c>
      <c r="S255" s="40" t="e">
        <f t="shared" si="43"/>
        <v>#DIV/0!</v>
      </c>
      <c r="T255" s="19">
        <f t="shared" si="36"/>
        <v>0</v>
      </c>
    </row>
    <row r="256" spans="13:20" ht="12.75">
      <c r="M256" s="19">
        <f t="shared" si="37"/>
        <v>235</v>
      </c>
      <c r="N256" s="19">
        <f t="shared" si="38"/>
        <v>1</v>
      </c>
      <c r="O256" s="19">
        <f t="shared" si="39"/>
        <v>0</v>
      </c>
      <c r="P256" s="40" t="e">
        <f t="shared" si="40"/>
        <v>#DIV/0!</v>
      </c>
      <c r="Q256" s="40" t="e">
        <f t="shared" si="41"/>
        <v>#DIV/0!</v>
      </c>
      <c r="R256" s="40" t="e">
        <f t="shared" si="42"/>
        <v>#DIV/0!</v>
      </c>
      <c r="S256" s="40" t="e">
        <f t="shared" si="43"/>
        <v>#DIV/0!</v>
      </c>
      <c r="T256" s="19">
        <f t="shared" si="36"/>
        <v>0</v>
      </c>
    </row>
    <row r="257" spans="13:20" ht="12.75">
      <c r="M257" s="19">
        <f t="shared" si="37"/>
        <v>236</v>
      </c>
      <c r="N257" s="19">
        <f t="shared" si="38"/>
        <v>1</v>
      </c>
      <c r="O257" s="19">
        <f t="shared" si="39"/>
        <v>0</v>
      </c>
      <c r="P257" s="40" t="e">
        <f t="shared" si="40"/>
        <v>#DIV/0!</v>
      </c>
      <c r="Q257" s="40" t="e">
        <f t="shared" si="41"/>
        <v>#DIV/0!</v>
      </c>
      <c r="R257" s="40" t="e">
        <f t="shared" si="42"/>
        <v>#DIV/0!</v>
      </c>
      <c r="S257" s="40" t="e">
        <f t="shared" si="43"/>
        <v>#DIV/0!</v>
      </c>
      <c r="T257" s="19">
        <f t="shared" si="36"/>
        <v>0</v>
      </c>
    </row>
    <row r="258" spans="13:20" ht="12.75">
      <c r="M258" s="19">
        <f t="shared" si="37"/>
        <v>237</v>
      </c>
      <c r="N258" s="19">
        <f t="shared" si="38"/>
        <v>1</v>
      </c>
      <c r="O258" s="19">
        <f t="shared" si="39"/>
        <v>0</v>
      </c>
      <c r="P258" s="40" t="e">
        <f t="shared" si="40"/>
        <v>#DIV/0!</v>
      </c>
      <c r="Q258" s="40" t="e">
        <f t="shared" si="41"/>
        <v>#DIV/0!</v>
      </c>
      <c r="R258" s="40" t="e">
        <f t="shared" si="42"/>
        <v>#DIV/0!</v>
      </c>
      <c r="S258" s="40" t="e">
        <f t="shared" si="43"/>
        <v>#DIV/0!</v>
      </c>
      <c r="T258" s="19">
        <f t="shared" si="36"/>
        <v>0</v>
      </c>
    </row>
    <row r="259" spans="13:20" ht="12.75">
      <c r="M259" s="19">
        <f t="shared" si="37"/>
        <v>238</v>
      </c>
      <c r="N259" s="19">
        <f t="shared" si="38"/>
        <v>1</v>
      </c>
      <c r="O259" s="19">
        <f t="shared" si="39"/>
        <v>0</v>
      </c>
      <c r="P259" s="40" t="e">
        <f t="shared" si="40"/>
        <v>#DIV/0!</v>
      </c>
      <c r="Q259" s="40" t="e">
        <f t="shared" si="41"/>
        <v>#DIV/0!</v>
      </c>
      <c r="R259" s="40" t="e">
        <f t="shared" si="42"/>
        <v>#DIV/0!</v>
      </c>
      <c r="S259" s="40" t="e">
        <f t="shared" si="43"/>
        <v>#DIV/0!</v>
      </c>
      <c r="T259" s="19">
        <f t="shared" si="36"/>
        <v>0</v>
      </c>
    </row>
    <row r="260" spans="13:20" ht="12.75">
      <c r="M260" s="19">
        <f t="shared" si="37"/>
        <v>239</v>
      </c>
      <c r="N260" s="19">
        <f t="shared" si="38"/>
        <v>1</v>
      </c>
      <c r="O260" s="19">
        <f t="shared" si="39"/>
        <v>0</v>
      </c>
      <c r="P260" s="40" t="e">
        <f t="shared" si="40"/>
        <v>#DIV/0!</v>
      </c>
      <c r="Q260" s="40" t="e">
        <f t="shared" si="41"/>
        <v>#DIV/0!</v>
      </c>
      <c r="R260" s="40" t="e">
        <f t="shared" si="42"/>
        <v>#DIV/0!</v>
      </c>
      <c r="S260" s="40" t="e">
        <f t="shared" si="43"/>
        <v>#DIV/0!</v>
      </c>
      <c r="T260" s="19">
        <f t="shared" si="36"/>
        <v>0</v>
      </c>
    </row>
    <row r="261" spans="13:20" ht="12.75">
      <c r="M261" s="19">
        <f t="shared" si="37"/>
        <v>240</v>
      </c>
      <c r="N261" s="19">
        <f t="shared" si="38"/>
        <v>1</v>
      </c>
      <c r="O261" s="19">
        <f t="shared" si="39"/>
        <v>0</v>
      </c>
      <c r="P261" s="40" t="e">
        <f t="shared" si="40"/>
        <v>#DIV/0!</v>
      </c>
      <c r="Q261" s="40" t="e">
        <f t="shared" si="41"/>
        <v>#DIV/0!</v>
      </c>
      <c r="R261" s="40" t="e">
        <f t="shared" si="42"/>
        <v>#DIV/0!</v>
      </c>
      <c r="S261" s="40" t="e">
        <f t="shared" si="43"/>
        <v>#DIV/0!</v>
      </c>
      <c r="T261" s="19">
        <f t="shared" si="36"/>
        <v>0</v>
      </c>
    </row>
    <row r="262" spans="13:20" ht="12.75">
      <c r="M262" s="19">
        <f t="shared" si="37"/>
        <v>241</v>
      </c>
      <c r="N262" s="19">
        <f t="shared" si="38"/>
        <v>1</v>
      </c>
      <c r="O262" s="19">
        <f t="shared" si="39"/>
        <v>0</v>
      </c>
      <c r="P262" s="40" t="e">
        <f t="shared" si="40"/>
        <v>#DIV/0!</v>
      </c>
      <c r="Q262" s="40" t="e">
        <f t="shared" si="41"/>
        <v>#DIV/0!</v>
      </c>
      <c r="R262" s="40" t="e">
        <f t="shared" si="42"/>
        <v>#DIV/0!</v>
      </c>
      <c r="S262" s="40" t="e">
        <f t="shared" si="43"/>
        <v>#DIV/0!</v>
      </c>
      <c r="T262" s="19">
        <f t="shared" si="36"/>
        <v>0</v>
      </c>
    </row>
    <row r="263" spans="13:20" ht="12.75">
      <c r="M263" s="19">
        <f t="shared" si="37"/>
        <v>242</v>
      </c>
      <c r="N263" s="19">
        <f t="shared" si="38"/>
        <v>1</v>
      </c>
      <c r="O263" s="19">
        <f t="shared" si="39"/>
        <v>0</v>
      </c>
      <c r="P263" s="40" t="e">
        <f t="shared" si="40"/>
        <v>#DIV/0!</v>
      </c>
      <c r="Q263" s="40" t="e">
        <f t="shared" si="41"/>
        <v>#DIV/0!</v>
      </c>
      <c r="R263" s="40" t="e">
        <f t="shared" si="42"/>
        <v>#DIV/0!</v>
      </c>
      <c r="S263" s="40" t="e">
        <f t="shared" si="43"/>
        <v>#DIV/0!</v>
      </c>
      <c r="T263" s="19">
        <f t="shared" si="36"/>
        <v>0</v>
      </c>
    </row>
    <row r="264" spans="13:20" ht="12.75">
      <c r="M264" s="19">
        <f t="shared" si="37"/>
        <v>243</v>
      </c>
      <c r="N264" s="19">
        <f t="shared" si="38"/>
        <v>1</v>
      </c>
      <c r="O264" s="19">
        <f t="shared" si="39"/>
        <v>0</v>
      </c>
      <c r="P264" s="40" t="e">
        <f t="shared" si="40"/>
        <v>#DIV/0!</v>
      </c>
      <c r="Q264" s="40" t="e">
        <f t="shared" si="41"/>
        <v>#DIV/0!</v>
      </c>
      <c r="R264" s="40" t="e">
        <f t="shared" si="42"/>
        <v>#DIV/0!</v>
      </c>
      <c r="S264" s="40" t="e">
        <f t="shared" si="43"/>
        <v>#DIV/0!</v>
      </c>
      <c r="T264" s="19">
        <f t="shared" si="36"/>
        <v>0</v>
      </c>
    </row>
    <row r="265" spans="13:20" ht="12.75">
      <c r="M265" s="19">
        <f t="shared" si="37"/>
        <v>244</v>
      </c>
      <c r="N265" s="19">
        <f t="shared" si="38"/>
        <v>1</v>
      </c>
      <c r="O265" s="19">
        <f t="shared" si="39"/>
        <v>0</v>
      </c>
      <c r="P265" s="40" t="e">
        <f t="shared" si="40"/>
        <v>#DIV/0!</v>
      </c>
      <c r="Q265" s="40" t="e">
        <f t="shared" si="41"/>
        <v>#DIV/0!</v>
      </c>
      <c r="R265" s="40" t="e">
        <f t="shared" si="42"/>
        <v>#DIV/0!</v>
      </c>
      <c r="S265" s="40" t="e">
        <f t="shared" si="43"/>
        <v>#DIV/0!</v>
      </c>
      <c r="T265" s="19">
        <f t="shared" si="36"/>
        <v>0</v>
      </c>
    </row>
    <row r="266" spans="13:20" ht="12.75">
      <c r="M266" s="19">
        <f t="shared" si="37"/>
        <v>245</v>
      </c>
      <c r="N266" s="19">
        <f t="shared" si="38"/>
        <v>1</v>
      </c>
      <c r="O266" s="19">
        <f t="shared" si="39"/>
        <v>0</v>
      </c>
      <c r="P266" s="40" t="e">
        <f t="shared" si="40"/>
        <v>#DIV/0!</v>
      </c>
      <c r="Q266" s="40" t="e">
        <f t="shared" si="41"/>
        <v>#DIV/0!</v>
      </c>
      <c r="R266" s="40" t="e">
        <f t="shared" si="42"/>
        <v>#DIV/0!</v>
      </c>
      <c r="S266" s="40" t="e">
        <f t="shared" si="43"/>
        <v>#DIV/0!</v>
      </c>
      <c r="T266" s="19">
        <f t="shared" si="36"/>
        <v>0</v>
      </c>
    </row>
    <row r="267" spans="13:20" ht="12.75">
      <c r="M267" s="19">
        <f t="shared" si="37"/>
        <v>246</v>
      </c>
      <c r="N267" s="19">
        <f t="shared" si="38"/>
        <v>1</v>
      </c>
      <c r="O267" s="19">
        <f t="shared" si="39"/>
        <v>0</v>
      </c>
      <c r="P267" s="40" t="e">
        <f t="shared" si="40"/>
        <v>#DIV/0!</v>
      </c>
      <c r="Q267" s="40" t="e">
        <f t="shared" si="41"/>
        <v>#DIV/0!</v>
      </c>
      <c r="R267" s="40" t="e">
        <f t="shared" si="42"/>
        <v>#DIV/0!</v>
      </c>
      <c r="S267" s="40" t="e">
        <f t="shared" si="43"/>
        <v>#DIV/0!</v>
      </c>
      <c r="T267" s="19">
        <f t="shared" si="36"/>
        <v>0</v>
      </c>
    </row>
    <row r="268" spans="13:20" ht="12.75">
      <c r="M268" s="19">
        <f t="shared" si="37"/>
        <v>247</v>
      </c>
      <c r="N268" s="19">
        <f t="shared" si="38"/>
        <v>1</v>
      </c>
      <c r="O268" s="19">
        <f t="shared" si="39"/>
        <v>0</v>
      </c>
      <c r="P268" s="40" t="e">
        <f t="shared" si="40"/>
        <v>#DIV/0!</v>
      </c>
      <c r="Q268" s="40" t="e">
        <f t="shared" si="41"/>
        <v>#DIV/0!</v>
      </c>
      <c r="R268" s="40" t="e">
        <f t="shared" si="42"/>
        <v>#DIV/0!</v>
      </c>
      <c r="S268" s="40" t="e">
        <f t="shared" si="43"/>
        <v>#DIV/0!</v>
      </c>
      <c r="T268" s="19">
        <f t="shared" si="36"/>
        <v>0</v>
      </c>
    </row>
    <row r="269" spans="13:20" ht="12.75">
      <c r="M269" s="19">
        <f t="shared" si="37"/>
        <v>248</v>
      </c>
      <c r="N269" s="19">
        <f t="shared" si="38"/>
        <v>1</v>
      </c>
      <c r="O269" s="19">
        <f t="shared" si="39"/>
        <v>0</v>
      </c>
      <c r="P269" s="40" t="e">
        <f t="shared" si="40"/>
        <v>#DIV/0!</v>
      </c>
      <c r="Q269" s="40" t="e">
        <f t="shared" si="41"/>
        <v>#DIV/0!</v>
      </c>
      <c r="R269" s="40" t="e">
        <f t="shared" si="42"/>
        <v>#DIV/0!</v>
      </c>
      <c r="S269" s="40" t="e">
        <f t="shared" si="43"/>
        <v>#DIV/0!</v>
      </c>
      <c r="T269" s="19">
        <f t="shared" si="36"/>
        <v>0</v>
      </c>
    </row>
    <row r="270" spans="13:20" ht="12.75">
      <c r="M270" s="19">
        <f t="shared" si="37"/>
        <v>249</v>
      </c>
      <c r="N270" s="19">
        <f t="shared" si="38"/>
        <v>1</v>
      </c>
      <c r="O270" s="19">
        <f t="shared" si="39"/>
        <v>0</v>
      </c>
      <c r="P270" s="40" t="e">
        <f t="shared" si="40"/>
        <v>#DIV/0!</v>
      </c>
      <c r="Q270" s="40" t="e">
        <f t="shared" si="41"/>
        <v>#DIV/0!</v>
      </c>
      <c r="R270" s="40" t="e">
        <f t="shared" si="42"/>
        <v>#DIV/0!</v>
      </c>
      <c r="S270" s="40" t="e">
        <f t="shared" si="43"/>
        <v>#DIV/0!</v>
      </c>
      <c r="T270" s="19">
        <f t="shared" si="36"/>
        <v>0</v>
      </c>
    </row>
    <row r="271" spans="13:20" ht="12.75">
      <c r="M271" s="19">
        <f t="shared" si="37"/>
        <v>250</v>
      </c>
      <c r="N271" s="19">
        <f t="shared" si="38"/>
        <v>1</v>
      </c>
      <c r="O271" s="19">
        <f t="shared" si="39"/>
        <v>0</v>
      </c>
      <c r="P271" s="40" t="e">
        <f t="shared" si="40"/>
        <v>#DIV/0!</v>
      </c>
      <c r="Q271" s="40" t="e">
        <f t="shared" si="41"/>
        <v>#DIV/0!</v>
      </c>
      <c r="R271" s="40" t="e">
        <f t="shared" si="42"/>
        <v>#DIV/0!</v>
      </c>
      <c r="S271" s="40" t="e">
        <f t="shared" si="43"/>
        <v>#DIV/0!</v>
      </c>
      <c r="T271" s="19">
        <f t="shared" si="36"/>
        <v>0</v>
      </c>
    </row>
    <row r="272" spans="13:20" ht="12.75">
      <c r="M272" s="19">
        <f t="shared" si="37"/>
        <v>251</v>
      </c>
      <c r="N272" s="19">
        <f t="shared" si="38"/>
        <v>1</v>
      </c>
      <c r="O272" s="19">
        <f t="shared" si="39"/>
        <v>0</v>
      </c>
      <c r="P272" s="40" t="e">
        <f t="shared" si="40"/>
        <v>#DIV/0!</v>
      </c>
      <c r="Q272" s="40" t="e">
        <f t="shared" si="41"/>
        <v>#DIV/0!</v>
      </c>
      <c r="R272" s="40" t="e">
        <f t="shared" si="42"/>
        <v>#DIV/0!</v>
      </c>
      <c r="S272" s="40" t="e">
        <f t="shared" si="43"/>
        <v>#DIV/0!</v>
      </c>
      <c r="T272" s="19">
        <f t="shared" si="36"/>
        <v>0</v>
      </c>
    </row>
    <row r="273" spans="13:20" ht="12.75">
      <c r="M273" s="19">
        <f t="shared" si="37"/>
        <v>252</v>
      </c>
      <c r="N273" s="19">
        <f t="shared" si="38"/>
        <v>1</v>
      </c>
      <c r="O273" s="19">
        <f t="shared" si="39"/>
        <v>0</v>
      </c>
      <c r="P273" s="40" t="e">
        <f t="shared" si="40"/>
        <v>#DIV/0!</v>
      </c>
      <c r="Q273" s="40" t="e">
        <f t="shared" si="41"/>
        <v>#DIV/0!</v>
      </c>
      <c r="R273" s="40" t="e">
        <f t="shared" si="42"/>
        <v>#DIV/0!</v>
      </c>
      <c r="S273" s="40" t="e">
        <f t="shared" si="43"/>
        <v>#DIV/0!</v>
      </c>
      <c r="T273" s="19">
        <f t="shared" si="36"/>
        <v>0</v>
      </c>
    </row>
    <row r="274" spans="13:20" ht="12.75">
      <c r="M274" s="19">
        <f t="shared" si="37"/>
        <v>253</v>
      </c>
      <c r="N274" s="19">
        <f t="shared" si="38"/>
        <v>1</v>
      </c>
      <c r="O274" s="19">
        <f t="shared" si="39"/>
        <v>0</v>
      </c>
      <c r="P274" s="40" t="e">
        <f t="shared" si="40"/>
        <v>#DIV/0!</v>
      </c>
      <c r="Q274" s="40" t="e">
        <f t="shared" si="41"/>
        <v>#DIV/0!</v>
      </c>
      <c r="R274" s="40" t="e">
        <f t="shared" si="42"/>
        <v>#DIV/0!</v>
      </c>
      <c r="S274" s="40" t="e">
        <f t="shared" si="43"/>
        <v>#DIV/0!</v>
      </c>
      <c r="T274" s="19">
        <f t="shared" si="36"/>
        <v>0</v>
      </c>
    </row>
    <row r="275" spans="13:20" ht="12.75">
      <c r="M275" s="19">
        <f t="shared" si="37"/>
        <v>254</v>
      </c>
      <c r="N275" s="19">
        <f t="shared" si="38"/>
        <v>1</v>
      </c>
      <c r="O275" s="19">
        <f t="shared" si="39"/>
        <v>0</v>
      </c>
      <c r="P275" s="40" t="e">
        <f t="shared" si="40"/>
        <v>#DIV/0!</v>
      </c>
      <c r="Q275" s="40" t="e">
        <f t="shared" si="41"/>
        <v>#DIV/0!</v>
      </c>
      <c r="R275" s="40" t="e">
        <f t="shared" si="42"/>
        <v>#DIV/0!</v>
      </c>
      <c r="S275" s="40" t="e">
        <f t="shared" si="43"/>
        <v>#DIV/0!</v>
      </c>
      <c r="T275" s="19">
        <f t="shared" si="36"/>
        <v>0</v>
      </c>
    </row>
    <row r="276" spans="13:20" ht="12.75">
      <c r="M276" s="19">
        <f t="shared" si="37"/>
        <v>255</v>
      </c>
      <c r="N276" s="19">
        <f t="shared" si="38"/>
        <v>1</v>
      </c>
      <c r="O276" s="19">
        <f t="shared" si="39"/>
        <v>0</v>
      </c>
      <c r="P276" s="40" t="e">
        <f t="shared" si="40"/>
        <v>#DIV/0!</v>
      </c>
      <c r="Q276" s="40" t="e">
        <f t="shared" si="41"/>
        <v>#DIV/0!</v>
      </c>
      <c r="R276" s="40" t="e">
        <f t="shared" si="42"/>
        <v>#DIV/0!</v>
      </c>
      <c r="S276" s="40" t="e">
        <f t="shared" si="43"/>
        <v>#DIV/0!</v>
      </c>
      <c r="T276" s="19">
        <f t="shared" si="36"/>
        <v>0</v>
      </c>
    </row>
    <row r="277" spans="13:20" ht="12.75">
      <c r="M277" s="19">
        <f t="shared" si="37"/>
        <v>256</v>
      </c>
      <c r="N277" s="19">
        <f t="shared" si="38"/>
        <v>1</v>
      </c>
      <c r="O277" s="19">
        <f t="shared" si="39"/>
        <v>0</v>
      </c>
      <c r="P277" s="40" t="e">
        <f t="shared" si="40"/>
        <v>#DIV/0!</v>
      </c>
      <c r="Q277" s="40" t="e">
        <f t="shared" si="41"/>
        <v>#DIV/0!</v>
      </c>
      <c r="R277" s="40" t="e">
        <f t="shared" si="42"/>
        <v>#DIV/0!</v>
      </c>
      <c r="S277" s="40" t="e">
        <f t="shared" si="43"/>
        <v>#DIV/0!</v>
      </c>
      <c r="T277" s="19">
        <f aca="true" t="shared" si="44" ref="T277:T340">$B$11</f>
        <v>0</v>
      </c>
    </row>
    <row r="278" spans="13:20" ht="12.75">
      <c r="M278" s="19">
        <f aca="true" t="shared" si="45" ref="M278:M341">(M277+1)</f>
        <v>257</v>
      </c>
      <c r="N278" s="19">
        <f aca="true" t="shared" si="46" ref="N278:N341">IF($B$9&gt;N277,IF(O277=($B$8-1),(N277+1),(N277)),(N277))</f>
        <v>1</v>
      </c>
      <c r="O278" s="19">
        <f aca="true" t="shared" si="47" ref="O278:O341">IF(O277&lt;($B$8-1),(1+O277),0)</f>
        <v>0</v>
      </c>
      <c r="P278" s="40" t="e">
        <f aca="true" t="shared" si="48" ref="P278:P341">IF((N278&gt;N277),(EXP(-$Q$16)*(P277)+$Q$11),((EXP(-$Q$16)*(P277))))</f>
        <v>#DIV/0!</v>
      </c>
      <c r="Q278" s="40" t="e">
        <f aca="true" t="shared" si="49" ref="Q278:Q341">IF((N278&gt;N277),(EXP(-$Q$16)*(Q277)+$Q$12),((EXP(-$Q$16)*(Q277))))</f>
        <v>#DIV/0!</v>
      </c>
      <c r="R278" s="40" t="e">
        <f aca="true" t="shared" si="50" ref="R278:R341">IF((N278&gt;N277),(EXP(-$Q$16)*(R277)+$Q$13),((EXP(-$Q$16)*(R277))))</f>
        <v>#DIV/0!</v>
      </c>
      <c r="S278" s="40" t="e">
        <f aca="true" t="shared" si="51" ref="S278:S341">IF((N278&gt;N277),(EXP(-$Q$16)*(S277)+$Q$14),((EXP(-$Q$16)*(S277))))</f>
        <v>#DIV/0!</v>
      </c>
      <c r="T278" s="19">
        <f t="shared" si="44"/>
        <v>0</v>
      </c>
    </row>
    <row r="279" spans="13:20" ht="12.75">
      <c r="M279" s="19">
        <f t="shared" si="45"/>
        <v>258</v>
      </c>
      <c r="N279" s="19">
        <f t="shared" si="46"/>
        <v>1</v>
      </c>
      <c r="O279" s="19">
        <f t="shared" si="47"/>
        <v>0</v>
      </c>
      <c r="P279" s="40" t="e">
        <f t="shared" si="48"/>
        <v>#DIV/0!</v>
      </c>
      <c r="Q279" s="40" t="e">
        <f t="shared" si="49"/>
        <v>#DIV/0!</v>
      </c>
      <c r="R279" s="40" t="e">
        <f t="shared" si="50"/>
        <v>#DIV/0!</v>
      </c>
      <c r="S279" s="40" t="e">
        <f t="shared" si="51"/>
        <v>#DIV/0!</v>
      </c>
      <c r="T279" s="19">
        <f t="shared" si="44"/>
        <v>0</v>
      </c>
    </row>
    <row r="280" spans="13:20" ht="12.75">
      <c r="M280" s="19">
        <f t="shared" si="45"/>
        <v>259</v>
      </c>
      <c r="N280" s="19">
        <f t="shared" si="46"/>
        <v>1</v>
      </c>
      <c r="O280" s="19">
        <f t="shared" si="47"/>
        <v>0</v>
      </c>
      <c r="P280" s="40" t="e">
        <f t="shared" si="48"/>
        <v>#DIV/0!</v>
      </c>
      <c r="Q280" s="40" t="e">
        <f t="shared" si="49"/>
        <v>#DIV/0!</v>
      </c>
      <c r="R280" s="40" t="e">
        <f t="shared" si="50"/>
        <v>#DIV/0!</v>
      </c>
      <c r="S280" s="40" t="e">
        <f t="shared" si="51"/>
        <v>#DIV/0!</v>
      </c>
      <c r="T280" s="19">
        <f t="shared" si="44"/>
        <v>0</v>
      </c>
    </row>
    <row r="281" spans="13:20" ht="12.75">
      <c r="M281" s="19">
        <f t="shared" si="45"/>
        <v>260</v>
      </c>
      <c r="N281" s="19">
        <f t="shared" si="46"/>
        <v>1</v>
      </c>
      <c r="O281" s="19">
        <f t="shared" si="47"/>
        <v>0</v>
      </c>
      <c r="P281" s="40" t="e">
        <f t="shared" si="48"/>
        <v>#DIV/0!</v>
      </c>
      <c r="Q281" s="40" t="e">
        <f t="shared" si="49"/>
        <v>#DIV/0!</v>
      </c>
      <c r="R281" s="40" t="e">
        <f t="shared" si="50"/>
        <v>#DIV/0!</v>
      </c>
      <c r="S281" s="40" t="e">
        <f t="shared" si="51"/>
        <v>#DIV/0!</v>
      </c>
      <c r="T281" s="19">
        <f t="shared" si="44"/>
        <v>0</v>
      </c>
    </row>
    <row r="282" spans="13:20" ht="12.75">
      <c r="M282" s="19">
        <f t="shared" si="45"/>
        <v>261</v>
      </c>
      <c r="N282" s="19">
        <f t="shared" si="46"/>
        <v>1</v>
      </c>
      <c r="O282" s="19">
        <f t="shared" si="47"/>
        <v>0</v>
      </c>
      <c r="P282" s="40" t="e">
        <f t="shared" si="48"/>
        <v>#DIV/0!</v>
      </c>
      <c r="Q282" s="40" t="e">
        <f t="shared" si="49"/>
        <v>#DIV/0!</v>
      </c>
      <c r="R282" s="40" t="e">
        <f t="shared" si="50"/>
        <v>#DIV/0!</v>
      </c>
      <c r="S282" s="40" t="e">
        <f t="shared" si="51"/>
        <v>#DIV/0!</v>
      </c>
      <c r="T282" s="19">
        <f t="shared" si="44"/>
        <v>0</v>
      </c>
    </row>
    <row r="283" spans="13:20" ht="12.75">
      <c r="M283" s="19">
        <f t="shared" si="45"/>
        <v>262</v>
      </c>
      <c r="N283" s="19">
        <f t="shared" si="46"/>
        <v>1</v>
      </c>
      <c r="O283" s="19">
        <f t="shared" si="47"/>
        <v>0</v>
      </c>
      <c r="P283" s="40" t="e">
        <f t="shared" si="48"/>
        <v>#DIV/0!</v>
      </c>
      <c r="Q283" s="40" t="e">
        <f t="shared" si="49"/>
        <v>#DIV/0!</v>
      </c>
      <c r="R283" s="40" t="e">
        <f t="shared" si="50"/>
        <v>#DIV/0!</v>
      </c>
      <c r="S283" s="40" t="e">
        <f t="shared" si="51"/>
        <v>#DIV/0!</v>
      </c>
      <c r="T283" s="19">
        <f t="shared" si="44"/>
        <v>0</v>
      </c>
    </row>
    <row r="284" spans="13:20" ht="12.75">
      <c r="M284" s="19">
        <f t="shared" si="45"/>
        <v>263</v>
      </c>
      <c r="N284" s="19">
        <f t="shared" si="46"/>
        <v>1</v>
      </c>
      <c r="O284" s="19">
        <f t="shared" si="47"/>
        <v>0</v>
      </c>
      <c r="P284" s="40" t="e">
        <f t="shared" si="48"/>
        <v>#DIV/0!</v>
      </c>
      <c r="Q284" s="40" t="e">
        <f t="shared" si="49"/>
        <v>#DIV/0!</v>
      </c>
      <c r="R284" s="40" t="e">
        <f t="shared" si="50"/>
        <v>#DIV/0!</v>
      </c>
      <c r="S284" s="40" t="e">
        <f t="shared" si="51"/>
        <v>#DIV/0!</v>
      </c>
      <c r="T284" s="19">
        <f t="shared" si="44"/>
        <v>0</v>
      </c>
    </row>
    <row r="285" spans="13:20" ht="12.75">
      <c r="M285" s="19">
        <f t="shared" si="45"/>
        <v>264</v>
      </c>
      <c r="N285" s="19">
        <f t="shared" si="46"/>
        <v>1</v>
      </c>
      <c r="O285" s="19">
        <f t="shared" si="47"/>
        <v>0</v>
      </c>
      <c r="P285" s="40" t="e">
        <f t="shared" si="48"/>
        <v>#DIV/0!</v>
      </c>
      <c r="Q285" s="40" t="e">
        <f t="shared" si="49"/>
        <v>#DIV/0!</v>
      </c>
      <c r="R285" s="40" t="e">
        <f t="shared" si="50"/>
        <v>#DIV/0!</v>
      </c>
      <c r="S285" s="40" t="e">
        <f t="shared" si="51"/>
        <v>#DIV/0!</v>
      </c>
      <c r="T285" s="19">
        <f t="shared" si="44"/>
        <v>0</v>
      </c>
    </row>
    <row r="286" spans="13:20" ht="12.75">
      <c r="M286" s="19">
        <f t="shared" si="45"/>
        <v>265</v>
      </c>
      <c r="N286" s="19">
        <f t="shared" si="46"/>
        <v>1</v>
      </c>
      <c r="O286" s="19">
        <f t="shared" si="47"/>
        <v>0</v>
      </c>
      <c r="P286" s="40" t="e">
        <f t="shared" si="48"/>
        <v>#DIV/0!</v>
      </c>
      <c r="Q286" s="40" t="e">
        <f t="shared" si="49"/>
        <v>#DIV/0!</v>
      </c>
      <c r="R286" s="40" t="e">
        <f t="shared" si="50"/>
        <v>#DIV/0!</v>
      </c>
      <c r="S286" s="40" t="e">
        <f t="shared" si="51"/>
        <v>#DIV/0!</v>
      </c>
      <c r="T286" s="19">
        <f t="shared" si="44"/>
        <v>0</v>
      </c>
    </row>
    <row r="287" spans="13:20" ht="12.75">
      <c r="M287" s="19">
        <f t="shared" si="45"/>
        <v>266</v>
      </c>
      <c r="N287" s="19">
        <f t="shared" si="46"/>
        <v>1</v>
      </c>
      <c r="O287" s="19">
        <f t="shared" si="47"/>
        <v>0</v>
      </c>
      <c r="P287" s="40" t="e">
        <f t="shared" si="48"/>
        <v>#DIV/0!</v>
      </c>
      <c r="Q287" s="40" t="e">
        <f t="shared" si="49"/>
        <v>#DIV/0!</v>
      </c>
      <c r="R287" s="40" t="e">
        <f t="shared" si="50"/>
        <v>#DIV/0!</v>
      </c>
      <c r="S287" s="40" t="e">
        <f t="shared" si="51"/>
        <v>#DIV/0!</v>
      </c>
      <c r="T287" s="19">
        <f t="shared" si="44"/>
        <v>0</v>
      </c>
    </row>
    <row r="288" spans="13:20" ht="12.75">
      <c r="M288" s="19">
        <f t="shared" si="45"/>
        <v>267</v>
      </c>
      <c r="N288" s="19">
        <f t="shared" si="46"/>
        <v>1</v>
      </c>
      <c r="O288" s="19">
        <f t="shared" si="47"/>
        <v>0</v>
      </c>
      <c r="P288" s="40" t="e">
        <f t="shared" si="48"/>
        <v>#DIV/0!</v>
      </c>
      <c r="Q288" s="40" t="e">
        <f t="shared" si="49"/>
        <v>#DIV/0!</v>
      </c>
      <c r="R288" s="40" t="e">
        <f t="shared" si="50"/>
        <v>#DIV/0!</v>
      </c>
      <c r="S288" s="40" t="e">
        <f t="shared" si="51"/>
        <v>#DIV/0!</v>
      </c>
      <c r="T288" s="19">
        <f t="shared" si="44"/>
        <v>0</v>
      </c>
    </row>
    <row r="289" spans="13:20" ht="12.75">
      <c r="M289" s="19">
        <f t="shared" si="45"/>
        <v>268</v>
      </c>
      <c r="N289" s="19">
        <f t="shared" si="46"/>
        <v>1</v>
      </c>
      <c r="O289" s="19">
        <f t="shared" si="47"/>
        <v>0</v>
      </c>
      <c r="P289" s="40" t="e">
        <f t="shared" si="48"/>
        <v>#DIV/0!</v>
      </c>
      <c r="Q289" s="40" t="e">
        <f t="shared" si="49"/>
        <v>#DIV/0!</v>
      </c>
      <c r="R289" s="40" t="e">
        <f t="shared" si="50"/>
        <v>#DIV/0!</v>
      </c>
      <c r="S289" s="40" t="e">
        <f t="shared" si="51"/>
        <v>#DIV/0!</v>
      </c>
      <c r="T289" s="19">
        <f t="shared" si="44"/>
        <v>0</v>
      </c>
    </row>
    <row r="290" spans="13:20" ht="12.75">
      <c r="M290" s="19">
        <f t="shared" si="45"/>
        <v>269</v>
      </c>
      <c r="N290" s="19">
        <f t="shared" si="46"/>
        <v>1</v>
      </c>
      <c r="O290" s="19">
        <f t="shared" si="47"/>
        <v>0</v>
      </c>
      <c r="P290" s="40" t="e">
        <f t="shared" si="48"/>
        <v>#DIV/0!</v>
      </c>
      <c r="Q290" s="40" t="e">
        <f t="shared" si="49"/>
        <v>#DIV/0!</v>
      </c>
      <c r="R290" s="40" t="e">
        <f t="shared" si="50"/>
        <v>#DIV/0!</v>
      </c>
      <c r="S290" s="40" t="e">
        <f t="shared" si="51"/>
        <v>#DIV/0!</v>
      </c>
      <c r="T290" s="19">
        <f t="shared" si="44"/>
        <v>0</v>
      </c>
    </row>
    <row r="291" spans="13:20" ht="12.75">
      <c r="M291" s="19">
        <f t="shared" si="45"/>
        <v>270</v>
      </c>
      <c r="N291" s="19">
        <f t="shared" si="46"/>
        <v>1</v>
      </c>
      <c r="O291" s="19">
        <f t="shared" si="47"/>
        <v>0</v>
      </c>
      <c r="P291" s="40" t="e">
        <f t="shared" si="48"/>
        <v>#DIV/0!</v>
      </c>
      <c r="Q291" s="40" t="e">
        <f t="shared" si="49"/>
        <v>#DIV/0!</v>
      </c>
      <c r="R291" s="40" t="e">
        <f t="shared" si="50"/>
        <v>#DIV/0!</v>
      </c>
      <c r="S291" s="40" t="e">
        <f t="shared" si="51"/>
        <v>#DIV/0!</v>
      </c>
      <c r="T291" s="19">
        <f t="shared" si="44"/>
        <v>0</v>
      </c>
    </row>
    <row r="292" spans="13:20" ht="12.75">
      <c r="M292" s="19">
        <f t="shared" si="45"/>
        <v>271</v>
      </c>
      <c r="N292" s="19">
        <f t="shared" si="46"/>
        <v>1</v>
      </c>
      <c r="O292" s="19">
        <f t="shared" si="47"/>
        <v>0</v>
      </c>
      <c r="P292" s="40" t="e">
        <f t="shared" si="48"/>
        <v>#DIV/0!</v>
      </c>
      <c r="Q292" s="40" t="e">
        <f t="shared" si="49"/>
        <v>#DIV/0!</v>
      </c>
      <c r="R292" s="40" t="e">
        <f t="shared" si="50"/>
        <v>#DIV/0!</v>
      </c>
      <c r="S292" s="40" t="e">
        <f t="shared" si="51"/>
        <v>#DIV/0!</v>
      </c>
      <c r="T292" s="19">
        <f t="shared" si="44"/>
        <v>0</v>
      </c>
    </row>
    <row r="293" spans="13:20" ht="12.75">
      <c r="M293" s="19">
        <f t="shared" si="45"/>
        <v>272</v>
      </c>
      <c r="N293" s="19">
        <f t="shared" si="46"/>
        <v>1</v>
      </c>
      <c r="O293" s="19">
        <f t="shared" si="47"/>
        <v>0</v>
      </c>
      <c r="P293" s="40" t="e">
        <f t="shared" si="48"/>
        <v>#DIV/0!</v>
      </c>
      <c r="Q293" s="40" t="e">
        <f t="shared" si="49"/>
        <v>#DIV/0!</v>
      </c>
      <c r="R293" s="40" t="e">
        <f t="shared" si="50"/>
        <v>#DIV/0!</v>
      </c>
      <c r="S293" s="40" t="e">
        <f t="shared" si="51"/>
        <v>#DIV/0!</v>
      </c>
      <c r="T293" s="19">
        <f t="shared" si="44"/>
        <v>0</v>
      </c>
    </row>
    <row r="294" spans="13:20" ht="12.75">
      <c r="M294" s="19">
        <f t="shared" si="45"/>
        <v>273</v>
      </c>
      <c r="N294" s="19">
        <f t="shared" si="46"/>
        <v>1</v>
      </c>
      <c r="O294" s="19">
        <f t="shared" si="47"/>
        <v>0</v>
      </c>
      <c r="P294" s="40" t="e">
        <f t="shared" si="48"/>
        <v>#DIV/0!</v>
      </c>
      <c r="Q294" s="40" t="e">
        <f t="shared" si="49"/>
        <v>#DIV/0!</v>
      </c>
      <c r="R294" s="40" t="e">
        <f t="shared" si="50"/>
        <v>#DIV/0!</v>
      </c>
      <c r="S294" s="40" t="e">
        <f t="shared" si="51"/>
        <v>#DIV/0!</v>
      </c>
      <c r="T294" s="19">
        <f t="shared" si="44"/>
        <v>0</v>
      </c>
    </row>
    <row r="295" spans="13:20" ht="12.75">
      <c r="M295" s="19">
        <f t="shared" si="45"/>
        <v>274</v>
      </c>
      <c r="N295" s="19">
        <f t="shared" si="46"/>
        <v>1</v>
      </c>
      <c r="O295" s="19">
        <f t="shared" si="47"/>
        <v>0</v>
      </c>
      <c r="P295" s="40" t="e">
        <f t="shared" si="48"/>
        <v>#DIV/0!</v>
      </c>
      <c r="Q295" s="40" t="e">
        <f t="shared" si="49"/>
        <v>#DIV/0!</v>
      </c>
      <c r="R295" s="40" t="e">
        <f t="shared" si="50"/>
        <v>#DIV/0!</v>
      </c>
      <c r="S295" s="40" t="e">
        <f t="shared" si="51"/>
        <v>#DIV/0!</v>
      </c>
      <c r="T295" s="19">
        <f t="shared" si="44"/>
        <v>0</v>
      </c>
    </row>
    <row r="296" spans="13:20" ht="12.75">
      <c r="M296" s="19">
        <f t="shared" si="45"/>
        <v>275</v>
      </c>
      <c r="N296" s="19">
        <f t="shared" si="46"/>
        <v>1</v>
      </c>
      <c r="O296" s="19">
        <f t="shared" si="47"/>
        <v>0</v>
      </c>
      <c r="P296" s="40" t="e">
        <f t="shared" si="48"/>
        <v>#DIV/0!</v>
      </c>
      <c r="Q296" s="40" t="e">
        <f t="shared" si="49"/>
        <v>#DIV/0!</v>
      </c>
      <c r="R296" s="40" t="e">
        <f t="shared" si="50"/>
        <v>#DIV/0!</v>
      </c>
      <c r="S296" s="40" t="e">
        <f t="shared" si="51"/>
        <v>#DIV/0!</v>
      </c>
      <c r="T296" s="19">
        <f t="shared" si="44"/>
        <v>0</v>
      </c>
    </row>
    <row r="297" spans="13:20" ht="12.75">
      <c r="M297" s="19">
        <f t="shared" si="45"/>
        <v>276</v>
      </c>
      <c r="N297" s="19">
        <f t="shared" si="46"/>
        <v>1</v>
      </c>
      <c r="O297" s="19">
        <f t="shared" si="47"/>
        <v>0</v>
      </c>
      <c r="P297" s="40" t="e">
        <f t="shared" si="48"/>
        <v>#DIV/0!</v>
      </c>
      <c r="Q297" s="40" t="e">
        <f t="shared" si="49"/>
        <v>#DIV/0!</v>
      </c>
      <c r="R297" s="40" t="e">
        <f t="shared" si="50"/>
        <v>#DIV/0!</v>
      </c>
      <c r="S297" s="40" t="e">
        <f t="shared" si="51"/>
        <v>#DIV/0!</v>
      </c>
      <c r="T297" s="19">
        <f t="shared" si="44"/>
        <v>0</v>
      </c>
    </row>
    <row r="298" spans="13:20" ht="12.75">
      <c r="M298" s="19">
        <f t="shared" si="45"/>
        <v>277</v>
      </c>
      <c r="N298" s="19">
        <f t="shared" si="46"/>
        <v>1</v>
      </c>
      <c r="O298" s="19">
        <f t="shared" si="47"/>
        <v>0</v>
      </c>
      <c r="P298" s="40" t="e">
        <f t="shared" si="48"/>
        <v>#DIV/0!</v>
      </c>
      <c r="Q298" s="40" t="e">
        <f t="shared" si="49"/>
        <v>#DIV/0!</v>
      </c>
      <c r="R298" s="40" t="e">
        <f t="shared" si="50"/>
        <v>#DIV/0!</v>
      </c>
      <c r="S298" s="40" t="e">
        <f t="shared" si="51"/>
        <v>#DIV/0!</v>
      </c>
      <c r="T298" s="19">
        <f t="shared" si="44"/>
        <v>0</v>
      </c>
    </row>
    <row r="299" spans="13:20" ht="12.75">
      <c r="M299" s="19">
        <f t="shared" si="45"/>
        <v>278</v>
      </c>
      <c r="N299" s="19">
        <f t="shared" si="46"/>
        <v>1</v>
      </c>
      <c r="O299" s="19">
        <f t="shared" si="47"/>
        <v>0</v>
      </c>
      <c r="P299" s="40" t="e">
        <f t="shared" si="48"/>
        <v>#DIV/0!</v>
      </c>
      <c r="Q299" s="40" t="e">
        <f t="shared" si="49"/>
        <v>#DIV/0!</v>
      </c>
      <c r="R299" s="40" t="e">
        <f t="shared" si="50"/>
        <v>#DIV/0!</v>
      </c>
      <c r="S299" s="40" t="e">
        <f t="shared" si="51"/>
        <v>#DIV/0!</v>
      </c>
      <c r="T299" s="19">
        <f t="shared" si="44"/>
        <v>0</v>
      </c>
    </row>
    <row r="300" spans="13:20" ht="12.75">
      <c r="M300" s="19">
        <f t="shared" si="45"/>
        <v>279</v>
      </c>
      <c r="N300" s="19">
        <f t="shared" si="46"/>
        <v>1</v>
      </c>
      <c r="O300" s="19">
        <f t="shared" si="47"/>
        <v>0</v>
      </c>
      <c r="P300" s="40" t="e">
        <f t="shared" si="48"/>
        <v>#DIV/0!</v>
      </c>
      <c r="Q300" s="40" t="e">
        <f t="shared" si="49"/>
        <v>#DIV/0!</v>
      </c>
      <c r="R300" s="40" t="e">
        <f t="shared" si="50"/>
        <v>#DIV/0!</v>
      </c>
      <c r="S300" s="40" t="e">
        <f t="shared" si="51"/>
        <v>#DIV/0!</v>
      </c>
      <c r="T300" s="19">
        <f t="shared" si="44"/>
        <v>0</v>
      </c>
    </row>
    <row r="301" spans="13:20" ht="12.75">
      <c r="M301" s="19">
        <f t="shared" si="45"/>
        <v>280</v>
      </c>
      <c r="N301" s="19">
        <f t="shared" si="46"/>
        <v>1</v>
      </c>
      <c r="O301" s="19">
        <f t="shared" si="47"/>
        <v>0</v>
      </c>
      <c r="P301" s="40" t="e">
        <f t="shared" si="48"/>
        <v>#DIV/0!</v>
      </c>
      <c r="Q301" s="40" t="e">
        <f t="shared" si="49"/>
        <v>#DIV/0!</v>
      </c>
      <c r="R301" s="40" t="e">
        <f t="shared" si="50"/>
        <v>#DIV/0!</v>
      </c>
      <c r="S301" s="40" t="e">
        <f t="shared" si="51"/>
        <v>#DIV/0!</v>
      </c>
      <c r="T301" s="19">
        <f t="shared" si="44"/>
        <v>0</v>
      </c>
    </row>
    <row r="302" spans="13:20" ht="12.75">
      <c r="M302" s="19">
        <f t="shared" si="45"/>
        <v>281</v>
      </c>
      <c r="N302" s="19">
        <f t="shared" si="46"/>
        <v>1</v>
      </c>
      <c r="O302" s="19">
        <f t="shared" si="47"/>
        <v>0</v>
      </c>
      <c r="P302" s="40" t="e">
        <f t="shared" si="48"/>
        <v>#DIV/0!</v>
      </c>
      <c r="Q302" s="40" t="e">
        <f t="shared" si="49"/>
        <v>#DIV/0!</v>
      </c>
      <c r="R302" s="40" t="e">
        <f t="shared" si="50"/>
        <v>#DIV/0!</v>
      </c>
      <c r="S302" s="40" t="e">
        <f t="shared" si="51"/>
        <v>#DIV/0!</v>
      </c>
      <c r="T302" s="19">
        <f t="shared" si="44"/>
        <v>0</v>
      </c>
    </row>
    <row r="303" spans="13:20" ht="12.75">
      <c r="M303" s="19">
        <f t="shared" si="45"/>
        <v>282</v>
      </c>
      <c r="N303" s="19">
        <f t="shared" si="46"/>
        <v>1</v>
      </c>
      <c r="O303" s="19">
        <f t="shared" si="47"/>
        <v>0</v>
      </c>
      <c r="P303" s="40" t="e">
        <f t="shared" si="48"/>
        <v>#DIV/0!</v>
      </c>
      <c r="Q303" s="40" t="e">
        <f t="shared" si="49"/>
        <v>#DIV/0!</v>
      </c>
      <c r="R303" s="40" t="e">
        <f t="shared" si="50"/>
        <v>#DIV/0!</v>
      </c>
      <c r="S303" s="40" t="e">
        <f t="shared" si="51"/>
        <v>#DIV/0!</v>
      </c>
      <c r="T303" s="19">
        <f t="shared" si="44"/>
        <v>0</v>
      </c>
    </row>
    <row r="304" spans="13:20" ht="12.75">
      <c r="M304" s="19">
        <f t="shared" si="45"/>
        <v>283</v>
      </c>
      <c r="N304" s="19">
        <f t="shared" si="46"/>
        <v>1</v>
      </c>
      <c r="O304" s="19">
        <f t="shared" si="47"/>
        <v>0</v>
      </c>
      <c r="P304" s="40" t="e">
        <f t="shared" si="48"/>
        <v>#DIV/0!</v>
      </c>
      <c r="Q304" s="40" t="e">
        <f t="shared" si="49"/>
        <v>#DIV/0!</v>
      </c>
      <c r="R304" s="40" t="e">
        <f t="shared" si="50"/>
        <v>#DIV/0!</v>
      </c>
      <c r="S304" s="40" t="e">
        <f t="shared" si="51"/>
        <v>#DIV/0!</v>
      </c>
      <c r="T304" s="19">
        <f t="shared" si="44"/>
        <v>0</v>
      </c>
    </row>
    <row r="305" spans="13:20" ht="12.75">
      <c r="M305" s="19">
        <f t="shared" si="45"/>
        <v>284</v>
      </c>
      <c r="N305" s="19">
        <f t="shared" si="46"/>
        <v>1</v>
      </c>
      <c r="O305" s="19">
        <f t="shared" si="47"/>
        <v>0</v>
      </c>
      <c r="P305" s="40" t="e">
        <f t="shared" si="48"/>
        <v>#DIV/0!</v>
      </c>
      <c r="Q305" s="40" t="e">
        <f t="shared" si="49"/>
        <v>#DIV/0!</v>
      </c>
      <c r="R305" s="40" t="e">
        <f t="shared" si="50"/>
        <v>#DIV/0!</v>
      </c>
      <c r="S305" s="40" t="e">
        <f t="shared" si="51"/>
        <v>#DIV/0!</v>
      </c>
      <c r="T305" s="19">
        <f t="shared" si="44"/>
        <v>0</v>
      </c>
    </row>
    <row r="306" spans="13:20" ht="12.75">
      <c r="M306" s="19">
        <f t="shared" si="45"/>
        <v>285</v>
      </c>
      <c r="N306" s="19">
        <f t="shared" si="46"/>
        <v>1</v>
      </c>
      <c r="O306" s="19">
        <f t="shared" si="47"/>
        <v>0</v>
      </c>
      <c r="P306" s="40" t="e">
        <f t="shared" si="48"/>
        <v>#DIV/0!</v>
      </c>
      <c r="Q306" s="40" t="e">
        <f t="shared" si="49"/>
        <v>#DIV/0!</v>
      </c>
      <c r="R306" s="40" t="e">
        <f t="shared" si="50"/>
        <v>#DIV/0!</v>
      </c>
      <c r="S306" s="40" t="e">
        <f t="shared" si="51"/>
        <v>#DIV/0!</v>
      </c>
      <c r="T306" s="19">
        <f t="shared" si="44"/>
        <v>0</v>
      </c>
    </row>
    <row r="307" spans="13:20" ht="12.75">
      <c r="M307" s="19">
        <f t="shared" si="45"/>
        <v>286</v>
      </c>
      <c r="N307" s="19">
        <f t="shared" si="46"/>
        <v>1</v>
      </c>
      <c r="O307" s="19">
        <f t="shared" si="47"/>
        <v>0</v>
      </c>
      <c r="P307" s="40" t="e">
        <f t="shared" si="48"/>
        <v>#DIV/0!</v>
      </c>
      <c r="Q307" s="40" t="e">
        <f t="shared" si="49"/>
        <v>#DIV/0!</v>
      </c>
      <c r="R307" s="40" t="e">
        <f t="shared" si="50"/>
        <v>#DIV/0!</v>
      </c>
      <c r="S307" s="40" t="e">
        <f t="shared" si="51"/>
        <v>#DIV/0!</v>
      </c>
      <c r="T307" s="19">
        <f t="shared" si="44"/>
        <v>0</v>
      </c>
    </row>
    <row r="308" spans="13:20" ht="12.75">
      <c r="M308" s="19">
        <f t="shared" si="45"/>
        <v>287</v>
      </c>
      <c r="N308" s="19">
        <f t="shared" si="46"/>
        <v>1</v>
      </c>
      <c r="O308" s="19">
        <f t="shared" si="47"/>
        <v>0</v>
      </c>
      <c r="P308" s="40" t="e">
        <f t="shared" si="48"/>
        <v>#DIV/0!</v>
      </c>
      <c r="Q308" s="40" t="e">
        <f t="shared" si="49"/>
        <v>#DIV/0!</v>
      </c>
      <c r="R308" s="40" t="e">
        <f t="shared" si="50"/>
        <v>#DIV/0!</v>
      </c>
      <c r="S308" s="40" t="e">
        <f t="shared" si="51"/>
        <v>#DIV/0!</v>
      </c>
      <c r="T308" s="19">
        <f t="shared" si="44"/>
        <v>0</v>
      </c>
    </row>
    <row r="309" spans="13:20" ht="12.75">
      <c r="M309" s="19">
        <f t="shared" si="45"/>
        <v>288</v>
      </c>
      <c r="N309" s="19">
        <f t="shared" si="46"/>
        <v>1</v>
      </c>
      <c r="O309" s="19">
        <f t="shared" si="47"/>
        <v>0</v>
      </c>
      <c r="P309" s="40" t="e">
        <f t="shared" si="48"/>
        <v>#DIV/0!</v>
      </c>
      <c r="Q309" s="40" t="e">
        <f t="shared" si="49"/>
        <v>#DIV/0!</v>
      </c>
      <c r="R309" s="40" t="e">
        <f t="shared" si="50"/>
        <v>#DIV/0!</v>
      </c>
      <c r="S309" s="40" t="e">
        <f t="shared" si="51"/>
        <v>#DIV/0!</v>
      </c>
      <c r="T309" s="19">
        <f t="shared" si="44"/>
        <v>0</v>
      </c>
    </row>
    <row r="310" spans="13:20" ht="12.75">
      <c r="M310" s="19">
        <f t="shared" si="45"/>
        <v>289</v>
      </c>
      <c r="N310" s="19">
        <f t="shared" si="46"/>
        <v>1</v>
      </c>
      <c r="O310" s="19">
        <f t="shared" si="47"/>
        <v>0</v>
      </c>
      <c r="P310" s="40" t="e">
        <f t="shared" si="48"/>
        <v>#DIV/0!</v>
      </c>
      <c r="Q310" s="40" t="e">
        <f t="shared" si="49"/>
        <v>#DIV/0!</v>
      </c>
      <c r="R310" s="40" t="e">
        <f t="shared" si="50"/>
        <v>#DIV/0!</v>
      </c>
      <c r="S310" s="40" t="e">
        <f t="shared" si="51"/>
        <v>#DIV/0!</v>
      </c>
      <c r="T310" s="19">
        <f t="shared" si="44"/>
        <v>0</v>
      </c>
    </row>
    <row r="311" spans="13:20" ht="12.75">
      <c r="M311" s="19">
        <f t="shared" si="45"/>
        <v>290</v>
      </c>
      <c r="N311" s="19">
        <f t="shared" si="46"/>
        <v>1</v>
      </c>
      <c r="O311" s="19">
        <f t="shared" si="47"/>
        <v>0</v>
      </c>
      <c r="P311" s="40" t="e">
        <f t="shared" si="48"/>
        <v>#DIV/0!</v>
      </c>
      <c r="Q311" s="40" t="e">
        <f t="shared" si="49"/>
        <v>#DIV/0!</v>
      </c>
      <c r="R311" s="40" t="e">
        <f t="shared" si="50"/>
        <v>#DIV/0!</v>
      </c>
      <c r="S311" s="40" t="e">
        <f t="shared" si="51"/>
        <v>#DIV/0!</v>
      </c>
      <c r="T311" s="19">
        <f t="shared" si="44"/>
        <v>0</v>
      </c>
    </row>
    <row r="312" spans="13:20" ht="12.75">
      <c r="M312" s="19">
        <f t="shared" si="45"/>
        <v>291</v>
      </c>
      <c r="N312" s="19">
        <f t="shared" si="46"/>
        <v>1</v>
      </c>
      <c r="O312" s="19">
        <f t="shared" si="47"/>
        <v>0</v>
      </c>
      <c r="P312" s="40" t="e">
        <f t="shared" si="48"/>
        <v>#DIV/0!</v>
      </c>
      <c r="Q312" s="40" t="e">
        <f t="shared" si="49"/>
        <v>#DIV/0!</v>
      </c>
      <c r="R312" s="40" t="e">
        <f t="shared" si="50"/>
        <v>#DIV/0!</v>
      </c>
      <c r="S312" s="40" t="e">
        <f t="shared" si="51"/>
        <v>#DIV/0!</v>
      </c>
      <c r="T312" s="19">
        <f t="shared" si="44"/>
        <v>0</v>
      </c>
    </row>
    <row r="313" spans="13:20" ht="12.75">
      <c r="M313" s="19">
        <f t="shared" si="45"/>
        <v>292</v>
      </c>
      <c r="N313" s="19">
        <f t="shared" si="46"/>
        <v>1</v>
      </c>
      <c r="O313" s="19">
        <f t="shared" si="47"/>
        <v>0</v>
      </c>
      <c r="P313" s="40" t="e">
        <f t="shared" si="48"/>
        <v>#DIV/0!</v>
      </c>
      <c r="Q313" s="40" t="e">
        <f t="shared" si="49"/>
        <v>#DIV/0!</v>
      </c>
      <c r="R313" s="40" t="e">
        <f t="shared" si="50"/>
        <v>#DIV/0!</v>
      </c>
      <c r="S313" s="40" t="e">
        <f t="shared" si="51"/>
        <v>#DIV/0!</v>
      </c>
      <c r="T313" s="19">
        <f t="shared" si="44"/>
        <v>0</v>
      </c>
    </row>
    <row r="314" spans="13:20" ht="12.75">
      <c r="M314" s="19">
        <f t="shared" si="45"/>
        <v>293</v>
      </c>
      <c r="N314" s="19">
        <f t="shared" si="46"/>
        <v>1</v>
      </c>
      <c r="O314" s="19">
        <f t="shared" si="47"/>
        <v>0</v>
      </c>
      <c r="P314" s="40" t="e">
        <f t="shared" si="48"/>
        <v>#DIV/0!</v>
      </c>
      <c r="Q314" s="40" t="e">
        <f t="shared" si="49"/>
        <v>#DIV/0!</v>
      </c>
      <c r="R314" s="40" t="e">
        <f t="shared" si="50"/>
        <v>#DIV/0!</v>
      </c>
      <c r="S314" s="40" t="e">
        <f t="shared" si="51"/>
        <v>#DIV/0!</v>
      </c>
      <c r="T314" s="19">
        <f t="shared" si="44"/>
        <v>0</v>
      </c>
    </row>
    <row r="315" spans="13:20" ht="12.75">
      <c r="M315" s="19">
        <f t="shared" si="45"/>
        <v>294</v>
      </c>
      <c r="N315" s="19">
        <f t="shared" si="46"/>
        <v>1</v>
      </c>
      <c r="O315" s="19">
        <f t="shared" si="47"/>
        <v>0</v>
      </c>
      <c r="P315" s="40" t="e">
        <f t="shared" si="48"/>
        <v>#DIV/0!</v>
      </c>
      <c r="Q315" s="40" t="e">
        <f t="shared" si="49"/>
        <v>#DIV/0!</v>
      </c>
      <c r="R315" s="40" t="e">
        <f t="shared" si="50"/>
        <v>#DIV/0!</v>
      </c>
      <c r="S315" s="40" t="e">
        <f t="shared" si="51"/>
        <v>#DIV/0!</v>
      </c>
      <c r="T315" s="19">
        <f t="shared" si="44"/>
        <v>0</v>
      </c>
    </row>
    <row r="316" spans="13:20" ht="12.75">
      <c r="M316" s="19">
        <f t="shared" si="45"/>
        <v>295</v>
      </c>
      <c r="N316" s="19">
        <f t="shared" si="46"/>
        <v>1</v>
      </c>
      <c r="O316" s="19">
        <f t="shared" si="47"/>
        <v>0</v>
      </c>
      <c r="P316" s="40" t="e">
        <f t="shared" si="48"/>
        <v>#DIV/0!</v>
      </c>
      <c r="Q316" s="40" t="e">
        <f t="shared" si="49"/>
        <v>#DIV/0!</v>
      </c>
      <c r="R316" s="40" t="e">
        <f t="shared" si="50"/>
        <v>#DIV/0!</v>
      </c>
      <c r="S316" s="40" t="e">
        <f t="shared" si="51"/>
        <v>#DIV/0!</v>
      </c>
      <c r="T316" s="19">
        <f t="shared" si="44"/>
        <v>0</v>
      </c>
    </row>
    <row r="317" spans="13:20" ht="12.75">
      <c r="M317" s="19">
        <f t="shared" si="45"/>
        <v>296</v>
      </c>
      <c r="N317" s="19">
        <f t="shared" si="46"/>
        <v>1</v>
      </c>
      <c r="O317" s="19">
        <f t="shared" si="47"/>
        <v>0</v>
      </c>
      <c r="P317" s="40" t="e">
        <f t="shared" si="48"/>
        <v>#DIV/0!</v>
      </c>
      <c r="Q317" s="40" t="e">
        <f t="shared" si="49"/>
        <v>#DIV/0!</v>
      </c>
      <c r="R317" s="40" t="e">
        <f t="shared" si="50"/>
        <v>#DIV/0!</v>
      </c>
      <c r="S317" s="40" t="e">
        <f t="shared" si="51"/>
        <v>#DIV/0!</v>
      </c>
      <c r="T317" s="19">
        <f t="shared" si="44"/>
        <v>0</v>
      </c>
    </row>
    <row r="318" spans="13:20" ht="12.75">
      <c r="M318" s="19">
        <f t="shared" si="45"/>
        <v>297</v>
      </c>
      <c r="N318" s="19">
        <f t="shared" si="46"/>
        <v>1</v>
      </c>
      <c r="O318" s="19">
        <f t="shared" si="47"/>
        <v>0</v>
      </c>
      <c r="P318" s="40" t="e">
        <f t="shared" si="48"/>
        <v>#DIV/0!</v>
      </c>
      <c r="Q318" s="40" t="e">
        <f t="shared" si="49"/>
        <v>#DIV/0!</v>
      </c>
      <c r="R318" s="40" t="e">
        <f t="shared" si="50"/>
        <v>#DIV/0!</v>
      </c>
      <c r="S318" s="40" t="e">
        <f t="shared" si="51"/>
        <v>#DIV/0!</v>
      </c>
      <c r="T318" s="19">
        <f t="shared" si="44"/>
        <v>0</v>
      </c>
    </row>
    <row r="319" spans="13:20" ht="12.75">
      <c r="M319" s="19">
        <f t="shared" si="45"/>
        <v>298</v>
      </c>
      <c r="N319" s="19">
        <f t="shared" si="46"/>
        <v>1</v>
      </c>
      <c r="O319" s="19">
        <f t="shared" si="47"/>
        <v>0</v>
      </c>
      <c r="P319" s="40" t="e">
        <f t="shared" si="48"/>
        <v>#DIV/0!</v>
      </c>
      <c r="Q319" s="40" t="e">
        <f t="shared" si="49"/>
        <v>#DIV/0!</v>
      </c>
      <c r="R319" s="40" t="e">
        <f t="shared" si="50"/>
        <v>#DIV/0!</v>
      </c>
      <c r="S319" s="40" t="e">
        <f t="shared" si="51"/>
        <v>#DIV/0!</v>
      </c>
      <c r="T319" s="19">
        <f t="shared" si="44"/>
        <v>0</v>
      </c>
    </row>
    <row r="320" spans="13:20" ht="12.75">
      <c r="M320" s="19">
        <f t="shared" si="45"/>
        <v>299</v>
      </c>
      <c r="N320" s="19">
        <f t="shared" si="46"/>
        <v>1</v>
      </c>
      <c r="O320" s="19">
        <f t="shared" si="47"/>
        <v>0</v>
      </c>
      <c r="P320" s="40" t="e">
        <f t="shared" si="48"/>
        <v>#DIV/0!</v>
      </c>
      <c r="Q320" s="40" t="e">
        <f t="shared" si="49"/>
        <v>#DIV/0!</v>
      </c>
      <c r="R320" s="40" t="e">
        <f t="shared" si="50"/>
        <v>#DIV/0!</v>
      </c>
      <c r="S320" s="40" t="e">
        <f t="shared" si="51"/>
        <v>#DIV/0!</v>
      </c>
      <c r="T320" s="19">
        <f t="shared" si="44"/>
        <v>0</v>
      </c>
    </row>
    <row r="321" spans="13:20" ht="12.75">
      <c r="M321" s="19">
        <f t="shared" si="45"/>
        <v>300</v>
      </c>
      <c r="N321" s="19">
        <f t="shared" si="46"/>
        <v>1</v>
      </c>
      <c r="O321" s="19">
        <f t="shared" si="47"/>
        <v>0</v>
      </c>
      <c r="P321" s="40" t="e">
        <f t="shared" si="48"/>
        <v>#DIV/0!</v>
      </c>
      <c r="Q321" s="40" t="e">
        <f t="shared" si="49"/>
        <v>#DIV/0!</v>
      </c>
      <c r="R321" s="40" t="e">
        <f t="shared" si="50"/>
        <v>#DIV/0!</v>
      </c>
      <c r="S321" s="40" t="e">
        <f t="shared" si="51"/>
        <v>#DIV/0!</v>
      </c>
      <c r="T321" s="19">
        <f t="shared" si="44"/>
        <v>0</v>
      </c>
    </row>
    <row r="322" spans="13:20" ht="12.75">
      <c r="M322" s="19">
        <f t="shared" si="45"/>
        <v>301</v>
      </c>
      <c r="N322" s="19">
        <f t="shared" si="46"/>
        <v>1</v>
      </c>
      <c r="O322" s="19">
        <f t="shared" si="47"/>
        <v>0</v>
      </c>
      <c r="P322" s="40" t="e">
        <f t="shared" si="48"/>
        <v>#DIV/0!</v>
      </c>
      <c r="Q322" s="40" t="e">
        <f t="shared" si="49"/>
        <v>#DIV/0!</v>
      </c>
      <c r="R322" s="40" t="e">
        <f t="shared" si="50"/>
        <v>#DIV/0!</v>
      </c>
      <c r="S322" s="40" t="e">
        <f t="shared" si="51"/>
        <v>#DIV/0!</v>
      </c>
      <c r="T322" s="19">
        <f t="shared" si="44"/>
        <v>0</v>
      </c>
    </row>
    <row r="323" spans="13:20" ht="12.75">
      <c r="M323" s="19">
        <f t="shared" si="45"/>
        <v>302</v>
      </c>
      <c r="N323" s="19">
        <f t="shared" si="46"/>
        <v>1</v>
      </c>
      <c r="O323" s="19">
        <f t="shared" si="47"/>
        <v>0</v>
      </c>
      <c r="P323" s="40" t="e">
        <f t="shared" si="48"/>
        <v>#DIV/0!</v>
      </c>
      <c r="Q323" s="40" t="e">
        <f t="shared" si="49"/>
        <v>#DIV/0!</v>
      </c>
      <c r="R323" s="40" t="e">
        <f t="shared" si="50"/>
        <v>#DIV/0!</v>
      </c>
      <c r="S323" s="40" t="e">
        <f t="shared" si="51"/>
        <v>#DIV/0!</v>
      </c>
      <c r="T323" s="19">
        <f t="shared" si="44"/>
        <v>0</v>
      </c>
    </row>
    <row r="324" spans="13:20" ht="12.75">
      <c r="M324" s="19">
        <f t="shared" si="45"/>
        <v>303</v>
      </c>
      <c r="N324" s="19">
        <f t="shared" si="46"/>
        <v>1</v>
      </c>
      <c r="O324" s="19">
        <f t="shared" si="47"/>
        <v>0</v>
      </c>
      <c r="P324" s="40" t="e">
        <f t="shared" si="48"/>
        <v>#DIV/0!</v>
      </c>
      <c r="Q324" s="40" t="e">
        <f t="shared" si="49"/>
        <v>#DIV/0!</v>
      </c>
      <c r="R324" s="40" t="e">
        <f t="shared" si="50"/>
        <v>#DIV/0!</v>
      </c>
      <c r="S324" s="40" t="e">
        <f t="shared" si="51"/>
        <v>#DIV/0!</v>
      </c>
      <c r="T324" s="19">
        <f t="shared" si="44"/>
        <v>0</v>
      </c>
    </row>
    <row r="325" spans="13:20" ht="12.75">
      <c r="M325" s="19">
        <f t="shared" si="45"/>
        <v>304</v>
      </c>
      <c r="N325" s="19">
        <f t="shared" si="46"/>
        <v>1</v>
      </c>
      <c r="O325" s="19">
        <f t="shared" si="47"/>
        <v>0</v>
      </c>
      <c r="P325" s="40" t="e">
        <f t="shared" si="48"/>
        <v>#DIV/0!</v>
      </c>
      <c r="Q325" s="40" t="e">
        <f t="shared" si="49"/>
        <v>#DIV/0!</v>
      </c>
      <c r="R325" s="40" t="e">
        <f t="shared" si="50"/>
        <v>#DIV/0!</v>
      </c>
      <c r="S325" s="40" t="e">
        <f t="shared" si="51"/>
        <v>#DIV/0!</v>
      </c>
      <c r="T325" s="19">
        <f t="shared" si="44"/>
        <v>0</v>
      </c>
    </row>
    <row r="326" spans="13:20" ht="12.75">
      <c r="M326" s="19">
        <f t="shared" si="45"/>
        <v>305</v>
      </c>
      <c r="N326" s="19">
        <f t="shared" si="46"/>
        <v>1</v>
      </c>
      <c r="O326" s="19">
        <f t="shared" si="47"/>
        <v>0</v>
      </c>
      <c r="P326" s="40" t="e">
        <f t="shared" si="48"/>
        <v>#DIV/0!</v>
      </c>
      <c r="Q326" s="40" t="e">
        <f t="shared" si="49"/>
        <v>#DIV/0!</v>
      </c>
      <c r="R326" s="40" t="e">
        <f t="shared" si="50"/>
        <v>#DIV/0!</v>
      </c>
      <c r="S326" s="40" t="e">
        <f t="shared" si="51"/>
        <v>#DIV/0!</v>
      </c>
      <c r="T326" s="19">
        <f t="shared" si="44"/>
        <v>0</v>
      </c>
    </row>
    <row r="327" spans="13:20" ht="12.75">
      <c r="M327" s="19">
        <f t="shared" si="45"/>
        <v>306</v>
      </c>
      <c r="N327" s="19">
        <f t="shared" si="46"/>
        <v>1</v>
      </c>
      <c r="O327" s="19">
        <f t="shared" si="47"/>
        <v>0</v>
      </c>
      <c r="P327" s="40" t="e">
        <f t="shared" si="48"/>
        <v>#DIV/0!</v>
      </c>
      <c r="Q327" s="40" t="e">
        <f t="shared" si="49"/>
        <v>#DIV/0!</v>
      </c>
      <c r="R327" s="40" t="e">
        <f t="shared" si="50"/>
        <v>#DIV/0!</v>
      </c>
      <c r="S327" s="40" t="e">
        <f t="shared" si="51"/>
        <v>#DIV/0!</v>
      </c>
      <c r="T327" s="19">
        <f t="shared" si="44"/>
        <v>0</v>
      </c>
    </row>
    <row r="328" spans="13:20" ht="12.75">
      <c r="M328" s="19">
        <f t="shared" si="45"/>
        <v>307</v>
      </c>
      <c r="N328" s="19">
        <f t="shared" si="46"/>
        <v>1</v>
      </c>
      <c r="O328" s="19">
        <f t="shared" si="47"/>
        <v>0</v>
      </c>
      <c r="P328" s="40" t="e">
        <f t="shared" si="48"/>
        <v>#DIV/0!</v>
      </c>
      <c r="Q328" s="40" t="e">
        <f t="shared" si="49"/>
        <v>#DIV/0!</v>
      </c>
      <c r="R328" s="40" t="e">
        <f t="shared" si="50"/>
        <v>#DIV/0!</v>
      </c>
      <c r="S328" s="40" t="e">
        <f t="shared" si="51"/>
        <v>#DIV/0!</v>
      </c>
      <c r="T328" s="19">
        <f t="shared" si="44"/>
        <v>0</v>
      </c>
    </row>
    <row r="329" spans="13:20" ht="12.75">
      <c r="M329" s="19">
        <f t="shared" si="45"/>
        <v>308</v>
      </c>
      <c r="N329" s="19">
        <f t="shared" si="46"/>
        <v>1</v>
      </c>
      <c r="O329" s="19">
        <f t="shared" si="47"/>
        <v>0</v>
      </c>
      <c r="P329" s="40" t="e">
        <f t="shared" si="48"/>
        <v>#DIV/0!</v>
      </c>
      <c r="Q329" s="40" t="e">
        <f t="shared" si="49"/>
        <v>#DIV/0!</v>
      </c>
      <c r="R329" s="40" t="e">
        <f t="shared" si="50"/>
        <v>#DIV/0!</v>
      </c>
      <c r="S329" s="40" t="e">
        <f t="shared" si="51"/>
        <v>#DIV/0!</v>
      </c>
      <c r="T329" s="19">
        <f t="shared" si="44"/>
        <v>0</v>
      </c>
    </row>
    <row r="330" spans="13:20" ht="12.75">
      <c r="M330" s="19">
        <f t="shared" si="45"/>
        <v>309</v>
      </c>
      <c r="N330" s="19">
        <f t="shared" si="46"/>
        <v>1</v>
      </c>
      <c r="O330" s="19">
        <f t="shared" si="47"/>
        <v>0</v>
      </c>
      <c r="P330" s="40" t="e">
        <f t="shared" si="48"/>
        <v>#DIV/0!</v>
      </c>
      <c r="Q330" s="40" t="e">
        <f t="shared" si="49"/>
        <v>#DIV/0!</v>
      </c>
      <c r="R330" s="40" t="e">
        <f t="shared" si="50"/>
        <v>#DIV/0!</v>
      </c>
      <c r="S330" s="40" t="e">
        <f t="shared" si="51"/>
        <v>#DIV/0!</v>
      </c>
      <c r="T330" s="19">
        <f t="shared" si="44"/>
        <v>0</v>
      </c>
    </row>
    <row r="331" spans="13:20" ht="12.75">
      <c r="M331" s="19">
        <f t="shared" si="45"/>
        <v>310</v>
      </c>
      <c r="N331" s="19">
        <f t="shared" si="46"/>
        <v>1</v>
      </c>
      <c r="O331" s="19">
        <f t="shared" si="47"/>
        <v>0</v>
      </c>
      <c r="P331" s="40" t="e">
        <f t="shared" si="48"/>
        <v>#DIV/0!</v>
      </c>
      <c r="Q331" s="40" t="e">
        <f t="shared" si="49"/>
        <v>#DIV/0!</v>
      </c>
      <c r="R331" s="40" t="e">
        <f t="shared" si="50"/>
        <v>#DIV/0!</v>
      </c>
      <c r="S331" s="40" t="e">
        <f t="shared" si="51"/>
        <v>#DIV/0!</v>
      </c>
      <c r="T331" s="19">
        <f t="shared" si="44"/>
        <v>0</v>
      </c>
    </row>
    <row r="332" spans="13:20" ht="12.75">
      <c r="M332" s="19">
        <f t="shared" si="45"/>
        <v>311</v>
      </c>
      <c r="N332" s="19">
        <f t="shared" si="46"/>
        <v>1</v>
      </c>
      <c r="O332" s="19">
        <f t="shared" si="47"/>
        <v>0</v>
      </c>
      <c r="P332" s="40" t="e">
        <f t="shared" si="48"/>
        <v>#DIV/0!</v>
      </c>
      <c r="Q332" s="40" t="e">
        <f t="shared" si="49"/>
        <v>#DIV/0!</v>
      </c>
      <c r="R332" s="40" t="e">
        <f t="shared" si="50"/>
        <v>#DIV/0!</v>
      </c>
      <c r="S332" s="40" t="e">
        <f t="shared" si="51"/>
        <v>#DIV/0!</v>
      </c>
      <c r="T332" s="19">
        <f t="shared" si="44"/>
        <v>0</v>
      </c>
    </row>
    <row r="333" spans="13:20" ht="12.75">
      <c r="M333" s="19">
        <f t="shared" si="45"/>
        <v>312</v>
      </c>
      <c r="N333" s="19">
        <f t="shared" si="46"/>
        <v>1</v>
      </c>
      <c r="O333" s="19">
        <f t="shared" si="47"/>
        <v>0</v>
      </c>
      <c r="P333" s="40" t="e">
        <f t="shared" si="48"/>
        <v>#DIV/0!</v>
      </c>
      <c r="Q333" s="40" t="e">
        <f t="shared" si="49"/>
        <v>#DIV/0!</v>
      </c>
      <c r="R333" s="40" t="e">
        <f t="shared" si="50"/>
        <v>#DIV/0!</v>
      </c>
      <c r="S333" s="40" t="e">
        <f t="shared" si="51"/>
        <v>#DIV/0!</v>
      </c>
      <c r="T333" s="19">
        <f t="shared" si="44"/>
        <v>0</v>
      </c>
    </row>
    <row r="334" spans="13:20" ht="12.75">
      <c r="M334" s="19">
        <f t="shared" si="45"/>
        <v>313</v>
      </c>
      <c r="N334" s="19">
        <f t="shared" si="46"/>
        <v>1</v>
      </c>
      <c r="O334" s="19">
        <f t="shared" si="47"/>
        <v>0</v>
      </c>
      <c r="P334" s="40" t="e">
        <f t="shared" si="48"/>
        <v>#DIV/0!</v>
      </c>
      <c r="Q334" s="40" t="e">
        <f t="shared" si="49"/>
        <v>#DIV/0!</v>
      </c>
      <c r="R334" s="40" t="e">
        <f t="shared" si="50"/>
        <v>#DIV/0!</v>
      </c>
      <c r="S334" s="40" t="e">
        <f t="shared" si="51"/>
        <v>#DIV/0!</v>
      </c>
      <c r="T334" s="19">
        <f t="shared" si="44"/>
        <v>0</v>
      </c>
    </row>
    <row r="335" spans="13:20" ht="12.75">
      <c r="M335" s="19">
        <f t="shared" si="45"/>
        <v>314</v>
      </c>
      <c r="N335" s="19">
        <f t="shared" si="46"/>
        <v>1</v>
      </c>
      <c r="O335" s="19">
        <f t="shared" si="47"/>
        <v>0</v>
      </c>
      <c r="P335" s="40" t="e">
        <f t="shared" si="48"/>
        <v>#DIV/0!</v>
      </c>
      <c r="Q335" s="40" t="e">
        <f t="shared" si="49"/>
        <v>#DIV/0!</v>
      </c>
      <c r="R335" s="40" t="e">
        <f t="shared" si="50"/>
        <v>#DIV/0!</v>
      </c>
      <c r="S335" s="40" t="e">
        <f t="shared" si="51"/>
        <v>#DIV/0!</v>
      </c>
      <c r="T335" s="19">
        <f t="shared" si="44"/>
        <v>0</v>
      </c>
    </row>
    <row r="336" spans="13:20" ht="12.75">
      <c r="M336" s="19">
        <f t="shared" si="45"/>
        <v>315</v>
      </c>
      <c r="N336" s="19">
        <f t="shared" si="46"/>
        <v>1</v>
      </c>
      <c r="O336" s="19">
        <f t="shared" si="47"/>
        <v>0</v>
      </c>
      <c r="P336" s="40" t="e">
        <f t="shared" si="48"/>
        <v>#DIV/0!</v>
      </c>
      <c r="Q336" s="40" t="e">
        <f t="shared" si="49"/>
        <v>#DIV/0!</v>
      </c>
      <c r="R336" s="40" t="e">
        <f t="shared" si="50"/>
        <v>#DIV/0!</v>
      </c>
      <c r="S336" s="40" t="e">
        <f t="shared" si="51"/>
        <v>#DIV/0!</v>
      </c>
      <c r="T336" s="19">
        <f t="shared" si="44"/>
        <v>0</v>
      </c>
    </row>
    <row r="337" spans="13:20" ht="12.75">
      <c r="M337" s="19">
        <f t="shared" si="45"/>
        <v>316</v>
      </c>
      <c r="N337" s="19">
        <f t="shared" si="46"/>
        <v>1</v>
      </c>
      <c r="O337" s="19">
        <f t="shared" si="47"/>
        <v>0</v>
      </c>
      <c r="P337" s="40" t="e">
        <f t="shared" si="48"/>
        <v>#DIV/0!</v>
      </c>
      <c r="Q337" s="40" t="e">
        <f t="shared" si="49"/>
        <v>#DIV/0!</v>
      </c>
      <c r="R337" s="40" t="e">
        <f t="shared" si="50"/>
        <v>#DIV/0!</v>
      </c>
      <c r="S337" s="40" t="e">
        <f t="shared" si="51"/>
        <v>#DIV/0!</v>
      </c>
      <c r="T337" s="19">
        <f t="shared" si="44"/>
        <v>0</v>
      </c>
    </row>
    <row r="338" spans="13:20" ht="12.75">
      <c r="M338" s="19">
        <f t="shared" si="45"/>
        <v>317</v>
      </c>
      <c r="N338" s="19">
        <f t="shared" si="46"/>
        <v>1</v>
      </c>
      <c r="O338" s="19">
        <f t="shared" si="47"/>
        <v>0</v>
      </c>
      <c r="P338" s="40" t="e">
        <f t="shared" si="48"/>
        <v>#DIV/0!</v>
      </c>
      <c r="Q338" s="40" t="e">
        <f t="shared" si="49"/>
        <v>#DIV/0!</v>
      </c>
      <c r="R338" s="40" t="e">
        <f t="shared" si="50"/>
        <v>#DIV/0!</v>
      </c>
      <c r="S338" s="40" t="e">
        <f t="shared" si="51"/>
        <v>#DIV/0!</v>
      </c>
      <c r="T338" s="19">
        <f t="shared" si="44"/>
        <v>0</v>
      </c>
    </row>
    <row r="339" spans="13:20" ht="12.75">
      <c r="M339" s="19">
        <f t="shared" si="45"/>
        <v>318</v>
      </c>
      <c r="N339" s="19">
        <f t="shared" si="46"/>
        <v>1</v>
      </c>
      <c r="O339" s="19">
        <f t="shared" si="47"/>
        <v>0</v>
      </c>
      <c r="P339" s="40" t="e">
        <f t="shared" si="48"/>
        <v>#DIV/0!</v>
      </c>
      <c r="Q339" s="40" t="e">
        <f t="shared" si="49"/>
        <v>#DIV/0!</v>
      </c>
      <c r="R339" s="40" t="e">
        <f t="shared" si="50"/>
        <v>#DIV/0!</v>
      </c>
      <c r="S339" s="40" t="e">
        <f t="shared" si="51"/>
        <v>#DIV/0!</v>
      </c>
      <c r="T339" s="19">
        <f t="shared" si="44"/>
        <v>0</v>
      </c>
    </row>
    <row r="340" spans="13:20" ht="12.75">
      <c r="M340" s="19">
        <f t="shared" si="45"/>
        <v>319</v>
      </c>
      <c r="N340" s="19">
        <f t="shared" si="46"/>
        <v>1</v>
      </c>
      <c r="O340" s="19">
        <f t="shared" si="47"/>
        <v>0</v>
      </c>
      <c r="P340" s="40" t="e">
        <f t="shared" si="48"/>
        <v>#DIV/0!</v>
      </c>
      <c r="Q340" s="40" t="e">
        <f t="shared" si="49"/>
        <v>#DIV/0!</v>
      </c>
      <c r="R340" s="40" t="e">
        <f t="shared" si="50"/>
        <v>#DIV/0!</v>
      </c>
      <c r="S340" s="40" t="e">
        <f t="shared" si="51"/>
        <v>#DIV/0!</v>
      </c>
      <c r="T340" s="19">
        <f t="shared" si="44"/>
        <v>0</v>
      </c>
    </row>
    <row r="341" spans="13:20" ht="12.75">
      <c r="M341" s="19">
        <f t="shared" si="45"/>
        <v>320</v>
      </c>
      <c r="N341" s="19">
        <f t="shared" si="46"/>
        <v>1</v>
      </c>
      <c r="O341" s="19">
        <f t="shared" si="47"/>
        <v>0</v>
      </c>
      <c r="P341" s="40" t="e">
        <f t="shared" si="48"/>
        <v>#DIV/0!</v>
      </c>
      <c r="Q341" s="40" t="e">
        <f t="shared" si="49"/>
        <v>#DIV/0!</v>
      </c>
      <c r="R341" s="40" t="e">
        <f t="shared" si="50"/>
        <v>#DIV/0!</v>
      </c>
      <c r="S341" s="40" t="e">
        <f t="shared" si="51"/>
        <v>#DIV/0!</v>
      </c>
      <c r="T341" s="19">
        <f aca="true" t="shared" si="52" ref="T341:T386">$B$11</f>
        <v>0</v>
      </c>
    </row>
    <row r="342" spans="13:20" ht="12.75">
      <c r="M342" s="19">
        <f aca="true" t="shared" si="53" ref="M342:M386">(M341+1)</f>
        <v>321</v>
      </c>
      <c r="N342" s="19">
        <f aca="true" t="shared" si="54" ref="N342:N386">IF($B$9&gt;N341,IF(O341=($B$8-1),(N341+1),(N341)),(N341))</f>
        <v>1</v>
      </c>
      <c r="O342" s="19">
        <f aca="true" t="shared" si="55" ref="O342:O386">IF(O341&lt;($B$8-1),(1+O341),0)</f>
        <v>0</v>
      </c>
      <c r="P342" s="40" t="e">
        <f aca="true" t="shared" si="56" ref="P342:P386">IF((N342&gt;N341),(EXP(-$Q$16)*(P341)+$Q$11),((EXP(-$Q$16)*(P341))))</f>
        <v>#DIV/0!</v>
      </c>
      <c r="Q342" s="40" t="e">
        <f aca="true" t="shared" si="57" ref="Q342:Q386">IF((N342&gt;N341),(EXP(-$Q$16)*(Q341)+$Q$12),((EXP(-$Q$16)*(Q341))))</f>
        <v>#DIV/0!</v>
      </c>
      <c r="R342" s="40" t="e">
        <f aca="true" t="shared" si="58" ref="R342:R386">IF((N342&gt;N341),(EXP(-$Q$16)*(R341)+$Q$13),((EXP(-$Q$16)*(R341))))</f>
        <v>#DIV/0!</v>
      </c>
      <c r="S342" s="40" t="e">
        <f aca="true" t="shared" si="59" ref="S342:S386">IF((N342&gt;N341),(EXP(-$Q$16)*(S341)+$Q$14),((EXP(-$Q$16)*(S341))))</f>
        <v>#DIV/0!</v>
      </c>
      <c r="T342" s="19">
        <f t="shared" si="52"/>
        <v>0</v>
      </c>
    </row>
    <row r="343" spans="13:20" ht="12.75">
      <c r="M343" s="19">
        <f t="shared" si="53"/>
        <v>322</v>
      </c>
      <c r="N343" s="19">
        <f t="shared" si="54"/>
        <v>1</v>
      </c>
      <c r="O343" s="19">
        <f t="shared" si="55"/>
        <v>0</v>
      </c>
      <c r="P343" s="40" t="e">
        <f t="shared" si="56"/>
        <v>#DIV/0!</v>
      </c>
      <c r="Q343" s="40" t="e">
        <f t="shared" si="57"/>
        <v>#DIV/0!</v>
      </c>
      <c r="R343" s="40" t="e">
        <f t="shared" si="58"/>
        <v>#DIV/0!</v>
      </c>
      <c r="S343" s="40" t="e">
        <f t="shared" si="59"/>
        <v>#DIV/0!</v>
      </c>
      <c r="T343" s="19">
        <f t="shared" si="52"/>
        <v>0</v>
      </c>
    </row>
    <row r="344" spans="13:20" ht="12.75">
      <c r="M344" s="19">
        <f t="shared" si="53"/>
        <v>323</v>
      </c>
      <c r="N344" s="19">
        <f t="shared" si="54"/>
        <v>1</v>
      </c>
      <c r="O344" s="19">
        <f t="shared" si="55"/>
        <v>0</v>
      </c>
      <c r="P344" s="40" t="e">
        <f t="shared" si="56"/>
        <v>#DIV/0!</v>
      </c>
      <c r="Q344" s="40" t="e">
        <f t="shared" si="57"/>
        <v>#DIV/0!</v>
      </c>
      <c r="R344" s="40" t="e">
        <f t="shared" si="58"/>
        <v>#DIV/0!</v>
      </c>
      <c r="S344" s="40" t="e">
        <f t="shared" si="59"/>
        <v>#DIV/0!</v>
      </c>
      <c r="T344" s="19">
        <f t="shared" si="52"/>
        <v>0</v>
      </c>
    </row>
    <row r="345" spans="13:20" ht="12.75">
      <c r="M345" s="19">
        <f t="shared" si="53"/>
        <v>324</v>
      </c>
      <c r="N345" s="19">
        <f t="shared" si="54"/>
        <v>1</v>
      </c>
      <c r="O345" s="19">
        <f t="shared" si="55"/>
        <v>0</v>
      </c>
      <c r="P345" s="40" t="e">
        <f t="shared" si="56"/>
        <v>#DIV/0!</v>
      </c>
      <c r="Q345" s="40" t="e">
        <f t="shared" si="57"/>
        <v>#DIV/0!</v>
      </c>
      <c r="R345" s="40" t="e">
        <f t="shared" si="58"/>
        <v>#DIV/0!</v>
      </c>
      <c r="S345" s="40" t="e">
        <f t="shared" si="59"/>
        <v>#DIV/0!</v>
      </c>
      <c r="T345" s="19">
        <f t="shared" si="52"/>
        <v>0</v>
      </c>
    </row>
    <row r="346" spans="13:20" ht="12.75">
      <c r="M346" s="19">
        <f t="shared" si="53"/>
        <v>325</v>
      </c>
      <c r="N346" s="19">
        <f t="shared" si="54"/>
        <v>1</v>
      </c>
      <c r="O346" s="19">
        <f t="shared" si="55"/>
        <v>0</v>
      </c>
      <c r="P346" s="40" t="e">
        <f t="shared" si="56"/>
        <v>#DIV/0!</v>
      </c>
      <c r="Q346" s="40" t="e">
        <f t="shared" si="57"/>
        <v>#DIV/0!</v>
      </c>
      <c r="R346" s="40" t="e">
        <f t="shared" si="58"/>
        <v>#DIV/0!</v>
      </c>
      <c r="S346" s="40" t="e">
        <f t="shared" si="59"/>
        <v>#DIV/0!</v>
      </c>
      <c r="T346" s="19">
        <f t="shared" si="52"/>
        <v>0</v>
      </c>
    </row>
    <row r="347" spans="13:20" ht="12.75">
      <c r="M347" s="19">
        <f t="shared" si="53"/>
        <v>326</v>
      </c>
      <c r="N347" s="19">
        <f t="shared" si="54"/>
        <v>1</v>
      </c>
      <c r="O347" s="19">
        <f t="shared" si="55"/>
        <v>0</v>
      </c>
      <c r="P347" s="40" t="e">
        <f t="shared" si="56"/>
        <v>#DIV/0!</v>
      </c>
      <c r="Q347" s="40" t="e">
        <f t="shared" si="57"/>
        <v>#DIV/0!</v>
      </c>
      <c r="R347" s="40" t="e">
        <f t="shared" si="58"/>
        <v>#DIV/0!</v>
      </c>
      <c r="S347" s="40" t="e">
        <f t="shared" si="59"/>
        <v>#DIV/0!</v>
      </c>
      <c r="T347" s="19">
        <f t="shared" si="52"/>
        <v>0</v>
      </c>
    </row>
    <row r="348" spans="13:20" ht="12.75">
      <c r="M348" s="19">
        <f t="shared" si="53"/>
        <v>327</v>
      </c>
      <c r="N348" s="19">
        <f t="shared" si="54"/>
        <v>1</v>
      </c>
      <c r="O348" s="19">
        <f t="shared" si="55"/>
        <v>0</v>
      </c>
      <c r="P348" s="40" t="e">
        <f t="shared" si="56"/>
        <v>#DIV/0!</v>
      </c>
      <c r="Q348" s="40" t="e">
        <f t="shared" si="57"/>
        <v>#DIV/0!</v>
      </c>
      <c r="R348" s="40" t="e">
        <f t="shared" si="58"/>
        <v>#DIV/0!</v>
      </c>
      <c r="S348" s="40" t="e">
        <f t="shared" si="59"/>
        <v>#DIV/0!</v>
      </c>
      <c r="T348" s="19">
        <f t="shared" si="52"/>
        <v>0</v>
      </c>
    </row>
    <row r="349" spans="13:20" ht="12.75">
      <c r="M349" s="19">
        <f t="shared" si="53"/>
        <v>328</v>
      </c>
      <c r="N349" s="19">
        <f t="shared" si="54"/>
        <v>1</v>
      </c>
      <c r="O349" s="19">
        <f t="shared" si="55"/>
        <v>0</v>
      </c>
      <c r="P349" s="40" t="e">
        <f t="shared" si="56"/>
        <v>#DIV/0!</v>
      </c>
      <c r="Q349" s="40" t="e">
        <f t="shared" si="57"/>
        <v>#DIV/0!</v>
      </c>
      <c r="R349" s="40" t="e">
        <f t="shared" si="58"/>
        <v>#DIV/0!</v>
      </c>
      <c r="S349" s="40" t="e">
        <f t="shared" si="59"/>
        <v>#DIV/0!</v>
      </c>
      <c r="T349" s="19">
        <f t="shared" si="52"/>
        <v>0</v>
      </c>
    </row>
    <row r="350" spans="13:20" ht="12.75">
      <c r="M350" s="19">
        <f t="shared" si="53"/>
        <v>329</v>
      </c>
      <c r="N350" s="19">
        <f t="shared" si="54"/>
        <v>1</v>
      </c>
      <c r="O350" s="19">
        <f t="shared" si="55"/>
        <v>0</v>
      </c>
      <c r="P350" s="40" t="e">
        <f t="shared" si="56"/>
        <v>#DIV/0!</v>
      </c>
      <c r="Q350" s="40" t="e">
        <f t="shared" si="57"/>
        <v>#DIV/0!</v>
      </c>
      <c r="R350" s="40" t="e">
        <f t="shared" si="58"/>
        <v>#DIV/0!</v>
      </c>
      <c r="S350" s="40" t="e">
        <f t="shared" si="59"/>
        <v>#DIV/0!</v>
      </c>
      <c r="T350" s="19">
        <f t="shared" si="52"/>
        <v>0</v>
      </c>
    </row>
    <row r="351" spans="13:20" ht="12.75">
      <c r="M351" s="19">
        <f t="shared" si="53"/>
        <v>330</v>
      </c>
      <c r="N351" s="19">
        <f t="shared" si="54"/>
        <v>1</v>
      </c>
      <c r="O351" s="19">
        <f t="shared" si="55"/>
        <v>0</v>
      </c>
      <c r="P351" s="40" t="e">
        <f t="shared" si="56"/>
        <v>#DIV/0!</v>
      </c>
      <c r="Q351" s="40" t="e">
        <f t="shared" si="57"/>
        <v>#DIV/0!</v>
      </c>
      <c r="R351" s="40" t="e">
        <f t="shared" si="58"/>
        <v>#DIV/0!</v>
      </c>
      <c r="S351" s="40" t="e">
        <f t="shared" si="59"/>
        <v>#DIV/0!</v>
      </c>
      <c r="T351" s="19">
        <f t="shared" si="52"/>
        <v>0</v>
      </c>
    </row>
    <row r="352" spans="13:20" ht="12.75">
      <c r="M352" s="19">
        <f t="shared" si="53"/>
        <v>331</v>
      </c>
      <c r="N352" s="19">
        <f t="shared" si="54"/>
        <v>1</v>
      </c>
      <c r="O352" s="19">
        <f t="shared" si="55"/>
        <v>0</v>
      </c>
      <c r="P352" s="40" t="e">
        <f t="shared" si="56"/>
        <v>#DIV/0!</v>
      </c>
      <c r="Q352" s="40" t="e">
        <f t="shared" si="57"/>
        <v>#DIV/0!</v>
      </c>
      <c r="R352" s="40" t="e">
        <f t="shared" si="58"/>
        <v>#DIV/0!</v>
      </c>
      <c r="S352" s="40" t="e">
        <f t="shared" si="59"/>
        <v>#DIV/0!</v>
      </c>
      <c r="T352" s="19">
        <f t="shared" si="52"/>
        <v>0</v>
      </c>
    </row>
    <row r="353" spans="13:20" ht="12.75">
      <c r="M353" s="19">
        <f t="shared" si="53"/>
        <v>332</v>
      </c>
      <c r="N353" s="19">
        <f t="shared" si="54"/>
        <v>1</v>
      </c>
      <c r="O353" s="19">
        <f t="shared" si="55"/>
        <v>0</v>
      </c>
      <c r="P353" s="40" t="e">
        <f t="shared" si="56"/>
        <v>#DIV/0!</v>
      </c>
      <c r="Q353" s="40" t="e">
        <f t="shared" si="57"/>
        <v>#DIV/0!</v>
      </c>
      <c r="R353" s="40" t="e">
        <f t="shared" si="58"/>
        <v>#DIV/0!</v>
      </c>
      <c r="S353" s="40" t="e">
        <f t="shared" si="59"/>
        <v>#DIV/0!</v>
      </c>
      <c r="T353" s="19">
        <f t="shared" si="52"/>
        <v>0</v>
      </c>
    </row>
    <row r="354" spans="13:20" ht="12.75">
      <c r="M354" s="19">
        <f t="shared" si="53"/>
        <v>333</v>
      </c>
      <c r="N354" s="19">
        <f t="shared" si="54"/>
        <v>1</v>
      </c>
      <c r="O354" s="19">
        <f t="shared" si="55"/>
        <v>0</v>
      </c>
      <c r="P354" s="40" t="e">
        <f t="shared" si="56"/>
        <v>#DIV/0!</v>
      </c>
      <c r="Q354" s="40" t="e">
        <f t="shared" si="57"/>
        <v>#DIV/0!</v>
      </c>
      <c r="R354" s="40" t="e">
        <f t="shared" si="58"/>
        <v>#DIV/0!</v>
      </c>
      <c r="S354" s="40" t="e">
        <f t="shared" si="59"/>
        <v>#DIV/0!</v>
      </c>
      <c r="T354" s="19">
        <f t="shared" si="52"/>
        <v>0</v>
      </c>
    </row>
    <row r="355" spans="13:20" ht="12.75">
      <c r="M355" s="19">
        <f t="shared" si="53"/>
        <v>334</v>
      </c>
      <c r="N355" s="19">
        <f t="shared" si="54"/>
        <v>1</v>
      </c>
      <c r="O355" s="19">
        <f t="shared" si="55"/>
        <v>0</v>
      </c>
      <c r="P355" s="40" t="e">
        <f t="shared" si="56"/>
        <v>#DIV/0!</v>
      </c>
      <c r="Q355" s="40" t="e">
        <f t="shared" si="57"/>
        <v>#DIV/0!</v>
      </c>
      <c r="R355" s="40" t="e">
        <f t="shared" si="58"/>
        <v>#DIV/0!</v>
      </c>
      <c r="S355" s="40" t="e">
        <f t="shared" si="59"/>
        <v>#DIV/0!</v>
      </c>
      <c r="T355" s="19">
        <f t="shared" si="52"/>
        <v>0</v>
      </c>
    </row>
    <row r="356" spans="13:20" ht="12.75">
      <c r="M356" s="19">
        <f t="shared" si="53"/>
        <v>335</v>
      </c>
      <c r="N356" s="19">
        <f t="shared" si="54"/>
        <v>1</v>
      </c>
      <c r="O356" s="19">
        <f t="shared" si="55"/>
        <v>0</v>
      </c>
      <c r="P356" s="40" t="e">
        <f t="shared" si="56"/>
        <v>#DIV/0!</v>
      </c>
      <c r="Q356" s="40" t="e">
        <f t="shared" si="57"/>
        <v>#DIV/0!</v>
      </c>
      <c r="R356" s="40" t="e">
        <f t="shared" si="58"/>
        <v>#DIV/0!</v>
      </c>
      <c r="S356" s="40" t="e">
        <f t="shared" si="59"/>
        <v>#DIV/0!</v>
      </c>
      <c r="T356" s="19">
        <f t="shared" si="52"/>
        <v>0</v>
      </c>
    </row>
    <row r="357" spans="13:20" ht="12.75">
      <c r="M357" s="19">
        <f t="shared" si="53"/>
        <v>336</v>
      </c>
      <c r="N357" s="19">
        <f t="shared" si="54"/>
        <v>1</v>
      </c>
      <c r="O357" s="19">
        <f t="shared" si="55"/>
        <v>0</v>
      </c>
      <c r="P357" s="40" t="e">
        <f t="shared" si="56"/>
        <v>#DIV/0!</v>
      </c>
      <c r="Q357" s="40" t="e">
        <f t="shared" si="57"/>
        <v>#DIV/0!</v>
      </c>
      <c r="R357" s="40" t="e">
        <f t="shared" si="58"/>
        <v>#DIV/0!</v>
      </c>
      <c r="S357" s="40" t="e">
        <f t="shared" si="59"/>
        <v>#DIV/0!</v>
      </c>
      <c r="T357" s="19">
        <f t="shared" si="52"/>
        <v>0</v>
      </c>
    </row>
    <row r="358" spans="13:20" ht="12.75">
      <c r="M358" s="19">
        <f t="shared" si="53"/>
        <v>337</v>
      </c>
      <c r="N358" s="19">
        <f t="shared" si="54"/>
        <v>1</v>
      </c>
      <c r="O358" s="19">
        <f t="shared" si="55"/>
        <v>0</v>
      </c>
      <c r="P358" s="40" t="e">
        <f t="shared" si="56"/>
        <v>#DIV/0!</v>
      </c>
      <c r="Q358" s="40" t="e">
        <f t="shared" si="57"/>
        <v>#DIV/0!</v>
      </c>
      <c r="R358" s="40" t="e">
        <f t="shared" si="58"/>
        <v>#DIV/0!</v>
      </c>
      <c r="S358" s="40" t="e">
        <f t="shared" si="59"/>
        <v>#DIV/0!</v>
      </c>
      <c r="T358" s="19">
        <f t="shared" si="52"/>
        <v>0</v>
      </c>
    </row>
    <row r="359" spans="13:20" ht="12.75">
      <c r="M359" s="19">
        <f t="shared" si="53"/>
        <v>338</v>
      </c>
      <c r="N359" s="19">
        <f t="shared" si="54"/>
        <v>1</v>
      </c>
      <c r="O359" s="19">
        <f t="shared" si="55"/>
        <v>0</v>
      </c>
      <c r="P359" s="40" t="e">
        <f t="shared" si="56"/>
        <v>#DIV/0!</v>
      </c>
      <c r="Q359" s="40" t="e">
        <f t="shared" si="57"/>
        <v>#DIV/0!</v>
      </c>
      <c r="R359" s="40" t="e">
        <f t="shared" si="58"/>
        <v>#DIV/0!</v>
      </c>
      <c r="S359" s="40" t="e">
        <f t="shared" si="59"/>
        <v>#DIV/0!</v>
      </c>
      <c r="T359" s="19">
        <f t="shared" si="52"/>
        <v>0</v>
      </c>
    </row>
    <row r="360" spans="13:20" ht="12.75">
      <c r="M360" s="19">
        <f t="shared" si="53"/>
        <v>339</v>
      </c>
      <c r="N360" s="19">
        <f t="shared" si="54"/>
        <v>1</v>
      </c>
      <c r="O360" s="19">
        <f t="shared" si="55"/>
        <v>0</v>
      </c>
      <c r="P360" s="40" t="e">
        <f t="shared" si="56"/>
        <v>#DIV/0!</v>
      </c>
      <c r="Q360" s="40" t="e">
        <f t="shared" si="57"/>
        <v>#DIV/0!</v>
      </c>
      <c r="R360" s="40" t="e">
        <f t="shared" si="58"/>
        <v>#DIV/0!</v>
      </c>
      <c r="S360" s="40" t="e">
        <f t="shared" si="59"/>
        <v>#DIV/0!</v>
      </c>
      <c r="T360" s="19">
        <f t="shared" si="52"/>
        <v>0</v>
      </c>
    </row>
    <row r="361" spans="13:20" ht="12.75">
      <c r="M361" s="19">
        <f t="shared" si="53"/>
        <v>340</v>
      </c>
      <c r="N361" s="19">
        <f t="shared" si="54"/>
        <v>1</v>
      </c>
      <c r="O361" s="19">
        <f t="shared" si="55"/>
        <v>0</v>
      </c>
      <c r="P361" s="40" t="e">
        <f t="shared" si="56"/>
        <v>#DIV/0!</v>
      </c>
      <c r="Q361" s="40" t="e">
        <f t="shared" si="57"/>
        <v>#DIV/0!</v>
      </c>
      <c r="R361" s="40" t="e">
        <f t="shared" si="58"/>
        <v>#DIV/0!</v>
      </c>
      <c r="S361" s="40" t="e">
        <f t="shared" si="59"/>
        <v>#DIV/0!</v>
      </c>
      <c r="T361" s="19">
        <f t="shared" si="52"/>
        <v>0</v>
      </c>
    </row>
    <row r="362" spans="13:20" ht="12.75">
      <c r="M362" s="19">
        <f t="shared" si="53"/>
        <v>341</v>
      </c>
      <c r="N362" s="19">
        <f t="shared" si="54"/>
        <v>1</v>
      </c>
      <c r="O362" s="19">
        <f t="shared" si="55"/>
        <v>0</v>
      </c>
      <c r="P362" s="40" t="e">
        <f t="shared" si="56"/>
        <v>#DIV/0!</v>
      </c>
      <c r="Q362" s="40" t="e">
        <f t="shared" si="57"/>
        <v>#DIV/0!</v>
      </c>
      <c r="R362" s="40" t="e">
        <f t="shared" si="58"/>
        <v>#DIV/0!</v>
      </c>
      <c r="S362" s="40" t="e">
        <f t="shared" si="59"/>
        <v>#DIV/0!</v>
      </c>
      <c r="T362" s="19">
        <f t="shared" si="52"/>
        <v>0</v>
      </c>
    </row>
    <row r="363" spans="13:20" ht="12.75">
      <c r="M363" s="19">
        <f t="shared" si="53"/>
        <v>342</v>
      </c>
      <c r="N363" s="19">
        <f t="shared" si="54"/>
        <v>1</v>
      </c>
      <c r="O363" s="19">
        <f t="shared" si="55"/>
        <v>0</v>
      </c>
      <c r="P363" s="40" t="e">
        <f t="shared" si="56"/>
        <v>#DIV/0!</v>
      </c>
      <c r="Q363" s="40" t="e">
        <f t="shared" si="57"/>
        <v>#DIV/0!</v>
      </c>
      <c r="R363" s="40" t="e">
        <f t="shared" si="58"/>
        <v>#DIV/0!</v>
      </c>
      <c r="S363" s="40" t="e">
        <f t="shared" si="59"/>
        <v>#DIV/0!</v>
      </c>
      <c r="T363" s="19">
        <f t="shared" si="52"/>
        <v>0</v>
      </c>
    </row>
    <row r="364" spans="13:20" ht="12.75">
      <c r="M364" s="19">
        <f t="shared" si="53"/>
        <v>343</v>
      </c>
      <c r="N364" s="19">
        <f t="shared" si="54"/>
        <v>1</v>
      </c>
      <c r="O364" s="19">
        <f t="shared" si="55"/>
        <v>0</v>
      </c>
      <c r="P364" s="40" t="e">
        <f t="shared" si="56"/>
        <v>#DIV/0!</v>
      </c>
      <c r="Q364" s="40" t="e">
        <f t="shared" si="57"/>
        <v>#DIV/0!</v>
      </c>
      <c r="R364" s="40" t="e">
        <f t="shared" si="58"/>
        <v>#DIV/0!</v>
      </c>
      <c r="S364" s="40" t="e">
        <f t="shared" si="59"/>
        <v>#DIV/0!</v>
      </c>
      <c r="T364" s="19">
        <f t="shared" si="52"/>
        <v>0</v>
      </c>
    </row>
    <row r="365" spans="13:20" ht="12.75">
      <c r="M365" s="19">
        <f t="shared" si="53"/>
        <v>344</v>
      </c>
      <c r="N365" s="19">
        <f t="shared" si="54"/>
        <v>1</v>
      </c>
      <c r="O365" s="19">
        <f t="shared" si="55"/>
        <v>0</v>
      </c>
      <c r="P365" s="40" t="e">
        <f t="shared" si="56"/>
        <v>#DIV/0!</v>
      </c>
      <c r="Q365" s="40" t="e">
        <f t="shared" si="57"/>
        <v>#DIV/0!</v>
      </c>
      <c r="R365" s="40" t="e">
        <f t="shared" si="58"/>
        <v>#DIV/0!</v>
      </c>
      <c r="S365" s="40" t="e">
        <f t="shared" si="59"/>
        <v>#DIV/0!</v>
      </c>
      <c r="T365" s="19">
        <f t="shared" si="52"/>
        <v>0</v>
      </c>
    </row>
    <row r="366" spans="13:20" ht="12.75">
      <c r="M366" s="19">
        <f t="shared" si="53"/>
        <v>345</v>
      </c>
      <c r="N366" s="19">
        <f t="shared" si="54"/>
        <v>1</v>
      </c>
      <c r="O366" s="19">
        <f t="shared" si="55"/>
        <v>0</v>
      </c>
      <c r="P366" s="40" t="e">
        <f t="shared" si="56"/>
        <v>#DIV/0!</v>
      </c>
      <c r="Q366" s="40" t="e">
        <f t="shared" si="57"/>
        <v>#DIV/0!</v>
      </c>
      <c r="R366" s="40" t="e">
        <f t="shared" si="58"/>
        <v>#DIV/0!</v>
      </c>
      <c r="S366" s="40" t="e">
        <f t="shared" si="59"/>
        <v>#DIV/0!</v>
      </c>
      <c r="T366" s="19">
        <f t="shared" si="52"/>
        <v>0</v>
      </c>
    </row>
    <row r="367" spans="13:20" ht="12.75">
      <c r="M367" s="19">
        <f t="shared" si="53"/>
        <v>346</v>
      </c>
      <c r="N367" s="19">
        <f t="shared" si="54"/>
        <v>1</v>
      </c>
      <c r="O367" s="19">
        <f t="shared" si="55"/>
        <v>0</v>
      </c>
      <c r="P367" s="40" t="e">
        <f t="shared" si="56"/>
        <v>#DIV/0!</v>
      </c>
      <c r="Q367" s="40" t="e">
        <f t="shared" si="57"/>
        <v>#DIV/0!</v>
      </c>
      <c r="R367" s="40" t="e">
        <f t="shared" si="58"/>
        <v>#DIV/0!</v>
      </c>
      <c r="S367" s="40" t="e">
        <f t="shared" si="59"/>
        <v>#DIV/0!</v>
      </c>
      <c r="T367" s="19">
        <f t="shared" si="52"/>
        <v>0</v>
      </c>
    </row>
    <row r="368" spans="13:20" ht="12.75">
      <c r="M368" s="19">
        <f t="shared" si="53"/>
        <v>347</v>
      </c>
      <c r="N368" s="19">
        <f t="shared" si="54"/>
        <v>1</v>
      </c>
      <c r="O368" s="19">
        <f t="shared" si="55"/>
        <v>0</v>
      </c>
      <c r="P368" s="40" t="e">
        <f t="shared" si="56"/>
        <v>#DIV/0!</v>
      </c>
      <c r="Q368" s="40" t="e">
        <f t="shared" si="57"/>
        <v>#DIV/0!</v>
      </c>
      <c r="R368" s="40" t="e">
        <f t="shared" si="58"/>
        <v>#DIV/0!</v>
      </c>
      <c r="S368" s="40" t="e">
        <f t="shared" si="59"/>
        <v>#DIV/0!</v>
      </c>
      <c r="T368" s="19">
        <f t="shared" si="52"/>
        <v>0</v>
      </c>
    </row>
    <row r="369" spans="13:20" ht="12.75">
      <c r="M369" s="19">
        <f t="shared" si="53"/>
        <v>348</v>
      </c>
      <c r="N369" s="19">
        <f t="shared" si="54"/>
        <v>1</v>
      </c>
      <c r="O369" s="19">
        <f t="shared" si="55"/>
        <v>0</v>
      </c>
      <c r="P369" s="40" t="e">
        <f t="shared" si="56"/>
        <v>#DIV/0!</v>
      </c>
      <c r="Q369" s="40" t="e">
        <f t="shared" si="57"/>
        <v>#DIV/0!</v>
      </c>
      <c r="R369" s="40" t="e">
        <f t="shared" si="58"/>
        <v>#DIV/0!</v>
      </c>
      <c r="S369" s="40" t="e">
        <f t="shared" si="59"/>
        <v>#DIV/0!</v>
      </c>
      <c r="T369" s="19">
        <f t="shared" si="52"/>
        <v>0</v>
      </c>
    </row>
    <row r="370" spans="13:20" ht="12.75">
      <c r="M370" s="19">
        <f t="shared" si="53"/>
        <v>349</v>
      </c>
      <c r="N370" s="19">
        <f t="shared" si="54"/>
        <v>1</v>
      </c>
      <c r="O370" s="19">
        <f t="shared" si="55"/>
        <v>0</v>
      </c>
      <c r="P370" s="40" t="e">
        <f t="shared" si="56"/>
        <v>#DIV/0!</v>
      </c>
      <c r="Q370" s="40" t="e">
        <f t="shared" si="57"/>
        <v>#DIV/0!</v>
      </c>
      <c r="R370" s="40" t="e">
        <f t="shared" si="58"/>
        <v>#DIV/0!</v>
      </c>
      <c r="S370" s="40" t="e">
        <f t="shared" si="59"/>
        <v>#DIV/0!</v>
      </c>
      <c r="T370" s="19">
        <f t="shared" si="52"/>
        <v>0</v>
      </c>
    </row>
    <row r="371" spans="13:20" ht="12.75">
      <c r="M371" s="19">
        <f t="shared" si="53"/>
        <v>350</v>
      </c>
      <c r="N371" s="19">
        <f t="shared" si="54"/>
        <v>1</v>
      </c>
      <c r="O371" s="19">
        <f t="shared" si="55"/>
        <v>0</v>
      </c>
      <c r="P371" s="40" t="e">
        <f t="shared" si="56"/>
        <v>#DIV/0!</v>
      </c>
      <c r="Q371" s="40" t="e">
        <f t="shared" si="57"/>
        <v>#DIV/0!</v>
      </c>
      <c r="R371" s="40" t="e">
        <f t="shared" si="58"/>
        <v>#DIV/0!</v>
      </c>
      <c r="S371" s="40" t="e">
        <f t="shared" si="59"/>
        <v>#DIV/0!</v>
      </c>
      <c r="T371" s="19">
        <f t="shared" si="52"/>
        <v>0</v>
      </c>
    </row>
    <row r="372" spans="13:20" ht="12.75">
      <c r="M372" s="19">
        <f t="shared" si="53"/>
        <v>351</v>
      </c>
      <c r="N372" s="19">
        <f t="shared" si="54"/>
        <v>1</v>
      </c>
      <c r="O372" s="19">
        <f t="shared" si="55"/>
        <v>0</v>
      </c>
      <c r="P372" s="40" t="e">
        <f t="shared" si="56"/>
        <v>#DIV/0!</v>
      </c>
      <c r="Q372" s="40" t="e">
        <f t="shared" si="57"/>
        <v>#DIV/0!</v>
      </c>
      <c r="R372" s="40" t="e">
        <f t="shared" si="58"/>
        <v>#DIV/0!</v>
      </c>
      <c r="S372" s="40" t="e">
        <f t="shared" si="59"/>
        <v>#DIV/0!</v>
      </c>
      <c r="T372" s="19">
        <f t="shared" si="52"/>
        <v>0</v>
      </c>
    </row>
    <row r="373" spans="13:20" ht="12.75">
      <c r="M373" s="19">
        <f t="shared" si="53"/>
        <v>352</v>
      </c>
      <c r="N373" s="19">
        <f t="shared" si="54"/>
        <v>1</v>
      </c>
      <c r="O373" s="19">
        <f t="shared" si="55"/>
        <v>0</v>
      </c>
      <c r="P373" s="40" t="e">
        <f t="shared" si="56"/>
        <v>#DIV/0!</v>
      </c>
      <c r="Q373" s="40" t="e">
        <f t="shared" si="57"/>
        <v>#DIV/0!</v>
      </c>
      <c r="R373" s="40" t="e">
        <f t="shared" si="58"/>
        <v>#DIV/0!</v>
      </c>
      <c r="S373" s="40" t="e">
        <f t="shared" si="59"/>
        <v>#DIV/0!</v>
      </c>
      <c r="T373" s="19">
        <f t="shared" si="52"/>
        <v>0</v>
      </c>
    </row>
    <row r="374" spans="13:20" ht="12.75">
      <c r="M374" s="19">
        <f t="shared" si="53"/>
        <v>353</v>
      </c>
      <c r="N374" s="19">
        <f t="shared" si="54"/>
        <v>1</v>
      </c>
      <c r="O374" s="19">
        <f t="shared" si="55"/>
        <v>0</v>
      </c>
      <c r="P374" s="40" t="e">
        <f t="shared" si="56"/>
        <v>#DIV/0!</v>
      </c>
      <c r="Q374" s="40" t="e">
        <f t="shared" si="57"/>
        <v>#DIV/0!</v>
      </c>
      <c r="R374" s="40" t="e">
        <f t="shared" si="58"/>
        <v>#DIV/0!</v>
      </c>
      <c r="S374" s="40" t="e">
        <f t="shared" si="59"/>
        <v>#DIV/0!</v>
      </c>
      <c r="T374" s="19">
        <f t="shared" si="52"/>
        <v>0</v>
      </c>
    </row>
    <row r="375" spans="13:20" ht="12.75">
      <c r="M375" s="19">
        <f t="shared" si="53"/>
        <v>354</v>
      </c>
      <c r="N375" s="19">
        <f t="shared" si="54"/>
        <v>1</v>
      </c>
      <c r="O375" s="19">
        <f t="shared" si="55"/>
        <v>0</v>
      </c>
      <c r="P375" s="40" t="e">
        <f t="shared" si="56"/>
        <v>#DIV/0!</v>
      </c>
      <c r="Q375" s="40" t="e">
        <f t="shared" si="57"/>
        <v>#DIV/0!</v>
      </c>
      <c r="R375" s="40" t="e">
        <f t="shared" si="58"/>
        <v>#DIV/0!</v>
      </c>
      <c r="S375" s="40" t="e">
        <f t="shared" si="59"/>
        <v>#DIV/0!</v>
      </c>
      <c r="T375" s="19">
        <f t="shared" si="52"/>
        <v>0</v>
      </c>
    </row>
    <row r="376" spans="13:20" ht="12.75">
      <c r="M376" s="19">
        <f t="shared" si="53"/>
        <v>355</v>
      </c>
      <c r="N376" s="19">
        <f t="shared" si="54"/>
        <v>1</v>
      </c>
      <c r="O376" s="19">
        <f t="shared" si="55"/>
        <v>0</v>
      </c>
      <c r="P376" s="40" t="e">
        <f t="shared" si="56"/>
        <v>#DIV/0!</v>
      </c>
      <c r="Q376" s="40" t="e">
        <f t="shared" si="57"/>
        <v>#DIV/0!</v>
      </c>
      <c r="R376" s="40" t="e">
        <f t="shared" si="58"/>
        <v>#DIV/0!</v>
      </c>
      <c r="S376" s="40" t="e">
        <f t="shared" si="59"/>
        <v>#DIV/0!</v>
      </c>
      <c r="T376" s="19">
        <f t="shared" si="52"/>
        <v>0</v>
      </c>
    </row>
    <row r="377" spans="13:20" ht="12.75">
      <c r="M377" s="19">
        <f t="shared" si="53"/>
        <v>356</v>
      </c>
      <c r="N377" s="19">
        <f t="shared" si="54"/>
        <v>1</v>
      </c>
      <c r="O377" s="19">
        <f t="shared" si="55"/>
        <v>0</v>
      </c>
      <c r="P377" s="40" t="e">
        <f t="shared" si="56"/>
        <v>#DIV/0!</v>
      </c>
      <c r="Q377" s="40" t="e">
        <f t="shared" si="57"/>
        <v>#DIV/0!</v>
      </c>
      <c r="R377" s="40" t="e">
        <f t="shared" si="58"/>
        <v>#DIV/0!</v>
      </c>
      <c r="S377" s="40" t="e">
        <f t="shared" si="59"/>
        <v>#DIV/0!</v>
      </c>
      <c r="T377" s="19">
        <f t="shared" si="52"/>
        <v>0</v>
      </c>
    </row>
    <row r="378" spans="13:20" ht="12.75">
      <c r="M378" s="19">
        <f t="shared" si="53"/>
        <v>357</v>
      </c>
      <c r="N378" s="19">
        <f t="shared" si="54"/>
        <v>1</v>
      </c>
      <c r="O378" s="19">
        <f t="shared" si="55"/>
        <v>0</v>
      </c>
      <c r="P378" s="40" t="e">
        <f t="shared" si="56"/>
        <v>#DIV/0!</v>
      </c>
      <c r="Q378" s="40" t="e">
        <f t="shared" si="57"/>
        <v>#DIV/0!</v>
      </c>
      <c r="R378" s="40" t="e">
        <f t="shared" si="58"/>
        <v>#DIV/0!</v>
      </c>
      <c r="S378" s="40" t="e">
        <f t="shared" si="59"/>
        <v>#DIV/0!</v>
      </c>
      <c r="T378" s="19">
        <f t="shared" si="52"/>
        <v>0</v>
      </c>
    </row>
    <row r="379" spans="13:20" ht="12.75">
      <c r="M379" s="19">
        <f t="shared" si="53"/>
        <v>358</v>
      </c>
      <c r="N379" s="19">
        <f t="shared" si="54"/>
        <v>1</v>
      </c>
      <c r="O379" s="19">
        <f t="shared" si="55"/>
        <v>0</v>
      </c>
      <c r="P379" s="40" t="e">
        <f t="shared" si="56"/>
        <v>#DIV/0!</v>
      </c>
      <c r="Q379" s="40" t="e">
        <f t="shared" si="57"/>
        <v>#DIV/0!</v>
      </c>
      <c r="R379" s="40" t="e">
        <f t="shared" si="58"/>
        <v>#DIV/0!</v>
      </c>
      <c r="S379" s="40" t="e">
        <f t="shared" si="59"/>
        <v>#DIV/0!</v>
      </c>
      <c r="T379" s="19">
        <f t="shared" si="52"/>
        <v>0</v>
      </c>
    </row>
    <row r="380" spans="13:20" ht="12.75">
      <c r="M380" s="19">
        <f t="shared" si="53"/>
        <v>359</v>
      </c>
      <c r="N380" s="19">
        <f t="shared" si="54"/>
        <v>1</v>
      </c>
      <c r="O380" s="19">
        <f t="shared" si="55"/>
        <v>0</v>
      </c>
      <c r="P380" s="40" t="e">
        <f t="shared" si="56"/>
        <v>#DIV/0!</v>
      </c>
      <c r="Q380" s="40" t="e">
        <f t="shared" si="57"/>
        <v>#DIV/0!</v>
      </c>
      <c r="R380" s="40" t="e">
        <f t="shared" si="58"/>
        <v>#DIV/0!</v>
      </c>
      <c r="S380" s="40" t="e">
        <f t="shared" si="59"/>
        <v>#DIV/0!</v>
      </c>
      <c r="T380" s="19">
        <f t="shared" si="52"/>
        <v>0</v>
      </c>
    </row>
    <row r="381" spans="13:20" ht="12.75">
      <c r="M381" s="19">
        <f t="shared" si="53"/>
        <v>360</v>
      </c>
      <c r="N381" s="19">
        <f t="shared" si="54"/>
        <v>1</v>
      </c>
      <c r="O381" s="19">
        <f t="shared" si="55"/>
        <v>0</v>
      </c>
      <c r="P381" s="40" t="e">
        <f t="shared" si="56"/>
        <v>#DIV/0!</v>
      </c>
      <c r="Q381" s="40" t="e">
        <f t="shared" si="57"/>
        <v>#DIV/0!</v>
      </c>
      <c r="R381" s="40" t="e">
        <f t="shared" si="58"/>
        <v>#DIV/0!</v>
      </c>
      <c r="S381" s="40" t="e">
        <f t="shared" si="59"/>
        <v>#DIV/0!</v>
      </c>
      <c r="T381" s="19">
        <f t="shared" si="52"/>
        <v>0</v>
      </c>
    </row>
    <row r="382" spans="13:20" ht="12.75">
      <c r="M382" s="19">
        <f t="shared" si="53"/>
        <v>361</v>
      </c>
      <c r="N382" s="19">
        <f t="shared" si="54"/>
        <v>1</v>
      </c>
      <c r="O382" s="19">
        <f t="shared" si="55"/>
        <v>0</v>
      </c>
      <c r="P382" s="40" t="e">
        <f t="shared" si="56"/>
        <v>#DIV/0!</v>
      </c>
      <c r="Q382" s="40" t="e">
        <f t="shared" si="57"/>
        <v>#DIV/0!</v>
      </c>
      <c r="R382" s="40" t="e">
        <f t="shared" si="58"/>
        <v>#DIV/0!</v>
      </c>
      <c r="S382" s="40" t="e">
        <f t="shared" si="59"/>
        <v>#DIV/0!</v>
      </c>
      <c r="T382" s="19">
        <f t="shared" si="52"/>
        <v>0</v>
      </c>
    </row>
    <row r="383" spans="13:20" ht="12.75">
      <c r="M383" s="19">
        <f t="shared" si="53"/>
        <v>362</v>
      </c>
      <c r="N383" s="19">
        <f t="shared" si="54"/>
        <v>1</v>
      </c>
      <c r="O383" s="19">
        <f t="shared" si="55"/>
        <v>0</v>
      </c>
      <c r="P383" s="40" t="e">
        <f t="shared" si="56"/>
        <v>#DIV/0!</v>
      </c>
      <c r="Q383" s="40" t="e">
        <f t="shared" si="57"/>
        <v>#DIV/0!</v>
      </c>
      <c r="R383" s="40" t="e">
        <f t="shared" si="58"/>
        <v>#DIV/0!</v>
      </c>
      <c r="S383" s="40" t="e">
        <f t="shared" si="59"/>
        <v>#DIV/0!</v>
      </c>
      <c r="T383" s="19">
        <f t="shared" si="52"/>
        <v>0</v>
      </c>
    </row>
    <row r="384" spans="13:20" ht="12.75">
      <c r="M384" s="19">
        <f t="shared" si="53"/>
        <v>363</v>
      </c>
      <c r="N384" s="19">
        <f t="shared" si="54"/>
        <v>1</v>
      </c>
      <c r="O384" s="19">
        <f t="shared" si="55"/>
        <v>0</v>
      </c>
      <c r="P384" s="40" t="e">
        <f t="shared" si="56"/>
        <v>#DIV/0!</v>
      </c>
      <c r="Q384" s="40" t="e">
        <f t="shared" si="57"/>
        <v>#DIV/0!</v>
      </c>
      <c r="R384" s="40" t="e">
        <f t="shared" si="58"/>
        <v>#DIV/0!</v>
      </c>
      <c r="S384" s="40" t="e">
        <f t="shared" si="59"/>
        <v>#DIV/0!</v>
      </c>
      <c r="T384" s="19">
        <f t="shared" si="52"/>
        <v>0</v>
      </c>
    </row>
    <row r="385" spans="13:20" ht="12.75">
      <c r="M385" s="19">
        <f t="shared" si="53"/>
        <v>364</v>
      </c>
      <c r="N385" s="19">
        <f t="shared" si="54"/>
        <v>1</v>
      </c>
      <c r="O385" s="19">
        <f t="shared" si="55"/>
        <v>0</v>
      </c>
      <c r="P385" s="40" t="e">
        <f t="shared" si="56"/>
        <v>#DIV/0!</v>
      </c>
      <c r="Q385" s="40" t="e">
        <f t="shared" si="57"/>
        <v>#DIV/0!</v>
      </c>
      <c r="R385" s="40" t="e">
        <f t="shared" si="58"/>
        <v>#DIV/0!</v>
      </c>
      <c r="S385" s="40" t="e">
        <f t="shared" si="59"/>
        <v>#DIV/0!</v>
      </c>
      <c r="T385" s="19">
        <f t="shared" si="52"/>
        <v>0</v>
      </c>
    </row>
    <row r="386" spans="13:20" ht="12.75">
      <c r="M386" s="19">
        <f t="shared" si="53"/>
        <v>365</v>
      </c>
      <c r="N386" s="19">
        <f t="shared" si="54"/>
        <v>1</v>
      </c>
      <c r="O386" s="19">
        <f t="shared" si="55"/>
        <v>0</v>
      </c>
      <c r="P386" s="40" t="e">
        <f t="shared" si="56"/>
        <v>#DIV/0!</v>
      </c>
      <c r="Q386" s="40" t="e">
        <f t="shared" si="57"/>
        <v>#DIV/0!</v>
      </c>
      <c r="R386" s="40" t="e">
        <f t="shared" si="58"/>
        <v>#DIV/0!</v>
      </c>
      <c r="S386" s="40" t="e">
        <f t="shared" si="59"/>
        <v>#DIV/0!</v>
      </c>
      <c r="T386" s="19">
        <f t="shared" si="52"/>
        <v>0</v>
      </c>
    </row>
  </sheetData>
  <sheetProtection password="F155" sheet="1" objects="1" scenarios="1" formatCells="0" formatColumns="0" formatRows="0"/>
  <mergeCells count="33">
    <mergeCell ref="A1:C2"/>
    <mergeCell ref="B43:D43"/>
    <mergeCell ref="A43:A45"/>
    <mergeCell ref="A25:A26"/>
    <mergeCell ref="B22:C22"/>
    <mergeCell ref="B23:C23"/>
    <mergeCell ref="A20:A23"/>
    <mergeCell ref="B21:C21"/>
    <mergeCell ref="A15:A18"/>
    <mergeCell ref="B20:C20"/>
    <mergeCell ref="B3:C3"/>
    <mergeCell ref="B4:C4"/>
    <mergeCell ref="B5:C5"/>
    <mergeCell ref="B12:C12"/>
    <mergeCell ref="B55:D55"/>
    <mergeCell ref="A13:D14"/>
    <mergeCell ref="F69:G69"/>
    <mergeCell ref="D69:E69"/>
    <mergeCell ref="A69:A71"/>
    <mergeCell ref="A55:A56"/>
    <mergeCell ref="B114:G114"/>
    <mergeCell ref="B115:D115"/>
    <mergeCell ref="B69:C70"/>
    <mergeCell ref="A114:A116"/>
    <mergeCell ref="B131:C131"/>
    <mergeCell ref="D131:E131"/>
    <mergeCell ref="F131:G131"/>
    <mergeCell ref="A131:A133"/>
    <mergeCell ref="A122:A124"/>
    <mergeCell ref="E115:G115"/>
    <mergeCell ref="B122:C122"/>
    <mergeCell ref="D122:E122"/>
    <mergeCell ref="F122:G122"/>
  </mergeCells>
  <printOptions/>
  <pageMargins left="0.75" right="0.75" top="0.5" bottom="0.76" header="0.28" footer="0.26"/>
  <pageSetup fitToHeight="2" horizontalDpi="600" verticalDpi="600" orientation="portrait" scale="56" r:id="rId4"/>
  <headerFooter alignWithMargins="0">
    <oddHeader>&amp;C&amp;Z&amp;F</oddHeader>
    <oddFooter>&amp;C&amp;A&amp;RPage &amp;P</oddFooter>
  </headerFooter>
  <rowBreaks count="1" manualBreakCount="1">
    <brk id="83" max="7" man="1"/>
  </rowBreaks>
  <drawing r:id="rId3"/>
  <legacyDrawing r:id="rId2"/>
</worksheet>
</file>

<file path=xl/worksheets/sheet6.xml><?xml version="1.0" encoding="utf-8"?>
<worksheet xmlns="http://schemas.openxmlformats.org/spreadsheetml/2006/main" xmlns:r="http://schemas.openxmlformats.org/officeDocument/2006/relationships">
  <sheetPr codeName="Sheet5"/>
  <dimension ref="A1:D9"/>
  <sheetViews>
    <sheetView zoomScalePageLayoutView="0" workbookViewId="0" topLeftCell="A1">
      <selection activeCell="B3" sqref="B3"/>
    </sheetView>
  </sheetViews>
  <sheetFormatPr defaultColWidth="9.140625" defaultRowHeight="12.75"/>
  <cols>
    <col min="1" max="1" width="47.28125" style="20" customWidth="1"/>
    <col min="2" max="2" width="62.57421875" style="20" customWidth="1"/>
    <col min="3" max="3" width="9.140625" style="20" customWidth="1"/>
    <col min="4" max="4" width="23.140625" style="20" customWidth="1"/>
    <col min="5" max="8" width="9.140625" style="20" customWidth="1"/>
  </cols>
  <sheetData>
    <row r="1" spans="1:4" ht="24.75" thickBot="1">
      <c r="A1" s="292" t="s">
        <v>3</v>
      </c>
      <c r="B1" s="293"/>
      <c r="C1" s="51"/>
      <c r="D1" s="51"/>
    </row>
    <row r="2" spans="1:4" ht="13.5" thickBot="1">
      <c r="A2" s="286" t="s">
        <v>187</v>
      </c>
      <c r="B2" s="287"/>
      <c r="C2" s="51"/>
      <c r="D2" s="51"/>
    </row>
    <row r="3" spans="1:4" ht="18" thickBot="1">
      <c r="A3" s="288" t="s">
        <v>4</v>
      </c>
      <c r="B3" s="295"/>
      <c r="C3" s="51"/>
      <c r="D3" s="51"/>
    </row>
    <row r="4" spans="1:4" ht="18" thickBot="1">
      <c r="A4" s="288"/>
      <c r="B4" s="289">
        <f ca="1">NOW()</f>
        <v>42683.577381944444</v>
      </c>
      <c r="C4" s="51"/>
      <c r="D4" s="51"/>
    </row>
    <row r="5" spans="1:4" ht="18" thickBot="1">
      <c r="A5" s="288"/>
      <c r="B5" s="287"/>
      <c r="C5" s="51"/>
      <c r="D5" s="51"/>
    </row>
    <row r="6" spans="1:4" ht="166.5" customHeight="1" thickBot="1">
      <c r="A6" s="290" t="s">
        <v>186</v>
      </c>
      <c r="B6" s="294"/>
      <c r="C6" s="51"/>
      <c r="D6" s="51"/>
    </row>
    <row r="7" spans="1:4" ht="12.75">
      <c r="A7" s="119"/>
      <c r="B7" s="25"/>
      <c r="C7" s="51"/>
      <c r="D7" s="51"/>
    </row>
    <row r="8" spans="1:4" ht="109.5" thickBot="1">
      <c r="A8" s="109"/>
      <c r="B8" s="291" t="s">
        <v>188</v>
      </c>
      <c r="C8" s="51"/>
      <c r="D8" s="51"/>
    </row>
    <row r="9" spans="1:4" ht="93.75" customHeight="1">
      <c r="A9" s="51"/>
      <c r="B9" s="51"/>
      <c r="C9" s="51"/>
      <c r="D9" s="51"/>
    </row>
  </sheetData>
  <sheetProtection password="F155" sheet="1" objects="1" scenarios="1"/>
  <printOptions/>
  <pageMargins left="0.75" right="0.75" top="1" bottom="1" header="0.5" footer="0.5"/>
  <pageSetup horizontalDpi="300" verticalDpi="300" orientation="portrait" r:id="rId2"/>
  <legacyDrawing r:id="rId1"/>
</worksheet>
</file>

<file path=xl/worksheets/sheet7.xml><?xml version="1.0" encoding="utf-8"?>
<worksheet xmlns="http://schemas.openxmlformats.org/spreadsheetml/2006/main" xmlns:r="http://schemas.openxmlformats.org/officeDocument/2006/relationships">
  <sheetPr codeName="Sheet6"/>
  <dimension ref="A1:AC169"/>
  <sheetViews>
    <sheetView zoomScalePageLayoutView="0" workbookViewId="0" topLeftCell="A1">
      <selection activeCell="C5" sqref="C5"/>
    </sheetView>
  </sheetViews>
  <sheetFormatPr defaultColWidth="8.421875" defaultRowHeight="12.75"/>
  <cols>
    <col min="1" max="1" width="38.57421875" style="1" customWidth="1"/>
    <col min="2" max="2" width="19.57421875" style="1" customWidth="1"/>
    <col min="3" max="3" width="20.57421875" style="1" customWidth="1"/>
    <col min="4" max="4" width="16.7109375" style="2" customWidth="1"/>
    <col min="5" max="5" width="16.57421875" style="1" customWidth="1"/>
    <col min="6" max="6" width="14.7109375" style="1" customWidth="1"/>
    <col min="7" max="7" width="14.57421875" style="1" customWidth="1"/>
    <col min="8" max="8" width="17.140625" style="1" customWidth="1"/>
    <col min="9" max="9" width="14.57421875" style="1" customWidth="1"/>
    <col min="10" max="10" width="14.421875" style="1" customWidth="1"/>
    <col min="11" max="11" width="19.421875" style="0" customWidth="1"/>
    <col min="12" max="13" width="14.421875" style="1" customWidth="1"/>
    <col min="14" max="14" width="8.421875" style="1" customWidth="1"/>
    <col min="15" max="15" width="8.28125" style="1" customWidth="1"/>
    <col min="16" max="16" width="24.7109375" style="1" customWidth="1"/>
    <col min="17" max="17" width="10.28125" style="1" customWidth="1"/>
    <col min="18" max="18" width="14.421875" style="1" customWidth="1"/>
    <col min="19" max="20" width="8.421875" style="1" customWidth="1"/>
    <col min="21" max="21" width="18.140625" style="1" customWidth="1"/>
    <col min="22" max="22" width="10.8515625" style="1" customWidth="1"/>
    <col min="23" max="23" width="8.421875" style="1" customWidth="1"/>
    <col min="24" max="24" width="18.421875" style="1" customWidth="1"/>
    <col min="25" max="30" width="8.421875" style="1" customWidth="1"/>
    <col min="31" max="31" width="11.57421875" style="1" customWidth="1"/>
    <col min="32" max="16384" width="8.421875" style="1" customWidth="1"/>
  </cols>
  <sheetData>
    <row r="1" spans="1:29" ht="24" customHeight="1" thickBot="1">
      <c r="A1" s="706" t="s">
        <v>5</v>
      </c>
      <c r="B1" s="707"/>
      <c r="C1" s="707"/>
      <c r="D1" s="540"/>
      <c r="F1" s="19"/>
      <c r="G1" s="19"/>
      <c r="H1" s="19"/>
      <c r="K1" s="19"/>
      <c r="L1" s="19"/>
      <c r="M1" s="19"/>
      <c r="N1" s="19"/>
      <c r="O1" s="19"/>
      <c r="P1" s="19"/>
      <c r="Q1" s="19"/>
      <c r="R1" s="19"/>
      <c r="S1" s="19"/>
      <c r="T1" s="19"/>
      <c r="U1" s="19"/>
      <c r="V1" s="19"/>
      <c r="W1" s="19"/>
      <c r="X1" s="19"/>
      <c r="Y1" s="19"/>
      <c r="Z1" s="19"/>
      <c r="AA1" s="19"/>
      <c r="AB1" s="19"/>
      <c r="AC1" s="19"/>
    </row>
    <row r="2" spans="1:29" ht="24" customHeight="1">
      <c r="A2" s="352"/>
      <c r="B2" s="353"/>
      <c r="C2" s="354"/>
      <c r="D2" s="355"/>
      <c r="F2" s="19"/>
      <c r="G2" s="19"/>
      <c r="H2" s="19"/>
      <c r="K2" s="19"/>
      <c r="L2" s="19"/>
      <c r="M2" s="19"/>
      <c r="N2" s="19"/>
      <c r="O2" s="19"/>
      <c r="P2" s="19"/>
      <c r="Q2" s="19"/>
      <c r="R2" s="19"/>
      <c r="S2" s="19"/>
      <c r="T2" s="19"/>
      <c r="U2" s="19"/>
      <c r="V2" s="19"/>
      <c r="W2" s="19"/>
      <c r="X2" s="19"/>
      <c r="Y2" s="19"/>
      <c r="Z2" s="19"/>
      <c r="AA2" s="19"/>
      <c r="AB2" s="19"/>
      <c r="AC2" s="19"/>
    </row>
    <row r="3" spans="1:29" ht="24" customHeight="1">
      <c r="A3" s="352"/>
      <c r="B3" s="353"/>
      <c r="C3" s="354"/>
      <c r="D3" s="355"/>
      <c r="F3" s="19"/>
      <c r="G3" s="19"/>
      <c r="H3" s="19"/>
      <c r="K3" s="19"/>
      <c r="L3" s="19"/>
      <c r="M3" s="19"/>
      <c r="N3" s="19"/>
      <c r="O3" s="19"/>
      <c r="P3" s="19"/>
      <c r="Q3" s="19"/>
      <c r="R3" s="19"/>
      <c r="S3" s="19"/>
      <c r="T3" s="19"/>
      <c r="U3" s="19"/>
      <c r="V3" s="19"/>
      <c r="W3" s="19"/>
      <c r="X3" s="19"/>
      <c r="Y3" s="19"/>
      <c r="Z3" s="19"/>
      <c r="AA3" s="19"/>
      <c r="AB3" s="19"/>
      <c r="AC3" s="19"/>
    </row>
    <row r="4" spans="1:29" ht="15" customHeight="1" thickBot="1">
      <c r="A4" s="170"/>
      <c r="B4" s="659"/>
      <c r="C4" s="659"/>
      <c r="D4" s="356"/>
      <c r="E4" s="19"/>
      <c r="F4" s="19"/>
      <c r="G4" s="19"/>
      <c r="H4" s="19"/>
      <c r="K4" s="19"/>
      <c r="L4" s="19"/>
      <c r="M4" s="19"/>
      <c r="N4" s="19"/>
      <c r="O4" s="19"/>
      <c r="P4" s="19"/>
      <c r="Q4" s="19"/>
      <c r="R4" s="19"/>
      <c r="S4" s="19"/>
      <c r="T4" s="19"/>
      <c r="U4" s="19"/>
      <c r="V4" s="19"/>
      <c r="W4" s="19"/>
      <c r="X4" s="19"/>
      <c r="Y4" s="19"/>
      <c r="Z4" s="19"/>
      <c r="AA4" s="19"/>
      <c r="AB4" s="19"/>
      <c r="AC4" s="19"/>
    </row>
    <row r="5" spans="1:29" ht="13.5" thickBot="1">
      <c r="A5" s="345"/>
      <c r="B5" s="299" t="s">
        <v>241</v>
      </c>
      <c r="C5" s="299" t="s">
        <v>217</v>
      </c>
      <c r="D5" s="158"/>
      <c r="E5" s="46"/>
      <c r="F5" s="19"/>
      <c r="G5" s="19"/>
      <c r="H5" s="19"/>
      <c r="I5" s="7"/>
      <c r="K5" s="19"/>
      <c r="L5" s="19"/>
      <c r="M5" s="19"/>
      <c r="N5" s="19"/>
      <c r="O5" s="19"/>
      <c r="P5" s="40"/>
      <c r="Q5" s="40"/>
      <c r="R5" s="40"/>
      <c r="S5" s="40"/>
      <c r="T5" s="19"/>
      <c r="U5" s="19"/>
      <c r="V5" s="19"/>
      <c r="W5" s="19"/>
      <c r="X5" s="19"/>
      <c r="Y5" s="19"/>
      <c r="Z5" s="19"/>
      <c r="AA5" s="19"/>
      <c r="AB5" s="19"/>
      <c r="AC5" s="19"/>
    </row>
    <row r="6" spans="1:29" ht="12.75" customHeight="1">
      <c r="A6" s="710" t="s">
        <v>178</v>
      </c>
      <c r="B6" s="538" t="s">
        <v>59</v>
      </c>
      <c r="C6" s="538" t="s">
        <v>59</v>
      </c>
      <c r="D6" s="113"/>
      <c r="E6" s="115"/>
      <c r="F6" s="196"/>
      <c r="G6" s="196"/>
      <c r="H6" s="58"/>
      <c r="I6" s="7"/>
      <c r="K6" s="19"/>
      <c r="L6" s="19"/>
      <c r="M6" s="19"/>
      <c r="N6" s="19"/>
      <c r="O6" s="19"/>
      <c r="P6" s="40"/>
      <c r="Q6" s="40"/>
      <c r="R6" s="40"/>
      <c r="S6" s="40"/>
      <c r="T6" s="19"/>
      <c r="U6" s="19"/>
      <c r="V6" s="19"/>
      <c r="W6" s="19"/>
      <c r="X6" s="19"/>
      <c r="Y6" s="19"/>
      <c r="Z6" s="19"/>
      <c r="AA6" s="19"/>
      <c r="AB6" s="19"/>
      <c r="AC6" s="19"/>
    </row>
    <row r="7" spans="1:29" ht="12.75" customHeight="1">
      <c r="A7" s="711"/>
      <c r="B7" s="539" t="s">
        <v>60</v>
      </c>
      <c r="C7" s="539" t="s">
        <v>60</v>
      </c>
      <c r="D7" s="113"/>
      <c r="E7" s="115"/>
      <c r="F7" s="196"/>
      <c r="G7" s="196"/>
      <c r="H7" s="58"/>
      <c r="I7" s="7"/>
      <c r="K7" s="19"/>
      <c r="L7" s="19"/>
      <c r="M7" s="19"/>
      <c r="N7" s="19"/>
      <c r="O7" s="19"/>
      <c r="P7" s="40"/>
      <c r="Q7" s="40"/>
      <c r="R7" s="40"/>
      <c r="S7" s="40"/>
      <c r="T7" s="19"/>
      <c r="U7" s="19"/>
      <c r="V7" s="19"/>
      <c r="W7" s="19"/>
      <c r="X7" s="19"/>
      <c r="Y7" s="19"/>
      <c r="Z7" s="19"/>
      <c r="AA7" s="19"/>
      <c r="AB7" s="19"/>
      <c r="AC7" s="19"/>
    </row>
    <row r="8" spans="1:29" ht="12.75">
      <c r="A8" s="197" t="s">
        <v>24</v>
      </c>
      <c r="B8" s="198" t="e">
        <f>'upper bound Kenaga'!B27</f>
        <v>#DIV/0!</v>
      </c>
      <c r="C8" s="357" t="e">
        <f>'mean Kenaga'!B27</f>
        <v>#DIV/0!</v>
      </c>
      <c r="D8" s="113"/>
      <c r="E8" s="115"/>
      <c r="F8" s="196"/>
      <c r="G8" s="196"/>
      <c r="H8" s="58"/>
      <c r="I8" s="7"/>
      <c r="K8" s="19"/>
      <c r="L8" s="19"/>
      <c r="M8" s="19"/>
      <c r="N8" s="19"/>
      <c r="O8" s="19"/>
      <c r="P8" s="40"/>
      <c r="Q8" s="40"/>
      <c r="R8" s="40"/>
      <c r="S8" s="40"/>
      <c r="T8" s="19"/>
      <c r="U8" s="19"/>
      <c r="V8" s="19"/>
      <c r="W8" s="19"/>
      <c r="X8" s="19"/>
      <c r="Y8" s="19"/>
      <c r="Z8" s="19"/>
      <c r="AA8" s="19"/>
      <c r="AB8" s="19"/>
      <c r="AC8" s="19"/>
    </row>
    <row r="9" spans="1:29" ht="12.75">
      <c r="A9" s="197" t="s">
        <v>27</v>
      </c>
      <c r="B9" s="198" t="e">
        <f>'upper bound Kenaga'!B28</f>
        <v>#DIV/0!</v>
      </c>
      <c r="C9" s="357" t="e">
        <f>'mean Kenaga'!B28</f>
        <v>#DIV/0!</v>
      </c>
      <c r="D9" s="113"/>
      <c r="E9" s="115"/>
      <c r="F9" s="196"/>
      <c r="G9" s="196"/>
      <c r="H9" s="58"/>
      <c r="I9" s="7"/>
      <c r="K9" s="19"/>
      <c r="L9" s="19"/>
      <c r="M9" s="19"/>
      <c r="N9" s="19"/>
      <c r="O9" s="19"/>
      <c r="P9" s="40"/>
      <c r="Q9" s="40"/>
      <c r="R9" s="40"/>
      <c r="S9" s="40"/>
      <c r="T9" s="19"/>
      <c r="U9" s="19"/>
      <c r="V9" s="19"/>
      <c r="W9" s="19"/>
      <c r="X9" s="19"/>
      <c r="Y9" s="19"/>
      <c r="Z9" s="19"/>
      <c r="AA9" s="19"/>
      <c r="AB9" s="19"/>
      <c r="AC9" s="19"/>
    </row>
    <row r="10" spans="1:29" ht="12.75">
      <c r="A10" s="197" t="s">
        <v>42</v>
      </c>
      <c r="B10" s="198" t="e">
        <f>'upper bound Kenaga'!B29</f>
        <v>#DIV/0!</v>
      </c>
      <c r="C10" s="357" t="e">
        <f>'mean Kenaga'!B29</f>
        <v>#DIV/0!</v>
      </c>
      <c r="D10" s="113"/>
      <c r="E10" s="115"/>
      <c r="F10" s="196"/>
      <c r="G10" s="196"/>
      <c r="H10" s="58"/>
      <c r="I10" s="7"/>
      <c r="K10" s="19"/>
      <c r="L10" s="19"/>
      <c r="M10" s="19"/>
      <c r="N10" s="19"/>
      <c r="O10" s="19"/>
      <c r="P10" s="40"/>
      <c r="Q10" s="40"/>
      <c r="R10" s="40"/>
      <c r="S10" s="40"/>
      <c r="T10" s="19"/>
      <c r="U10" s="19"/>
      <c r="V10" s="19"/>
      <c r="W10" s="19"/>
      <c r="X10" s="19"/>
      <c r="Y10" s="19"/>
      <c r="Z10" s="19"/>
      <c r="AA10" s="19"/>
      <c r="AB10" s="19"/>
      <c r="AC10" s="19"/>
    </row>
    <row r="11" spans="1:29" ht="13.5" thickBot="1">
      <c r="A11" s="199" t="s">
        <v>107</v>
      </c>
      <c r="B11" s="208" t="e">
        <f>'upper bound Kenaga'!B30</f>
        <v>#DIV/0!</v>
      </c>
      <c r="C11" s="204" t="e">
        <f>'mean Kenaga'!B30</f>
        <v>#DIV/0!</v>
      </c>
      <c r="D11" s="113"/>
      <c r="E11" s="115"/>
      <c r="F11" s="196"/>
      <c r="G11" s="196"/>
      <c r="H11" s="58"/>
      <c r="I11" s="7"/>
      <c r="K11" s="19"/>
      <c r="L11" s="19"/>
      <c r="M11" s="19"/>
      <c r="N11" s="19"/>
      <c r="O11" s="19"/>
      <c r="P11" s="40"/>
      <c r="Q11" s="40"/>
      <c r="R11" s="40"/>
      <c r="S11" s="40"/>
      <c r="T11" s="19"/>
      <c r="U11" s="19"/>
      <c r="V11" s="19"/>
      <c r="W11" s="19"/>
      <c r="X11" s="19"/>
      <c r="Y11" s="19"/>
      <c r="Z11" s="19"/>
      <c r="AA11" s="19"/>
      <c r="AB11" s="19"/>
      <c r="AC11" s="19"/>
    </row>
    <row r="12" spans="1:29" ht="13.5" thickBot="1">
      <c r="A12" s="194"/>
      <c r="B12" s="194"/>
      <c r="C12" s="194"/>
      <c r="D12" s="195"/>
      <c r="E12" s="196"/>
      <c r="F12" s="196"/>
      <c r="G12" s="196"/>
      <c r="H12" s="58"/>
      <c r="I12" s="7"/>
      <c r="K12" s="19"/>
      <c r="L12" s="19"/>
      <c r="M12" s="19"/>
      <c r="N12" s="19"/>
      <c r="O12" s="19"/>
      <c r="P12" s="40"/>
      <c r="Q12" s="40"/>
      <c r="R12" s="40"/>
      <c r="S12" s="40"/>
      <c r="T12" s="19"/>
      <c r="U12" s="19"/>
      <c r="V12" s="19"/>
      <c r="W12" s="19"/>
      <c r="X12" s="19"/>
      <c r="Y12" s="19"/>
      <c r="Z12" s="19"/>
      <c r="AA12" s="19"/>
      <c r="AB12" s="19"/>
      <c r="AC12" s="19"/>
    </row>
    <row r="13" spans="1:29" ht="21" thickBot="1">
      <c r="A13" s="346" t="s">
        <v>242</v>
      </c>
      <c r="B13" s="347"/>
      <c r="C13" s="347"/>
      <c r="D13" s="348"/>
      <c r="E13" s="347"/>
      <c r="F13" s="349"/>
      <c r="G13" s="347"/>
      <c r="H13" s="350"/>
      <c r="I13" s="7"/>
      <c r="K13" s="19"/>
      <c r="L13" s="19"/>
      <c r="M13" s="19"/>
      <c r="N13" s="19"/>
      <c r="O13" s="19"/>
      <c r="P13" s="40"/>
      <c r="Q13" s="40"/>
      <c r="R13" s="40"/>
      <c r="S13" s="40"/>
      <c r="T13" s="19"/>
      <c r="U13" s="19"/>
      <c r="V13" s="19"/>
      <c r="W13" s="19"/>
      <c r="X13" s="19"/>
      <c r="Y13" s="19"/>
      <c r="Z13" s="19"/>
      <c r="AA13" s="19"/>
      <c r="AB13" s="19"/>
      <c r="AC13" s="19"/>
    </row>
    <row r="14" spans="1:29" ht="13.5" thickBot="1">
      <c r="A14" s="194"/>
      <c r="B14" s="194"/>
      <c r="C14" s="28"/>
      <c r="D14" s="113"/>
      <c r="E14" s="28"/>
      <c r="F14" s="195"/>
      <c r="G14" s="194"/>
      <c r="H14" s="193"/>
      <c r="I14" s="7"/>
      <c r="K14" s="19"/>
      <c r="L14" s="19"/>
      <c r="M14" s="19"/>
      <c r="N14" s="19"/>
      <c r="O14" s="19"/>
      <c r="P14" s="40"/>
      <c r="Q14" s="40"/>
      <c r="R14" s="40"/>
      <c r="S14" s="40"/>
      <c r="T14" s="19"/>
      <c r="U14" s="19"/>
      <c r="V14" s="19"/>
      <c r="W14" s="19"/>
      <c r="X14" s="19"/>
      <c r="Y14" s="19"/>
      <c r="Z14" s="19"/>
      <c r="AA14" s="19"/>
      <c r="AB14" s="19"/>
      <c r="AC14" s="19"/>
    </row>
    <row r="15" spans="1:29" ht="12.75">
      <c r="A15" s="194"/>
      <c r="B15" s="515" t="s">
        <v>26</v>
      </c>
      <c r="C15" s="440" t="s">
        <v>54</v>
      </c>
      <c r="D15" s="440" t="s">
        <v>147</v>
      </c>
      <c r="E15" s="440" t="s">
        <v>209</v>
      </c>
      <c r="F15" s="440" t="s">
        <v>56</v>
      </c>
      <c r="G15" s="516" t="s">
        <v>145</v>
      </c>
      <c r="H15" s="7"/>
      <c r="I15" s="7"/>
      <c r="K15" s="19"/>
      <c r="L15" s="19"/>
      <c r="M15" s="19"/>
      <c r="N15" s="19"/>
      <c r="O15" s="19"/>
      <c r="P15" s="40"/>
      <c r="Q15" s="40"/>
      <c r="R15" s="40"/>
      <c r="S15" s="40"/>
      <c r="T15" s="19"/>
      <c r="U15" s="19"/>
      <c r="V15" s="19"/>
      <c r="W15" s="19"/>
      <c r="X15" s="19"/>
      <c r="Y15" s="19"/>
      <c r="Z15" s="19"/>
      <c r="AA15" s="19"/>
      <c r="AB15" s="19"/>
      <c r="AC15" s="19"/>
    </row>
    <row r="16" spans="1:29" ht="12.75">
      <c r="A16" s="194"/>
      <c r="B16" s="517" t="s">
        <v>53</v>
      </c>
      <c r="C16" s="361" t="s">
        <v>55</v>
      </c>
      <c r="D16" s="361" t="s">
        <v>210</v>
      </c>
      <c r="E16" s="361" t="s">
        <v>144</v>
      </c>
      <c r="F16" s="361" t="s">
        <v>57</v>
      </c>
      <c r="G16" s="362" t="s">
        <v>146</v>
      </c>
      <c r="H16" s="7"/>
      <c r="I16" s="7"/>
      <c r="K16" s="19"/>
      <c r="L16" s="19"/>
      <c r="M16" s="19"/>
      <c r="N16" s="19"/>
      <c r="O16" s="19"/>
      <c r="P16" s="40"/>
      <c r="Q16" s="40"/>
      <c r="R16" s="40"/>
      <c r="S16" s="40"/>
      <c r="T16" s="19"/>
      <c r="U16" s="19"/>
      <c r="V16" s="19"/>
      <c r="W16" s="19"/>
      <c r="X16" s="19"/>
      <c r="Y16" s="19"/>
      <c r="Z16" s="19"/>
      <c r="AA16" s="19"/>
      <c r="AB16" s="19"/>
      <c r="AC16" s="19"/>
    </row>
    <row r="17" spans="1:29" ht="25.5" customHeight="1" thickBot="1">
      <c r="A17" s="194"/>
      <c r="B17" s="518" t="s">
        <v>212</v>
      </c>
      <c r="C17" s="542">
        <f>INPUTS!D36</f>
        <v>35</v>
      </c>
      <c r="D17" s="519">
        <f aca="true" t="shared" si="0" ref="D17:D22">(0.621*C17^0.564)</f>
        <v>4.612601938597475</v>
      </c>
      <c r="E17" s="519">
        <f>D17/0.2</f>
        <v>23.063009692987375</v>
      </c>
      <c r="F17" s="519">
        <f aca="true" t="shared" si="1" ref="F17:F22">(E17/C17)*100</f>
        <v>65.89431340853535</v>
      </c>
      <c r="G17" s="520">
        <f aca="true" t="shared" si="2" ref="G17:G22">E17/1000</f>
        <v>0.023063009692987375</v>
      </c>
      <c r="H17" s="7"/>
      <c r="I17" s="7"/>
      <c r="K17" s="19"/>
      <c r="L17" s="19"/>
      <c r="M17" s="19"/>
      <c r="N17" s="19"/>
      <c r="O17" s="19"/>
      <c r="P17" s="40"/>
      <c r="Q17" s="40"/>
      <c r="R17" s="40"/>
      <c r="S17" s="40"/>
      <c r="T17" s="19"/>
      <c r="U17" s="19"/>
      <c r="V17" s="19"/>
      <c r="W17" s="19"/>
      <c r="X17" s="19"/>
      <c r="Y17" s="19"/>
      <c r="Z17" s="19"/>
      <c r="AA17" s="19"/>
      <c r="AB17" s="19"/>
      <c r="AC17" s="19"/>
    </row>
    <row r="18" spans="1:29" ht="12.75">
      <c r="A18" s="194"/>
      <c r="B18" s="3"/>
      <c r="C18" s="511">
        <v>35</v>
      </c>
      <c r="D18" s="512">
        <f t="shared" si="0"/>
        <v>4.612601938597475</v>
      </c>
      <c r="E18" s="512">
        <f>D18/0.2</f>
        <v>23.063009692987375</v>
      </c>
      <c r="F18" s="512">
        <f t="shared" si="1"/>
        <v>65.89431340853535</v>
      </c>
      <c r="G18" s="513">
        <f t="shared" si="2"/>
        <v>0.023063009692987375</v>
      </c>
      <c r="H18" s="7"/>
      <c r="I18" s="7"/>
      <c r="K18" s="19"/>
      <c r="L18" s="19"/>
      <c r="M18" s="19"/>
      <c r="N18" s="19"/>
      <c r="O18" s="19"/>
      <c r="P18" s="40"/>
      <c r="Q18" s="40"/>
      <c r="R18" s="40"/>
      <c r="S18" s="40"/>
      <c r="T18" s="19"/>
      <c r="U18" s="19"/>
      <c r="V18" s="19"/>
      <c r="W18" s="19"/>
      <c r="X18" s="19"/>
      <c r="Y18" s="19"/>
      <c r="Z18" s="19"/>
      <c r="AA18" s="19"/>
      <c r="AB18" s="19"/>
      <c r="AC18" s="19"/>
    </row>
    <row r="19" spans="1:29" ht="12.75">
      <c r="A19" s="194"/>
      <c r="B19" s="154"/>
      <c r="C19" s="511">
        <v>1000</v>
      </c>
      <c r="D19" s="512">
        <f t="shared" si="0"/>
        <v>30.555655165818088</v>
      </c>
      <c r="E19" s="512">
        <f>D19/0.2</f>
        <v>152.77827582909043</v>
      </c>
      <c r="F19" s="512">
        <f t="shared" si="1"/>
        <v>15.277827582909042</v>
      </c>
      <c r="G19" s="513">
        <f t="shared" si="2"/>
        <v>0.15277827582909043</v>
      </c>
      <c r="H19" s="7"/>
      <c r="I19" s="7"/>
      <c r="K19" s="19"/>
      <c r="L19" s="19"/>
      <c r="M19" s="19"/>
      <c r="N19" s="19"/>
      <c r="O19" s="19"/>
      <c r="P19" s="40"/>
      <c r="Q19" s="40"/>
      <c r="R19" s="40"/>
      <c r="S19" s="40"/>
      <c r="T19" s="19"/>
      <c r="U19" s="19"/>
      <c r="V19" s="19"/>
      <c r="W19" s="19"/>
      <c r="X19" s="19"/>
      <c r="Y19" s="19"/>
      <c r="Z19" s="19"/>
      <c r="AA19" s="19"/>
      <c r="AB19" s="19"/>
      <c r="AC19" s="19"/>
    </row>
    <row r="20" spans="1:29" ht="12.75">
      <c r="A20" s="194"/>
      <c r="B20" s="514"/>
      <c r="C20" s="511">
        <v>15</v>
      </c>
      <c r="D20" s="512">
        <f t="shared" si="0"/>
        <v>2.8602702585762825</v>
      </c>
      <c r="E20" s="512">
        <f>D20/0.9</f>
        <v>3.178078065084758</v>
      </c>
      <c r="F20" s="512">
        <f t="shared" si="1"/>
        <v>21.187187100565055</v>
      </c>
      <c r="G20" s="513">
        <f t="shared" si="2"/>
        <v>0.0031780780650847583</v>
      </c>
      <c r="H20" s="7"/>
      <c r="I20" s="7"/>
      <c r="K20" s="19"/>
      <c r="L20" s="19"/>
      <c r="M20" s="19"/>
      <c r="N20" s="19"/>
      <c r="O20" s="19"/>
      <c r="P20" s="40"/>
      <c r="Q20" s="40"/>
      <c r="R20" s="40"/>
      <c r="S20" s="40"/>
      <c r="T20" s="19"/>
      <c r="U20" s="19"/>
      <c r="V20" s="19"/>
      <c r="W20" s="19"/>
      <c r="X20" s="19"/>
      <c r="Y20" s="19"/>
      <c r="Z20" s="19"/>
      <c r="AA20" s="19"/>
      <c r="AB20" s="19"/>
      <c r="AC20" s="19"/>
    </row>
    <row r="21" spans="1:29" ht="12.75">
      <c r="A21" s="194"/>
      <c r="B21" s="514" t="s">
        <v>211</v>
      </c>
      <c r="C21" s="511">
        <v>35</v>
      </c>
      <c r="D21" s="512">
        <f t="shared" si="0"/>
        <v>4.612601938597475</v>
      </c>
      <c r="E21" s="512">
        <f>D21/0.9</f>
        <v>5.125113265108306</v>
      </c>
      <c r="F21" s="512">
        <f t="shared" si="1"/>
        <v>14.643180757452301</v>
      </c>
      <c r="G21" s="513">
        <f t="shared" si="2"/>
        <v>0.005125113265108306</v>
      </c>
      <c r="H21" s="7"/>
      <c r="I21" s="7"/>
      <c r="K21" s="19"/>
      <c r="L21" s="19"/>
      <c r="M21" s="19"/>
      <c r="N21" s="19"/>
      <c r="O21" s="19"/>
      <c r="P21" s="40"/>
      <c r="Q21" s="40"/>
      <c r="R21" s="40"/>
      <c r="S21" s="40"/>
      <c r="T21" s="19"/>
      <c r="U21" s="19"/>
      <c r="V21" s="19"/>
      <c r="W21" s="19"/>
      <c r="X21" s="19"/>
      <c r="Y21" s="19"/>
      <c r="Z21" s="19"/>
      <c r="AA21" s="19"/>
      <c r="AB21" s="19"/>
      <c r="AC21" s="19"/>
    </row>
    <row r="22" spans="1:29" ht="12.75">
      <c r="A22" s="194"/>
      <c r="B22" s="514"/>
      <c r="C22" s="511">
        <v>1000</v>
      </c>
      <c r="D22" s="512">
        <f t="shared" si="0"/>
        <v>30.555655165818088</v>
      </c>
      <c r="E22" s="512">
        <f>D22/0.9</f>
        <v>33.950727962020096</v>
      </c>
      <c r="F22" s="512">
        <f t="shared" si="1"/>
        <v>3.3950727962020095</v>
      </c>
      <c r="G22" s="513">
        <f t="shared" si="2"/>
        <v>0.033950727962020096</v>
      </c>
      <c r="H22" s="7"/>
      <c r="I22" s="7"/>
      <c r="K22" s="19"/>
      <c r="L22" s="19"/>
      <c r="M22" s="19"/>
      <c r="N22" s="19"/>
      <c r="O22" s="19"/>
      <c r="P22" s="40"/>
      <c r="Q22" s="40"/>
      <c r="R22" s="40"/>
      <c r="S22" s="40"/>
      <c r="T22" s="19"/>
      <c r="U22" s="19"/>
      <c r="V22" s="19"/>
      <c r="W22" s="19"/>
      <c r="X22" s="19"/>
      <c r="Y22" s="19"/>
      <c r="Z22" s="19"/>
      <c r="AA22" s="19"/>
      <c r="AB22" s="19"/>
      <c r="AC22" s="19"/>
    </row>
    <row r="23" spans="1:29" ht="12.75">
      <c r="A23" s="28"/>
      <c r="B23" s="196"/>
      <c r="C23" s="196"/>
      <c r="D23" s="201"/>
      <c r="E23" s="196"/>
      <c r="F23" s="196"/>
      <c r="G23" s="196"/>
      <c r="H23" s="7"/>
      <c r="I23" s="7"/>
      <c r="K23" s="19"/>
      <c r="L23" s="19"/>
      <c r="M23" s="19"/>
      <c r="N23" s="19"/>
      <c r="O23" s="19"/>
      <c r="P23" s="40"/>
      <c r="Q23" s="40"/>
      <c r="R23" s="40"/>
      <c r="S23" s="40"/>
      <c r="T23" s="19"/>
      <c r="U23" s="19"/>
      <c r="V23" s="19"/>
      <c r="W23" s="19"/>
      <c r="X23" s="19"/>
      <c r="Y23" s="19"/>
      <c r="Z23" s="19"/>
      <c r="AA23" s="19"/>
      <c r="AB23" s="19"/>
      <c r="AC23" s="19"/>
    </row>
    <row r="24" spans="1:29" ht="11.25" customHeight="1" thickBot="1">
      <c r="A24" s="194"/>
      <c r="B24" s="194"/>
      <c r="C24" s="194"/>
      <c r="D24" s="195"/>
      <c r="E24" s="194"/>
      <c r="F24" s="194"/>
      <c r="G24" s="194"/>
      <c r="H24" s="5"/>
      <c r="I24" s="7"/>
      <c r="K24" s="19"/>
      <c r="L24" s="19"/>
      <c r="M24" s="19"/>
      <c r="N24" s="19"/>
      <c r="O24" s="19"/>
      <c r="P24" s="40"/>
      <c r="Q24" s="40"/>
      <c r="R24" s="40"/>
      <c r="S24" s="40"/>
      <c r="T24" s="19"/>
      <c r="U24" s="19"/>
      <c r="V24" s="19"/>
      <c r="W24" s="19"/>
      <c r="X24" s="19"/>
      <c r="Y24" s="19"/>
      <c r="Z24" s="19"/>
      <c r="AA24" s="19"/>
      <c r="AB24" s="19"/>
      <c r="AC24" s="19"/>
    </row>
    <row r="25" spans="1:29" ht="16.5" customHeight="1">
      <c r="A25" s="724" t="s">
        <v>220</v>
      </c>
      <c r="B25" s="697" t="s">
        <v>218</v>
      </c>
      <c r="C25" s="698"/>
      <c r="D25" s="698"/>
      <c r="E25" s="698"/>
      <c r="F25" s="698"/>
      <c r="G25" s="699"/>
      <c r="H25" s="5"/>
      <c r="I25" s="7"/>
      <c r="K25" s="19"/>
      <c r="L25" s="19"/>
      <c r="M25" s="19"/>
      <c r="N25" s="19"/>
      <c r="O25" s="19"/>
      <c r="P25" s="40"/>
      <c r="Q25" s="40"/>
      <c r="R25" s="40"/>
      <c r="S25" s="40"/>
      <c r="T25" s="19"/>
      <c r="U25" s="19"/>
      <c r="V25" s="19"/>
      <c r="W25" s="19"/>
      <c r="X25" s="19"/>
      <c r="Y25" s="19"/>
      <c r="Z25" s="19"/>
      <c r="AA25" s="19"/>
      <c r="AB25" s="19"/>
      <c r="AC25" s="19"/>
    </row>
    <row r="26" spans="1:29" ht="12.75">
      <c r="A26" s="725"/>
      <c r="B26" s="700" t="s">
        <v>289</v>
      </c>
      <c r="C26" s="701"/>
      <c r="D26" s="702"/>
      <c r="E26" s="703" t="s">
        <v>213</v>
      </c>
      <c r="F26" s="704"/>
      <c r="G26" s="705"/>
      <c r="H26" s="5"/>
      <c r="I26" s="7"/>
      <c r="K26" s="19"/>
      <c r="L26" s="19"/>
      <c r="M26" s="19"/>
      <c r="N26" s="19"/>
      <c r="O26" s="19"/>
      <c r="P26" s="40"/>
      <c r="Q26" s="40"/>
      <c r="R26" s="40"/>
      <c r="S26" s="40"/>
      <c r="T26" s="19"/>
      <c r="U26" s="19"/>
      <c r="V26" s="19"/>
      <c r="W26" s="19"/>
      <c r="X26" s="19"/>
      <c r="Y26" s="19"/>
      <c r="Z26" s="19"/>
      <c r="AA26" s="19"/>
      <c r="AB26" s="19"/>
      <c r="AC26" s="19"/>
    </row>
    <row r="27" spans="1:29" ht="22.5" customHeight="1" thickBot="1">
      <c r="A27" s="726"/>
      <c r="B27" s="358">
        <f>INPUTS!D36</f>
        <v>35</v>
      </c>
      <c r="C27" s="470" t="s">
        <v>215</v>
      </c>
      <c r="D27" s="470" t="s">
        <v>208</v>
      </c>
      <c r="E27" s="471" t="s">
        <v>214</v>
      </c>
      <c r="F27" s="470" t="s">
        <v>215</v>
      </c>
      <c r="G27" s="472" t="s">
        <v>208</v>
      </c>
      <c r="H27" s="5"/>
      <c r="I27" s="7"/>
      <c r="K27" s="19"/>
      <c r="L27" s="19"/>
      <c r="M27" s="19"/>
      <c r="N27" s="19"/>
      <c r="O27" s="19"/>
      <c r="P27" s="40"/>
      <c r="Q27" s="40"/>
      <c r="R27" s="40"/>
      <c r="S27" s="40"/>
      <c r="T27" s="19"/>
      <c r="U27" s="19"/>
      <c r="V27" s="19"/>
      <c r="W27" s="19"/>
      <c r="X27" s="19"/>
      <c r="Y27" s="19"/>
      <c r="Z27" s="19"/>
      <c r="AA27" s="19"/>
      <c r="AB27" s="19"/>
      <c r="AC27" s="19"/>
    </row>
    <row r="28" spans="1:29" ht="13.5" thickTop="1">
      <c r="A28" s="197" t="s">
        <v>24</v>
      </c>
      <c r="B28" s="202" t="e">
        <f>$B$8*(G$17/(C17/1000))</f>
        <v>#DIV/0!</v>
      </c>
      <c r="C28" s="463" t="e">
        <f>$B$8*(G$18/0.035)</f>
        <v>#DIV/0!</v>
      </c>
      <c r="D28" s="463" t="e">
        <f>$B$8*(G19/1)</f>
        <v>#DIV/0!</v>
      </c>
      <c r="E28" s="465"/>
      <c r="F28" s="465"/>
      <c r="G28" s="466"/>
      <c r="H28" s="606" t="s">
        <v>270</v>
      </c>
      <c r="I28" s="607"/>
      <c r="K28" s="19"/>
      <c r="L28" s="19"/>
      <c r="M28" s="19"/>
      <c r="N28" s="19"/>
      <c r="O28" s="19"/>
      <c r="P28" s="40"/>
      <c r="Q28" s="40"/>
      <c r="R28" s="40"/>
      <c r="S28" s="40"/>
      <c r="T28" s="19"/>
      <c r="U28" s="19"/>
      <c r="V28" s="19"/>
      <c r="W28" s="19"/>
      <c r="X28" s="19"/>
      <c r="Y28" s="19"/>
      <c r="Z28" s="19"/>
      <c r="AA28" s="19"/>
      <c r="AB28" s="19"/>
      <c r="AC28" s="19"/>
    </row>
    <row r="29" spans="1:29" ht="12.75">
      <c r="A29" s="197" t="s">
        <v>27</v>
      </c>
      <c r="B29" s="463"/>
      <c r="C29" s="463"/>
      <c r="D29" s="463"/>
      <c r="E29" s="467"/>
      <c r="F29" s="467"/>
      <c r="G29" s="466"/>
      <c r="H29" s="608"/>
      <c r="I29" s="607"/>
      <c r="K29" s="19"/>
      <c r="L29" s="19"/>
      <c r="M29" s="19"/>
      <c r="N29" s="19"/>
      <c r="O29" s="19"/>
      <c r="P29" s="40"/>
      <c r="Q29" s="40"/>
      <c r="R29" s="40"/>
      <c r="S29" s="40"/>
      <c r="T29" s="19"/>
      <c r="U29" s="19"/>
      <c r="V29" s="19"/>
      <c r="W29" s="19"/>
      <c r="X29" s="19"/>
      <c r="Y29" s="19"/>
      <c r="Z29" s="19"/>
      <c r="AA29" s="19"/>
      <c r="AB29" s="19"/>
      <c r="AC29" s="19"/>
    </row>
    <row r="30" spans="1:29" ht="12.75">
      <c r="A30" s="197" t="s">
        <v>42</v>
      </c>
      <c r="B30" s="463"/>
      <c r="C30" s="463"/>
      <c r="D30" s="463"/>
      <c r="E30" s="467"/>
      <c r="F30" s="467"/>
      <c r="G30" s="466"/>
      <c r="H30" s="608"/>
      <c r="I30" s="607"/>
      <c r="K30" s="19"/>
      <c r="L30" s="19"/>
      <c r="M30" s="19"/>
      <c r="N30" s="19"/>
      <c r="O30" s="19"/>
      <c r="P30" s="40"/>
      <c r="Q30" s="40"/>
      <c r="R30" s="40"/>
      <c r="S30" s="40"/>
      <c r="T30" s="19"/>
      <c r="U30" s="19"/>
      <c r="V30" s="19"/>
      <c r="W30" s="19"/>
      <c r="X30" s="19"/>
      <c r="Y30" s="19"/>
      <c r="Z30" s="19"/>
      <c r="AA30" s="19"/>
      <c r="AB30" s="19"/>
      <c r="AC30" s="19"/>
    </row>
    <row r="31" spans="1:29" ht="13.5" thickBot="1">
      <c r="A31" s="199" t="s">
        <v>107</v>
      </c>
      <c r="B31" s="203" t="e">
        <f>B11*($G$17/(C17/1000))</f>
        <v>#DIV/0!</v>
      </c>
      <c r="C31" s="464" t="e">
        <f>B11*($G$18/0.035)</f>
        <v>#DIV/0!</v>
      </c>
      <c r="D31" s="464" t="e">
        <f>B11*($G$19/1)</f>
        <v>#DIV/0!</v>
      </c>
      <c r="E31" s="468" t="e">
        <f>B11*(G20/0.015)</f>
        <v>#DIV/0!</v>
      </c>
      <c r="F31" s="468" t="e">
        <f>B11*(G21/0.035)</f>
        <v>#DIV/0!</v>
      </c>
      <c r="G31" s="469" t="e">
        <f>B11*(G22/1)</f>
        <v>#DIV/0!</v>
      </c>
      <c r="H31" s="608"/>
      <c r="I31" s="607"/>
      <c r="K31" s="19"/>
      <c r="L31" s="19"/>
      <c r="M31" s="19"/>
      <c r="N31" s="19"/>
      <c r="O31" s="19"/>
      <c r="P31" s="40"/>
      <c r="Q31" s="40"/>
      <c r="R31" s="40"/>
      <c r="S31" s="40"/>
      <c r="T31" s="19"/>
      <c r="U31" s="19"/>
      <c r="V31" s="19"/>
      <c r="W31" s="19"/>
      <c r="X31" s="19"/>
      <c r="Y31" s="19"/>
      <c r="Z31" s="19"/>
      <c r="AA31" s="19"/>
      <c r="AB31" s="19"/>
      <c r="AC31" s="19"/>
    </row>
    <row r="32" spans="1:29" ht="12" customHeight="1">
      <c r="A32" s="712" t="s">
        <v>231</v>
      </c>
      <c r="B32" s="715" t="s">
        <v>219</v>
      </c>
      <c r="C32" s="716"/>
      <c r="D32" s="716"/>
      <c r="E32" s="716"/>
      <c r="F32" s="716"/>
      <c r="G32" s="717"/>
      <c r="H32" s="58"/>
      <c r="I32" s="58"/>
      <c r="K32" s="19"/>
      <c r="L32" s="19"/>
      <c r="M32" s="19"/>
      <c r="N32" s="19"/>
      <c r="O32" s="19"/>
      <c r="P32" s="40"/>
      <c r="Q32" s="40"/>
      <c r="R32" s="40"/>
      <c r="S32" s="40"/>
      <c r="T32" s="19"/>
      <c r="U32" s="19"/>
      <c r="V32" s="19"/>
      <c r="W32" s="19"/>
      <c r="X32" s="19"/>
      <c r="Y32" s="19"/>
      <c r="Z32" s="19"/>
      <c r="AA32" s="19"/>
      <c r="AB32" s="19"/>
      <c r="AC32" s="19"/>
    </row>
    <row r="33" spans="1:29" ht="12" customHeight="1">
      <c r="A33" s="713"/>
      <c r="B33" s="718" t="s">
        <v>290</v>
      </c>
      <c r="C33" s="719"/>
      <c r="D33" s="720"/>
      <c r="E33" s="721" t="s">
        <v>213</v>
      </c>
      <c r="F33" s="722"/>
      <c r="G33" s="723"/>
      <c r="H33" s="58"/>
      <c r="I33" s="58"/>
      <c r="K33" s="19"/>
      <c r="L33" s="19"/>
      <c r="M33" s="19"/>
      <c r="N33" s="19"/>
      <c r="O33" s="19"/>
      <c r="P33" s="40"/>
      <c r="Q33" s="40"/>
      <c r="R33" s="40"/>
      <c r="S33" s="40"/>
      <c r="T33" s="19"/>
      <c r="U33" s="19"/>
      <c r="V33" s="19"/>
      <c r="W33" s="19"/>
      <c r="X33" s="19"/>
      <c r="Y33" s="19"/>
      <c r="Z33" s="19"/>
      <c r="AA33" s="19"/>
      <c r="AB33" s="19"/>
      <c r="AC33" s="19"/>
    </row>
    <row r="34" spans="1:29" ht="12" customHeight="1" thickBot="1">
      <c r="A34" s="714"/>
      <c r="B34" s="359">
        <f>INPUTS!D36</f>
        <v>35</v>
      </c>
      <c r="C34" s="473" t="s">
        <v>215</v>
      </c>
      <c r="D34" s="473" t="s">
        <v>208</v>
      </c>
      <c r="E34" s="474" t="s">
        <v>214</v>
      </c>
      <c r="F34" s="473" t="s">
        <v>215</v>
      </c>
      <c r="G34" s="475" t="s">
        <v>208</v>
      </c>
      <c r="H34" s="58"/>
      <c r="I34" s="58"/>
      <c r="K34" s="19"/>
      <c r="L34" s="19"/>
      <c r="M34" s="19"/>
      <c r="N34" s="19"/>
      <c r="O34" s="19"/>
      <c r="P34" s="40"/>
      <c r="Q34" s="40"/>
      <c r="R34" s="40"/>
      <c r="S34" s="40"/>
      <c r="T34" s="19"/>
      <c r="U34" s="19"/>
      <c r="V34" s="19"/>
      <c r="W34" s="19"/>
      <c r="X34" s="19"/>
      <c r="Y34" s="19"/>
      <c r="Z34" s="19"/>
      <c r="AA34" s="19"/>
      <c r="AB34" s="19"/>
      <c r="AC34" s="19"/>
    </row>
    <row r="35" spans="1:29" ht="12" customHeight="1" thickTop="1">
      <c r="A35" s="197" t="s">
        <v>24</v>
      </c>
      <c r="B35" s="202" t="e">
        <f>$C8*(G$17/(C17/1000))</f>
        <v>#DIV/0!</v>
      </c>
      <c r="C35" s="463" t="e">
        <f>$C8*(G$18/0.035)</f>
        <v>#DIV/0!</v>
      </c>
      <c r="D35" s="463" t="e">
        <f>$C8*(G$19/1)</f>
        <v>#DIV/0!</v>
      </c>
      <c r="E35" s="465"/>
      <c r="F35" s="465"/>
      <c r="G35" s="466"/>
      <c r="H35" s="606" t="s">
        <v>270</v>
      </c>
      <c r="I35" s="607"/>
      <c r="K35" s="19"/>
      <c r="L35" s="19"/>
      <c r="M35" s="19"/>
      <c r="N35" s="19"/>
      <c r="O35" s="19"/>
      <c r="P35" s="40"/>
      <c r="Q35" s="40"/>
      <c r="R35" s="40"/>
      <c r="S35" s="40"/>
      <c r="T35" s="19"/>
      <c r="U35" s="19"/>
      <c r="V35" s="19"/>
      <c r="W35" s="19"/>
      <c r="X35" s="19"/>
      <c r="Y35" s="19"/>
      <c r="Z35" s="19"/>
      <c r="AA35" s="19"/>
      <c r="AB35" s="19"/>
      <c r="AC35" s="19"/>
    </row>
    <row r="36" spans="1:29" ht="19.5" customHeight="1">
      <c r="A36" s="197" t="s">
        <v>27</v>
      </c>
      <c r="B36" s="463"/>
      <c r="C36" s="463"/>
      <c r="D36" s="463"/>
      <c r="E36" s="467"/>
      <c r="F36" s="467"/>
      <c r="G36" s="466"/>
      <c r="H36" s="608"/>
      <c r="I36" s="607"/>
      <c r="K36" s="19"/>
      <c r="L36" s="19"/>
      <c r="M36" s="19"/>
      <c r="N36" s="19"/>
      <c r="O36" s="19"/>
      <c r="P36" s="40"/>
      <c r="Q36" s="40"/>
      <c r="R36" s="40"/>
      <c r="S36" s="40"/>
      <c r="T36" s="19"/>
      <c r="U36" s="19"/>
      <c r="V36" s="19"/>
      <c r="W36" s="19"/>
      <c r="X36" s="19"/>
      <c r="Y36" s="19"/>
      <c r="Z36" s="19"/>
      <c r="AA36" s="19"/>
      <c r="AB36" s="19"/>
      <c r="AC36" s="19"/>
    </row>
    <row r="37" spans="1:29" ht="21" customHeight="1">
      <c r="A37" s="197" t="s">
        <v>42</v>
      </c>
      <c r="B37" s="463"/>
      <c r="C37" s="463"/>
      <c r="D37" s="463"/>
      <c r="E37" s="467"/>
      <c r="F37" s="467"/>
      <c r="G37" s="466"/>
      <c r="H37" s="608"/>
      <c r="I37" s="607"/>
      <c r="K37" s="19"/>
      <c r="L37" s="19"/>
      <c r="M37" s="19"/>
      <c r="N37" s="19"/>
      <c r="O37" s="19"/>
      <c r="P37" s="40"/>
      <c r="Q37" s="40"/>
      <c r="R37" s="40"/>
      <c r="S37" s="40"/>
      <c r="T37" s="19"/>
      <c r="U37" s="19"/>
      <c r="V37" s="19"/>
      <c r="W37" s="19"/>
      <c r="X37" s="19"/>
      <c r="Y37" s="19"/>
      <c r="Z37" s="19"/>
      <c r="AA37" s="19"/>
      <c r="AB37" s="19"/>
      <c r="AC37" s="19"/>
    </row>
    <row r="38" spans="1:29" ht="25.5" customHeight="1" thickBot="1">
      <c r="A38" s="199" t="s">
        <v>107</v>
      </c>
      <c r="B38" s="203" t="e">
        <f>$C11*(G$17/(C17/1000))</f>
        <v>#DIV/0!</v>
      </c>
      <c r="C38" s="464" t="e">
        <f>$C11*(G$18/0.035)</f>
        <v>#DIV/0!</v>
      </c>
      <c r="D38" s="464" t="e">
        <f>$C11*(G$19/1)</f>
        <v>#DIV/0!</v>
      </c>
      <c r="E38" s="468" t="e">
        <f>$C11*(G20/0.015)</f>
        <v>#DIV/0!</v>
      </c>
      <c r="F38" s="468" t="e">
        <f>C11*(G21/0.035)</f>
        <v>#DIV/0!</v>
      </c>
      <c r="G38" s="469" t="e">
        <f>C11*(G22/1)</f>
        <v>#DIV/0!</v>
      </c>
      <c r="H38" s="608"/>
      <c r="I38" s="607"/>
      <c r="K38" s="19"/>
      <c r="L38" s="19"/>
      <c r="M38" s="19"/>
      <c r="N38" s="19"/>
      <c r="O38" s="19"/>
      <c r="P38" s="40"/>
      <c r="Q38" s="40"/>
      <c r="R38" s="40"/>
      <c r="S38" s="40"/>
      <c r="T38" s="19"/>
      <c r="U38" s="19"/>
      <c r="V38" s="19"/>
      <c r="W38" s="19"/>
      <c r="X38" s="19"/>
      <c r="Y38" s="19"/>
      <c r="Z38" s="19"/>
      <c r="AA38" s="19"/>
      <c r="AB38" s="19"/>
      <c r="AC38" s="19"/>
    </row>
    <row r="39" spans="1:29" ht="12" customHeight="1">
      <c r="A39" s="205"/>
      <c r="B39" s="156"/>
      <c r="C39" s="156"/>
      <c r="D39" s="156"/>
      <c r="E39" s="156"/>
      <c r="F39" s="156"/>
      <c r="G39" s="156"/>
      <c r="H39" s="7"/>
      <c r="I39" s="7"/>
      <c r="K39" s="19"/>
      <c r="L39" s="19"/>
      <c r="M39" s="19"/>
      <c r="N39" s="19"/>
      <c r="O39" s="19"/>
      <c r="P39" s="40"/>
      <c r="Q39" s="40"/>
      <c r="R39" s="40"/>
      <c r="S39" s="40"/>
      <c r="T39" s="19"/>
      <c r="U39" s="19"/>
      <c r="V39" s="19"/>
      <c r="W39" s="19"/>
      <c r="X39" s="19"/>
      <c r="Y39" s="19"/>
      <c r="Z39" s="19"/>
      <c r="AA39" s="19"/>
      <c r="AB39" s="19"/>
      <c r="AC39" s="19"/>
    </row>
    <row r="40" spans="1:29" ht="12" customHeight="1">
      <c r="A40" s="58"/>
      <c r="B40" s="7"/>
      <c r="C40" s="7"/>
      <c r="D40" s="4"/>
      <c r="E40" s="7"/>
      <c r="F40" s="7"/>
      <c r="G40" s="7"/>
      <c r="H40" s="7"/>
      <c r="I40" s="7"/>
      <c r="K40" s="19"/>
      <c r="L40" s="19"/>
      <c r="M40" s="19"/>
      <c r="N40" s="19"/>
      <c r="O40" s="19"/>
      <c r="P40" s="40"/>
      <c r="Q40" s="40"/>
      <c r="R40" s="40"/>
      <c r="S40" s="40"/>
      <c r="T40" s="19"/>
      <c r="U40" s="19"/>
      <c r="V40" s="19"/>
      <c r="W40" s="19"/>
      <c r="X40" s="19"/>
      <c r="Y40" s="19"/>
      <c r="Z40" s="19"/>
      <c r="AA40" s="19"/>
      <c r="AB40" s="19"/>
      <c r="AC40" s="19"/>
    </row>
    <row r="41" spans="1:29" ht="12.75">
      <c r="A41" s="7"/>
      <c r="B41" s="7"/>
      <c r="C41" s="7"/>
      <c r="D41" s="4"/>
      <c r="E41" s="7"/>
      <c r="F41" s="7"/>
      <c r="G41" s="7"/>
      <c r="H41" s="7"/>
      <c r="I41" s="7"/>
      <c r="K41" s="19"/>
      <c r="L41" s="19"/>
      <c r="M41" s="19"/>
      <c r="N41" s="19"/>
      <c r="O41" s="19"/>
      <c r="P41" s="40"/>
      <c r="Q41" s="40"/>
      <c r="R41" s="40"/>
      <c r="S41" s="40"/>
      <c r="T41" s="19"/>
      <c r="U41" s="19"/>
      <c r="V41" s="19"/>
      <c r="W41" s="19"/>
      <c r="X41" s="19"/>
      <c r="Y41" s="19"/>
      <c r="Z41" s="19"/>
      <c r="AA41" s="19"/>
      <c r="AB41" s="19"/>
      <c r="AC41" s="19"/>
    </row>
    <row r="42" spans="1:29" ht="12.75">
      <c r="A42" s="7"/>
      <c r="B42" s="7"/>
      <c r="C42" s="7"/>
      <c r="D42" s="4"/>
      <c r="E42" s="7"/>
      <c r="F42" s="7"/>
      <c r="G42" s="7"/>
      <c r="H42" s="7"/>
      <c r="I42" s="7"/>
      <c r="J42" s="7"/>
      <c r="K42" s="19"/>
      <c r="L42" s="19"/>
      <c r="M42" s="19"/>
      <c r="N42" s="19"/>
      <c r="O42" s="19"/>
      <c r="P42" s="40"/>
      <c r="Q42" s="40"/>
      <c r="R42" s="40"/>
      <c r="S42" s="40"/>
      <c r="T42" s="19"/>
      <c r="U42" s="19"/>
      <c r="V42" s="19"/>
      <c r="W42" s="19"/>
      <c r="X42" s="19"/>
      <c r="Y42" s="19"/>
      <c r="Z42" s="19"/>
      <c r="AA42" s="19"/>
      <c r="AB42" s="19"/>
      <c r="AC42" s="19"/>
    </row>
    <row r="43" spans="1:29" ht="12.75">
      <c r="A43" s="7"/>
      <c r="B43" s="7"/>
      <c r="C43" s="7"/>
      <c r="D43" s="4"/>
      <c r="E43" s="7"/>
      <c r="F43" s="7"/>
      <c r="G43" s="7"/>
      <c r="H43" s="7"/>
      <c r="I43" s="7"/>
      <c r="J43" s="7"/>
      <c r="K43" s="19"/>
      <c r="L43" s="19"/>
      <c r="M43" s="19"/>
      <c r="N43" s="19"/>
      <c r="O43" s="19"/>
      <c r="P43" s="40"/>
      <c r="Q43" s="40"/>
      <c r="R43" s="40"/>
      <c r="S43" s="40"/>
      <c r="T43" s="19"/>
      <c r="U43" s="19"/>
      <c r="V43" s="19"/>
      <c r="W43" s="19"/>
      <c r="X43" s="19"/>
      <c r="Y43" s="19"/>
      <c r="Z43" s="19"/>
      <c r="AA43" s="19"/>
      <c r="AB43" s="19"/>
      <c r="AC43" s="19"/>
    </row>
    <row r="44" spans="1:29" ht="12.75">
      <c r="A44" s="7"/>
      <c r="B44" s="7"/>
      <c r="C44" s="7"/>
      <c r="D44" s="4"/>
      <c r="E44" s="7"/>
      <c r="F44" s="7"/>
      <c r="G44" s="7"/>
      <c r="H44" s="7"/>
      <c r="I44" s="7"/>
      <c r="J44" s="7"/>
      <c r="K44" s="19"/>
      <c r="L44" s="19"/>
      <c r="M44" s="19"/>
      <c r="N44" s="19"/>
      <c r="O44" s="19"/>
      <c r="P44" s="40"/>
      <c r="Q44" s="40"/>
      <c r="R44" s="40"/>
      <c r="S44" s="40"/>
      <c r="T44" s="19"/>
      <c r="U44" s="19"/>
      <c r="V44" s="19"/>
      <c r="W44" s="19"/>
      <c r="X44" s="19"/>
      <c r="Y44" s="19"/>
      <c r="Z44" s="19"/>
      <c r="AA44" s="19"/>
      <c r="AB44" s="19"/>
      <c r="AC44" s="19"/>
    </row>
    <row r="45" spans="1:29" ht="12.75">
      <c r="A45" s="7"/>
      <c r="B45" s="7"/>
      <c r="C45" s="7"/>
      <c r="D45" s="4"/>
      <c r="E45" s="7"/>
      <c r="F45" s="7"/>
      <c r="G45" s="7"/>
      <c r="H45" s="7"/>
      <c r="I45" s="7"/>
      <c r="J45" s="7"/>
      <c r="K45" s="19"/>
      <c r="L45" s="19"/>
      <c r="M45" s="19"/>
      <c r="N45" s="19"/>
      <c r="O45" s="19"/>
      <c r="P45" s="40"/>
      <c r="Q45" s="40"/>
      <c r="R45" s="40"/>
      <c r="S45" s="40"/>
      <c r="T45" s="19"/>
      <c r="U45" s="19"/>
      <c r="V45" s="19"/>
      <c r="W45" s="19"/>
      <c r="X45" s="19"/>
      <c r="Y45" s="19"/>
      <c r="Z45" s="19"/>
      <c r="AA45" s="19"/>
      <c r="AB45" s="19"/>
      <c r="AC45" s="19"/>
    </row>
    <row r="46" spans="1:29" ht="13.5" thickBot="1">
      <c r="A46" s="7"/>
      <c r="B46" s="7"/>
      <c r="C46" s="7"/>
      <c r="D46" s="4"/>
      <c r="E46" s="58"/>
      <c r="F46" s="58"/>
      <c r="G46" s="58"/>
      <c r="H46" s="58"/>
      <c r="I46" s="7"/>
      <c r="J46" s="7"/>
      <c r="K46" s="19"/>
      <c r="L46" s="19"/>
      <c r="M46" s="19"/>
      <c r="N46" s="19"/>
      <c r="O46" s="19"/>
      <c r="P46" s="40"/>
      <c r="Q46" s="40"/>
      <c r="R46" s="40"/>
      <c r="S46" s="40"/>
      <c r="T46" s="19"/>
      <c r="U46" s="19"/>
      <c r="V46" s="19"/>
      <c r="W46" s="19"/>
      <c r="X46" s="19"/>
      <c r="Y46" s="19"/>
      <c r="Z46" s="19"/>
      <c r="AA46" s="19"/>
      <c r="AB46" s="19"/>
      <c r="AC46" s="19"/>
    </row>
    <row r="47" spans="1:29" ht="21" thickBot="1">
      <c r="A47" s="455" t="s">
        <v>221</v>
      </c>
      <c r="B47" s="460"/>
      <c r="C47" s="460"/>
      <c r="D47" s="461"/>
      <c r="E47" s="460"/>
      <c r="F47" s="460"/>
      <c r="G47" s="460"/>
      <c r="H47" s="462"/>
      <c r="I47" s="7"/>
      <c r="K47" s="19"/>
      <c r="L47" s="19"/>
      <c r="M47" s="19"/>
      <c r="N47" s="19"/>
      <c r="O47" s="19"/>
      <c r="P47" s="40"/>
      <c r="Q47" s="40"/>
      <c r="R47" s="40"/>
      <c r="S47" s="40"/>
      <c r="T47" s="19"/>
      <c r="U47" s="19"/>
      <c r="V47" s="19"/>
      <c r="W47" s="19"/>
      <c r="X47" s="19"/>
      <c r="Y47" s="19"/>
      <c r="Z47" s="19"/>
      <c r="AA47" s="19"/>
      <c r="AB47" s="19"/>
      <c r="AC47" s="19"/>
    </row>
    <row r="48" spans="1:29" ht="13.5" customHeight="1" thickBot="1">
      <c r="A48" s="7"/>
      <c r="B48" s="7"/>
      <c r="C48" s="7"/>
      <c r="D48" s="502"/>
      <c r="E48" s="8"/>
      <c r="F48" s="7"/>
      <c r="G48" s="7"/>
      <c r="H48" s="7"/>
      <c r="I48" s="7"/>
      <c r="K48" s="19"/>
      <c r="L48" s="19"/>
      <c r="M48" s="19"/>
      <c r="N48" s="19"/>
      <c r="O48" s="19"/>
      <c r="P48" s="40"/>
      <c r="Q48" s="40"/>
      <c r="R48" s="40"/>
      <c r="S48" s="40"/>
      <c r="T48" s="19"/>
      <c r="U48" s="19"/>
      <c r="V48" s="19"/>
      <c r="W48" s="19"/>
      <c r="X48" s="19"/>
      <c r="Y48" s="19"/>
      <c r="Z48" s="19"/>
      <c r="AA48" s="19"/>
      <c r="AB48" s="19"/>
      <c r="AC48" s="19"/>
    </row>
    <row r="49" spans="1:29" ht="16.5" customHeight="1">
      <c r="A49" s="7"/>
      <c r="B49" s="489" t="s">
        <v>202</v>
      </c>
      <c r="C49" s="491" t="s">
        <v>54</v>
      </c>
      <c r="D49" s="491" t="s">
        <v>147</v>
      </c>
      <c r="E49" s="490" t="s">
        <v>143</v>
      </c>
      <c r="F49" s="491" t="s">
        <v>56</v>
      </c>
      <c r="G49" s="492" t="s">
        <v>145</v>
      </c>
      <c r="H49" s="7"/>
      <c r="I49" s="7"/>
      <c r="J49" s="7"/>
      <c r="K49" s="19"/>
      <c r="L49" s="19"/>
      <c r="M49" s="19"/>
      <c r="N49" s="19"/>
      <c r="O49" s="19"/>
      <c r="P49" s="40"/>
      <c r="Q49" s="40"/>
      <c r="R49" s="40"/>
      <c r="S49" s="40"/>
      <c r="T49" s="19"/>
      <c r="U49" s="19"/>
      <c r="V49" s="19"/>
      <c r="W49" s="19"/>
      <c r="X49" s="19"/>
      <c r="Y49" s="19"/>
      <c r="Z49" s="19"/>
      <c r="AA49" s="19"/>
      <c r="AB49" s="19"/>
      <c r="AC49" s="19"/>
    </row>
    <row r="50" spans="1:29" ht="16.5" customHeight="1">
      <c r="A50" s="7"/>
      <c r="B50" s="493" t="s">
        <v>53</v>
      </c>
      <c r="C50" s="487" t="s">
        <v>94</v>
      </c>
      <c r="D50" s="487" t="s">
        <v>144</v>
      </c>
      <c r="E50" s="488" t="s">
        <v>144</v>
      </c>
      <c r="F50" s="487" t="s">
        <v>57</v>
      </c>
      <c r="G50" s="494" t="s">
        <v>146</v>
      </c>
      <c r="H50" s="7"/>
      <c r="I50" s="7"/>
      <c r="J50" s="7"/>
      <c r="K50" s="19"/>
      <c r="L50" s="19"/>
      <c r="M50" s="19"/>
      <c r="N50" s="19"/>
      <c r="O50" s="19"/>
      <c r="P50" s="40"/>
      <c r="Q50" s="40"/>
      <c r="R50" s="40"/>
      <c r="S50" s="40"/>
      <c r="T50" s="19"/>
      <c r="U50" s="19"/>
      <c r="V50" s="19"/>
      <c r="W50" s="19"/>
      <c r="X50" s="19"/>
      <c r="Y50" s="19"/>
      <c r="Z50" s="19"/>
      <c r="AA50" s="19"/>
      <c r="AB50" s="19"/>
      <c r="AC50" s="19"/>
    </row>
    <row r="51" spans="1:29" ht="16.5" customHeight="1" thickBot="1">
      <c r="A51" s="7"/>
      <c r="B51" s="495" t="s">
        <v>65</v>
      </c>
      <c r="C51" s="543">
        <f>INPUTS!D37</f>
        <v>2.3</v>
      </c>
      <c r="D51" s="503">
        <f>(0.013*C51^0.773)</f>
        <v>0.02474907487406339</v>
      </c>
      <c r="E51" s="443">
        <f>D51/(1-INPUTS!D$32)</f>
        <v>0.07983572540020448</v>
      </c>
      <c r="F51" s="496">
        <f>(E51/C51)*100</f>
        <v>3.4711184956610643</v>
      </c>
      <c r="G51" s="497">
        <f>E51/1000</f>
        <v>7.983572540020447E-05</v>
      </c>
      <c r="H51" s="7"/>
      <c r="I51" s="7"/>
      <c r="J51" s="7"/>
      <c r="K51" s="19"/>
      <c r="L51" s="19"/>
      <c r="M51" s="19"/>
      <c r="N51" s="19"/>
      <c r="O51" s="19"/>
      <c r="P51" s="40"/>
      <c r="Q51" s="40"/>
      <c r="R51" s="40"/>
      <c r="S51" s="40"/>
      <c r="T51" s="19"/>
      <c r="U51" s="19"/>
      <c r="V51" s="19"/>
      <c r="W51" s="19"/>
      <c r="X51" s="19"/>
      <c r="Y51" s="19"/>
      <c r="Z51" s="19"/>
      <c r="AA51" s="19"/>
      <c r="AB51" s="19"/>
      <c r="AC51" s="19"/>
    </row>
    <row r="52" spans="1:29" ht="12.75">
      <c r="A52" s="7"/>
      <c r="B52" s="483" t="s">
        <v>66</v>
      </c>
      <c r="C52" s="75"/>
      <c r="D52" s="504">
        <f>(0.013*C52^0.773)</f>
        <v>0</v>
      </c>
      <c r="E52" s="484">
        <f>D52/(1-INPUTS!D$32)</f>
        <v>0</v>
      </c>
      <c r="F52" s="485" t="e">
        <f>(E52/C52)*100</f>
        <v>#DIV/0!</v>
      </c>
      <c r="G52" s="486">
        <f>E52/1000</f>
        <v>0</v>
      </c>
      <c r="H52" s="7"/>
      <c r="I52" s="7"/>
      <c r="J52" s="7"/>
      <c r="K52" s="19"/>
      <c r="L52" s="19"/>
      <c r="M52" s="19"/>
      <c r="N52" s="19"/>
      <c r="O52" s="19"/>
      <c r="P52" s="40"/>
      <c r="Q52" s="40"/>
      <c r="R52" s="40"/>
      <c r="S52" s="40"/>
      <c r="T52" s="19"/>
      <c r="U52" s="19"/>
      <c r="V52" s="19"/>
      <c r="W52" s="19"/>
      <c r="X52" s="19"/>
      <c r="Y52" s="19"/>
      <c r="Z52" s="19"/>
      <c r="AA52" s="19"/>
      <c r="AB52" s="19"/>
      <c r="AC52" s="19"/>
    </row>
    <row r="53" spans="1:29" ht="12.75">
      <c r="A53" s="7"/>
      <c r="B53" s="483" t="s">
        <v>67</v>
      </c>
      <c r="C53" s="75"/>
      <c r="D53" s="504">
        <f>(0.013*C53^0.773)</f>
        <v>0</v>
      </c>
      <c r="E53" s="484">
        <f>D53/(1-INPUTS!D$32)</f>
        <v>0</v>
      </c>
      <c r="F53" s="485" t="e">
        <f>(E53/C53)*100</f>
        <v>#DIV/0!</v>
      </c>
      <c r="G53" s="486">
        <f>E53/1000</f>
        <v>0</v>
      </c>
      <c r="H53" s="505"/>
      <c r="I53" s="508"/>
      <c r="J53" s="7"/>
      <c r="K53" s="19"/>
      <c r="L53" s="19"/>
      <c r="M53" s="19"/>
      <c r="N53" s="19"/>
      <c r="O53" s="19"/>
      <c r="P53" s="40"/>
      <c r="Q53" s="40"/>
      <c r="R53" s="40"/>
      <c r="S53" s="40"/>
      <c r="T53" s="19"/>
      <c r="U53" s="19"/>
      <c r="V53" s="19"/>
      <c r="W53" s="19"/>
      <c r="X53" s="19"/>
      <c r="Y53" s="19"/>
      <c r="Z53" s="19"/>
      <c r="AA53" s="19"/>
      <c r="AB53" s="19"/>
      <c r="AC53" s="19"/>
    </row>
    <row r="54" spans="1:29" ht="23.25" thickBot="1">
      <c r="A54" s="7"/>
      <c r="B54" s="506">
        <f>IF(INPUTS!$D$26="","Warning! You Have Failed to Enter a Toxicity Scaling Factor on the Inputs Page","")</f>
      </c>
      <c r="C54" s="58"/>
      <c r="D54" s="356"/>
      <c r="E54" s="58"/>
      <c r="F54" s="507"/>
      <c r="G54" s="507"/>
      <c r="H54" s="505"/>
      <c r="I54" s="508"/>
      <c r="J54" s="7"/>
      <c r="K54" s="19"/>
      <c r="L54" s="19"/>
      <c r="M54" s="19"/>
      <c r="N54" s="19"/>
      <c r="O54" s="19"/>
      <c r="P54" s="40"/>
      <c r="Q54" s="40"/>
      <c r="R54" s="40"/>
      <c r="S54" s="40"/>
      <c r="T54" s="19"/>
      <c r="U54" s="19"/>
      <c r="V54" s="19"/>
      <c r="W54" s="19"/>
      <c r="X54" s="19"/>
      <c r="Y54" s="19"/>
      <c r="Z54" s="19"/>
      <c r="AA54" s="19"/>
      <c r="AB54" s="19"/>
      <c r="AC54" s="19"/>
    </row>
    <row r="55" spans="1:29" ht="39.75" customHeight="1">
      <c r="A55" s="641" t="s">
        <v>222</v>
      </c>
      <c r="B55" s="480" t="s">
        <v>291</v>
      </c>
      <c r="C55" s="498"/>
      <c r="D55" s="498"/>
      <c r="E55" s="58"/>
      <c r="F55" s="58"/>
      <c r="G55" s="58"/>
      <c r="H55" s="58"/>
      <c r="I55" s="58"/>
      <c r="J55" s="7"/>
      <c r="K55" s="19"/>
      <c r="L55" s="19"/>
      <c r="M55" s="19"/>
      <c r="N55" s="19"/>
      <c r="O55" s="19"/>
      <c r="P55" s="40"/>
      <c r="Q55" s="40"/>
      <c r="R55" s="40"/>
      <c r="S55" s="40"/>
      <c r="T55" s="19"/>
      <c r="U55" s="19"/>
      <c r="V55" s="19"/>
      <c r="W55" s="19"/>
      <c r="X55" s="19"/>
      <c r="Y55" s="19"/>
      <c r="Z55" s="19"/>
      <c r="AA55" s="19"/>
      <c r="AB55" s="19"/>
      <c r="AC55" s="19"/>
    </row>
    <row r="56" spans="1:29" ht="12.75">
      <c r="A56" s="642"/>
      <c r="B56" s="362" t="s">
        <v>205</v>
      </c>
      <c r="C56" s="499" t="s">
        <v>206</v>
      </c>
      <c r="D56" s="499" t="s">
        <v>207</v>
      </c>
      <c r="E56" s="58"/>
      <c r="F56" s="58"/>
      <c r="G56" s="58"/>
      <c r="H56" s="58"/>
      <c r="I56" s="58"/>
      <c r="J56" s="7"/>
      <c r="K56" s="19"/>
      <c r="L56" s="19"/>
      <c r="M56" s="19"/>
      <c r="N56" s="19"/>
      <c r="O56" s="19"/>
      <c r="P56" s="40"/>
      <c r="Q56" s="40"/>
      <c r="R56" s="40"/>
      <c r="S56" s="40"/>
      <c r="T56" s="19"/>
      <c r="U56" s="19"/>
      <c r="V56" s="19"/>
      <c r="W56" s="19"/>
      <c r="X56" s="19"/>
      <c r="Y56" s="19"/>
      <c r="Z56" s="19"/>
      <c r="AA56" s="19"/>
      <c r="AB56" s="19"/>
      <c r="AC56" s="19"/>
    </row>
    <row r="57" spans="1:29" ht="12.75" customHeight="1">
      <c r="A57" s="642"/>
      <c r="B57" s="362">
        <f>C51</f>
        <v>2.3</v>
      </c>
      <c r="C57" s="499">
        <f>C52</f>
        <v>0</v>
      </c>
      <c r="D57" s="499">
        <f>C53</f>
        <v>0</v>
      </c>
      <c r="E57" s="58"/>
      <c r="F57" s="58"/>
      <c r="G57" s="58"/>
      <c r="H57" s="58"/>
      <c r="I57" s="58"/>
      <c r="J57" s="7"/>
      <c r="K57" s="19"/>
      <c r="L57" s="19"/>
      <c r="M57" s="19"/>
      <c r="N57" s="19"/>
      <c r="O57" s="19"/>
      <c r="P57" s="40"/>
      <c r="Q57" s="40"/>
      <c r="R57" s="40"/>
      <c r="S57" s="40"/>
      <c r="T57" s="19"/>
      <c r="U57" s="19"/>
      <c r="V57" s="19"/>
      <c r="W57" s="19"/>
      <c r="X57" s="19"/>
      <c r="Y57" s="19"/>
      <c r="Z57" s="19"/>
      <c r="AA57" s="19"/>
      <c r="AB57" s="19"/>
      <c r="AC57" s="19"/>
    </row>
    <row r="58" spans="1:29" ht="14.25" customHeight="1">
      <c r="A58" s="209" t="s">
        <v>24</v>
      </c>
      <c r="B58" s="476" t="e">
        <f>B8*((G$51/(C$51/1000)))</f>
        <v>#DIV/0!</v>
      </c>
      <c r="C58" s="500" t="e">
        <f>B8*((G$52/(C$52/1000)))</f>
        <v>#DIV/0!</v>
      </c>
      <c r="D58" s="500" t="e">
        <f>B8*((G$53/(C$53/1000)))</f>
        <v>#DIV/0!</v>
      </c>
      <c r="E58" s="410"/>
      <c r="F58" s="58"/>
      <c r="G58" s="58"/>
      <c r="H58" s="58"/>
      <c r="I58" s="58"/>
      <c r="J58" s="7"/>
      <c r="K58" s="19"/>
      <c r="L58" s="19"/>
      <c r="M58" s="19"/>
      <c r="N58" s="19"/>
      <c r="O58" s="19"/>
      <c r="P58" s="40"/>
      <c r="Q58" s="40"/>
      <c r="R58" s="40"/>
      <c r="S58" s="40"/>
      <c r="T58" s="19"/>
      <c r="U58" s="19"/>
      <c r="V58" s="19"/>
      <c r="W58" s="19"/>
      <c r="X58" s="19"/>
      <c r="Y58" s="19"/>
      <c r="Z58" s="19"/>
      <c r="AA58" s="19"/>
      <c r="AB58" s="19"/>
      <c r="AC58" s="19"/>
    </row>
    <row r="59" spans="1:29" ht="14.25" customHeight="1">
      <c r="A59" s="209" t="s">
        <v>27</v>
      </c>
      <c r="B59" s="476" t="e">
        <f>B9*((G$51/(C$51/1000)))</f>
        <v>#DIV/0!</v>
      </c>
      <c r="C59" s="500" t="e">
        <f>B9*((G$52/(C$52/1000)))</f>
        <v>#DIV/0!</v>
      </c>
      <c r="D59" s="500" t="e">
        <f>B9*((G$53/(C$53/1000)))</f>
        <v>#DIV/0!</v>
      </c>
      <c r="E59" s="153"/>
      <c r="F59" s="58"/>
      <c r="G59" s="58"/>
      <c r="H59" s="58"/>
      <c r="I59" s="356"/>
      <c r="J59" s="7"/>
      <c r="K59" s="19"/>
      <c r="L59" s="19"/>
      <c r="M59" s="19"/>
      <c r="N59" s="19"/>
      <c r="O59" s="19"/>
      <c r="P59" s="40"/>
      <c r="Q59" s="40"/>
      <c r="R59" s="40"/>
      <c r="S59" s="40"/>
      <c r="T59" s="19"/>
      <c r="U59" s="19"/>
      <c r="V59" s="19"/>
      <c r="W59" s="19"/>
      <c r="X59" s="19"/>
      <c r="Y59" s="19"/>
      <c r="Z59" s="19"/>
      <c r="AA59" s="19"/>
      <c r="AB59" s="19"/>
      <c r="AC59" s="19"/>
    </row>
    <row r="60" spans="1:29" ht="14.25" customHeight="1">
      <c r="A60" s="209" t="s">
        <v>42</v>
      </c>
      <c r="B60" s="481" t="e">
        <f>B10*((G$51/(C$51/1000)))</f>
        <v>#DIV/0!</v>
      </c>
      <c r="C60" s="500" t="e">
        <f>B10*((G$52/(C$52/1000)))</f>
        <v>#DIV/0!</v>
      </c>
      <c r="D60" s="500" t="e">
        <f>B10*((G$53/(C$53/1000)))</f>
        <v>#DIV/0!</v>
      </c>
      <c r="E60" s="695" t="s">
        <v>269</v>
      </c>
      <c r="F60" s="696"/>
      <c r="G60" s="696"/>
      <c r="H60" s="696"/>
      <c r="I60" s="696"/>
      <c r="J60" s="7"/>
      <c r="K60" s="19"/>
      <c r="L60" s="19"/>
      <c r="M60" s="19"/>
      <c r="N60" s="19"/>
      <c r="O60" s="19"/>
      <c r="P60" s="40"/>
      <c r="Q60" s="40"/>
      <c r="R60" s="40"/>
      <c r="S60" s="40"/>
      <c r="T60" s="19"/>
      <c r="U60" s="19"/>
      <c r="V60" s="19"/>
      <c r="W60" s="19"/>
      <c r="X60" s="19"/>
      <c r="Y60" s="19"/>
      <c r="Z60" s="19"/>
      <c r="AA60" s="19"/>
      <c r="AB60" s="19"/>
      <c r="AC60" s="19"/>
    </row>
    <row r="61" spans="1:29" ht="14.25" customHeight="1" thickBot="1">
      <c r="A61" s="210" t="s">
        <v>107</v>
      </c>
      <c r="B61" s="477" t="e">
        <f>B11*((G$51/(C$51/1000)))</f>
        <v>#DIV/0!</v>
      </c>
      <c r="C61" s="500" t="e">
        <f>B11*((G$52/(C$52/1000)))</f>
        <v>#DIV/0!</v>
      </c>
      <c r="D61" s="500" t="e">
        <f>B11*((G$53/(C$53/1000)))</f>
        <v>#DIV/0!</v>
      </c>
      <c r="E61" s="162"/>
      <c r="F61" s="58"/>
      <c r="G61" s="58"/>
      <c r="H61" s="58"/>
      <c r="I61" s="356"/>
      <c r="J61" s="7"/>
      <c r="K61" s="19"/>
      <c r="L61" s="19"/>
      <c r="M61" s="19"/>
      <c r="N61" s="19"/>
      <c r="O61" s="19"/>
      <c r="P61" s="40"/>
      <c r="Q61" s="40"/>
      <c r="R61" s="40"/>
      <c r="S61" s="40"/>
      <c r="T61" s="19"/>
      <c r="U61" s="19"/>
      <c r="V61" s="19"/>
      <c r="W61" s="19"/>
      <c r="X61" s="19"/>
      <c r="Y61" s="19"/>
      <c r="Z61" s="19"/>
      <c r="AA61" s="19"/>
      <c r="AB61" s="19"/>
      <c r="AC61" s="19"/>
    </row>
    <row r="62" spans="1:29" ht="13.5" thickBot="1">
      <c r="A62" s="19"/>
      <c r="B62" s="19"/>
      <c r="C62" s="58"/>
      <c r="D62" s="356"/>
      <c r="E62" s="58"/>
      <c r="F62" s="58"/>
      <c r="G62" s="58"/>
      <c r="H62" s="58"/>
      <c r="I62" s="58"/>
      <c r="J62" s="7"/>
      <c r="K62" s="19"/>
      <c r="L62" s="19"/>
      <c r="M62" s="19"/>
      <c r="N62" s="19"/>
      <c r="O62" s="19"/>
      <c r="P62" s="40"/>
      <c r="Q62" s="40"/>
      <c r="R62" s="40"/>
      <c r="S62" s="40"/>
      <c r="T62" s="19"/>
      <c r="U62" s="19"/>
      <c r="V62" s="19"/>
      <c r="W62" s="19"/>
      <c r="X62" s="19"/>
      <c r="Y62" s="19"/>
      <c r="Z62" s="19"/>
      <c r="AA62" s="19"/>
      <c r="AB62" s="19"/>
      <c r="AC62" s="19"/>
    </row>
    <row r="63" spans="1:29" ht="26.25">
      <c r="A63" s="708" t="s">
        <v>230</v>
      </c>
      <c r="B63" s="482" t="s">
        <v>291</v>
      </c>
      <c r="C63" s="501"/>
      <c r="D63" s="501"/>
      <c r="E63" s="58"/>
      <c r="F63" s="58"/>
      <c r="G63" s="58"/>
      <c r="H63" s="58"/>
      <c r="I63" s="58"/>
      <c r="J63" s="7"/>
      <c r="K63" s="19"/>
      <c r="L63" s="19"/>
      <c r="M63" s="19"/>
      <c r="N63" s="19"/>
      <c r="O63" s="19"/>
      <c r="P63" s="40"/>
      <c r="Q63" s="40"/>
      <c r="R63" s="40"/>
      <c r="S63" s="40"/>
      <c r="T63" s="19"/>
      <c r="U63" s="19"/>
      <c r="V63" s="19"/>
      <c r="W63" s="19"/>
      <c r="X63" s="19"/>
      <c r="Y63" s="19"/>
      <c r="Z63" s="19"/>
      <c r="AA63" s="19"/>
      <c r="AB63" s="19"/>
      <c r="AC63" s="19"/>
    </row>
    <row r="64" spans="1:29" ht="12.75">
      <c r="A64" s="709"/>
      <c r="B64" s="363" t="s">
        <v>205</v>
      </c>
      <c r="C64" s="499" t="s">
        <v>206</v>
      </c>
      <c r="D64" s="499" t="s">
        <v>207</v>
      </c>
      <c r="E64" s="58"/>
      <c r="F64" s="58"/>
      <c r="G64" s="58"/>
      <c r="H64" s="58"/>
      <c r="I64" s="58"/>
      <c r="J64" s="7"/>
      <c r="K64" s="19"/>
      <c r="L64" s="19"/>
      <c r="M64" s="19"/>
      <c r="N64" s="19"/>
      <c r="O64" s="19"/>
      <c r="P64" s="40"/>
      <c r="Q64" s="40"/>
      <c r="R64" s="40"/>
      <c r="S64" s="40"/>
      <c r="T64" s="19"/>
      <c r="U64" s="19"/>
      <c r="V64" s="19"/>
      <c r="W64" s="19"/>
      <c r="X64" s="19"/>
      <c r="Y64" s="19"/>
      <c r="Z64" s="19"/>
      <c r="AA64" s="19"/>
      <c r="AB64" s="19"/>
      <c r="AC64" s="19"/>
    </row>
    <row r="65" spans="1:29" ht="12.75">
      <c r="A65" s="709"/>
      <c r="B65" s="363">
        <f>B57</f>
        <v>2.3</v>
      </c>
      <c r="C65" s="499">
        <f>C57</f>
        <v>0</v>
      </c>
      <c r="D65" s="499">
        <f>D57</f>
        <v>0</v>
      </c>
      <c r="E65" s="58"/>
      <c r="F65" s="58"/>
      <c r="G65" s="58"/>
      <c r="H65" s="58"/>
      <c r="I65" s="58"/>
      <c r="J65" s="7"/>
      <c r="K65" s="19"/>
      <c r="L65" s="19"/>
      <c r="M65" s="19"/>
      <c r="N65" s="19"/>
      <c r="O65" s="19"/>
      <c r="P65" s="40"/>
      <c r="Q65" s="40"/>
      <c r="R65" s="40"/>
      <c r="S65" s="40"/>
      <c r="T65" s="19"/>
      <c r="U65" s="19"/>
      <c r="V65" s="19"/>
      <c r="W65" s="19"/>
      <c r="X65" s="19"/>
      <c r="Y65" s="19"/>
      <c r="Z65" s="19"/>
      <c r="AA65" s="19"/>
      <c r="AB65" s="19"/>
      <c r="AC65" s="19"/>
    </row>
    <row r="66" spans="1:29" ht="12.75">
      <c r="A66" s="302" t="s">
        <v>24</v>
      </c>
      <c r="B66" s="476" t="e">
        <f>C8*((G$51/(C$51/1000)))</f>
        <v>#DIV/0!</v>
      </c>
      <c r="C66" s="500" t="e">
        <f>C8*((G$52/(C$52/1000)))</f>
        <v>#DIV/0!</v>
      </c>
      <c r="D66" s="500" t="e">
        <f>C8*((G$53/(C$53/1000)))</f>
        <v>#DIV/0!</v>
      </c>
      <c r="E66" s="58"/>
      <c r="F66" s="58"/>
      <c r="G66" s="58"/>
      <c r="H66" s="58"/>
      <c r="I66" s="58"/>
      <c r="K66" s="19"/>
      <c r="L66" s="19"/>
      <c r="M66" s="19"/>
      <c r="N66" s="19"/>
      <c r="O66" s="19"/>
      <c r="P66" s="40"/>
      <c r="Q66" s="40"/>
      <c r="R66" s="40"/>
      <c r="S66" s="40"/>
      <c r="T66" s="19"/>
      <c r="U66" s="19"/>
      <c r="V66" s="19"/>
      <c r="W66" s="19"/>
      <c r="X66" s="19"/>
      <c r="Y66" s="19"/>
      <c r="Z66" s="19"/>
      <c r="AA66" s="19"/>
      <c r="AB66" s="19"/>
      <c r="AC66" s="19"/>
    </row>
    <row r="67" spans="1:29" ht="12.75">
      <c r="A67" s="302" t="s">
        <v>27</v>
      </c>
      <c r="B67" s="476" t="e">
        <f>C9*((G$51/(C$51/1000)))</f>
        <v>#DIV/0!</v>
      </c>
      <c r="C67" s="500" t="e">
        <f>C9*((G$52/(C$52/1000)))</f>
        <v>#DIV/0!</v>
      </c>
      <c r="D67" s="500" t="e">
        <f>C9*((G$53/(C$53/1000)))</f>
        <v>#DIV/0!</v>
      </c>
      <c r="E67" s="58"/>
      <c r="F67" s="58"/>
      <c r="G67" s="58"/>
      <c r="H67" s="58"/>
      <c r="I67" s="58"/>
      <c r="K67" s="19"/>
      <c r="L67" s="19"/>
      <c r="M67" s="19"/>
      <c r="N67" s="19"/>
      <c r="O67" s="19"/>
      <c r="P67" s="40"/>
      <c r="Q67" s="40"/>
      <c r="R67" s="40"/>
      <c r="S67" s="40"/>
      <c r="T67" s="19"/>
      <c r="U67" s="19"/>
      <c r="V67" s="19"/>
      <c r="W67" s="19"/>
      <c r="X67" s="19"/>
      <c r="Y67" s="19"/>
      <c r="Z67" s="19"/>
      <c r="AA67" s="19"/>
      <c r="AB67" s="19"/>
      <c r="AC67" s="19"/>
    </row>
    <row r="68" spans="1:29" ht="12.75">
      <c r="A68" s="302" t="s">
        <v>42</v>
      </c>
      <c r="B68" s="481" t="e">
        <f>C10*((G$51/(C$51/1000)))</f>
        <v>#DIV/0!</v>
      </c>
      <c r="C68" s="500" t="e">
        <f>C10*((G$52/(C$52/1000)))</f>
        <v>#DIV/0!</v>
      </c>
      <c r="D68" s="500" t="e">
        <f>C10*((G$53/(C$53/1000)))</f>
        <v>#DIV/0!</v>
      </c>
      <c r="E68" s="695" t="s">
        <v>269</v>
      </c>
      <c r="F68" s="696"/>
      <c r="G68" s="696"/>
      <c r="H68" s="696"/>
      <c r="I68" s="696"/>
      <c r="K68" s="19"/>
      <c r="L68" s="19"/>
      <c r="M68" s="19"/>
      <c r="N68" s="19"/>
      <c r="O68" s="19"/>
      <c r="P68" s="40"/>
      <c r="Q68" s="40"/>
      <c r="R68" s="40"/>
      <c r="S68" s="40"/>
      <c r="T68" s="19"/>
      <c r="U68" s="19"/>
      <c r="V68" s="19"/>
      <c r="W68" s="19"/>
      <c r="X68" s="19"/>
      <c r="Y68" s="19"/>
      <c r="Z68" s="19"/>
      <c r="AA68" s="19"/>
      <c r="AB68" s="19"/>
      <c r="AC68" s="19"/>
    </row>
    <row r="69" spans="1:29" ht="13.5" thickBot="1">
      <c r="A69" s="309" t="s">
        <v>107</v>
      </c>
      <c r="B69" s="477" t="e">
        <f>C11*((G$51/(C$51/1000)))</f>
        <v>#DIV/0!</v>
      </c>
      <c r="C69" s="500" t="e">
        <f>C11*((G$52/(C$52/1000)))</f>
        <v>#DIV/0!</v>
      </c>
      <c r="D69" s="500" t="e">
        <f>C11*((G$53/(C$53/1000)))</f>
        <v>#DIV/0!</v>
      </c>
      <c r="E69" s="58"/>
      <c r="F69" s="58"/>
      <c r="G69" s="58"/>
      <c r="H69" s="58"/>
      <c r="I69" s="58"/>
      <c r="K69" s="19"/>
      <c r="L69" s="19"/>
      <c r="M69" s="19"/>
      <c r="N69" s="19"/>
      <c r="O69" s="19"/>
      <c r="P69" s="40"/>
      <c r="Q69" s="40"/>
      <c r="R69" s="40"/>
      <c r="S69" s="40"/>
      <c r="T69" s="19"/>
      <c r="U69" s="19"/>
      <c r="V69" s="19"/>
      <c r="W69" s="19"/>
      <c r="X69" s="19"/>
      <c r="Y69" s="19"/>
      <c r="Z69" s="19"/>
      <c r="AA69" s="19"/>
      <c r="AB69" s="19"/>
      <c r="AC69" s="19"/>
    </row>
    <row r="70" spans="11:29" ht="12.75">
      <c r="K70" s="19"/>
      <c r="L70" s="19"/>
      <c r="M70" s="19"/>
      <c r="N70" s="19"/>
      <c r="O70" s="19"/>
      <c r="P70" s="40"/>
      <c r="Q70" s="40"/>
      <c r="R70" s="40"/>
      <c r="S70" s="40"/>
      <c r="T70" s="19"/>
      <c r="U70" s="19"/>
      <c r="V70" s="19"/>
      <c r="W70" s="19"/>
      <c r="X70" s="19"/>
      <c r="Y70" s="19"/>
      <c r="Z70" s="19"/>
      <c r="AA70" s="19"/>
      <c r="AB70" s="19"/>
      <c r="AC70" s="19"/>
    </row>
    <row r="71" spans="11:29" ht="12.75">
      <c r="K71" s="19"/>
      <c r="L71" s="19"/>
      <c r="M71" s="19"/>
      <c r="N71" s="19"/>
      <c r="O71" s="19"/>
      <c r="P71" s="40"/>
      <c r="Q71" s="40"/>
      <c r="R71" s="40"/>
      <c r="S71" s="40"/>
      <c r="T71" s="19"/>
      <c r="U71" s="19"/>
      <c r="V71" s="19"/>
      <c r="W71" s="19"/>
      <c r="X71" s="19"/>
      <c r="Y71" s="19"/>
      <c r="Z71" s="19"/>
      <c r="AA71" s="19"/>
      <c r="AB71" s="19"/>
      <c r="AC71" s="19"/>
    </row>
    <row r="72" spans="11:29" ht="12.75">
      <c r="K72" s="19"/>
      <c r="L72" s="19"/>
      <c r="M72" s="19"/>
      <c r="N72" s="19"/>
      <c r="O72" s="19"/>
      <c r="P72" s="40"/>
      <c r="Q72" s="40"/>
      <c r="R72" s="40"/>
      <c r="S72" s="40"/>
      <c r="T72" s="19"/>
      <c r="U72" s="19"/>
      <c r="V72" s="19"/>
      <c r="W72" s="19"/>
      <c r="X72" s="19"/>
      <c r="Y72" s="19"/>
      <c r="Z72" s="19"/>
      <c r="AA72" s="19"/>
      <c r="AB72" s="19"/>
      <c r="AC72" s="19"/>
    </row>
    <row r="73" spans="11:29" ht="12.75">
      <c r="K73" s="19"/>
      <c r="L73" s="19"/>
      <c r="M73" s="19"/>
      <c r="N73" s="19"/>
      <c r="O73" s="19"/>
      <c r="P73" s="40"/>
      <c r="Q73" s="40"/>
      <c r="R73" s="40"/>
      <c r="S73" s="40"/>
      <c r="T73" s="19"/>
      <c r="U73" s="19"/>
      <c r="V73" s="19"/>
      <c r="W73" s="19"/>
      <c r="X73" s="19"/>
      <c r="Y73" s="19"/>
      <c r="Z73" s="19"/>
      <c r="AA73" s="19"/>
      <c r="AB73" s="19"/>
      <c r="AC73" s="19"/>
    </row>
    <row r="74" spans="11:29" ht="12.75">
      <c r="K74" s="19"/>
      <c r="L74" s="19"/>
      <c r="M74" s="19"/>
      <c r="N74" s="19"/>
      <c r="O74" s="19"/>
      <c r="P74" s="40"/>
      <c r="Q74" s="40"/>
      <c r="R74" s="40"/>
      <c r="S74" s="40"/>
      <c r="T74" s="19"/>
      <c r="U74" s="19"/>
      <c r="V74" s="19"/>
      <c r="W74" s="19"/>
      <c r="X74" s="19"/>
      <c r="Y74" s="19"/>
      <c r="Z74" s="19"/>
      <c r="AA74" s="19"/>
      <c r="AB74" s="19"/>
      <c r="AC74" s="19"/>
    </row>
    <row r="75" spans="11:29" ht="12.75">
      <c r="K75" s="19"/>
      <c r="L75" s="19"/>
      <c r="M75" s="19"/>
      <c r="N75" s="19"/>
      <c r="O75" s="19"/>
      <c r="P75" s="40"/>
      <c r="Q75" s="40"/>
      <c r="R75" s="40"/>
      <c r="S75" s="40"/>
      <c r="T75" s="19"/>
      <c r="U75" s="19"/>
      <c r="V75" s="19"/>
      <c r="W75" s="19"/>
      <c r="X75" s="19"/>
      <c r="Y75" s="19"/>
      <c r="Z75" s="19"/>
      <c r="AA75" s="19"/>
      <c r="AB75" s="19"/>
      <c r="AC75" s="19"/>
    </row>
    <row r="76" spans="11:29" ht="12.75">
      <c r="K76" s="19"/>
      <c r="L76" s="19"/>
      <c r="M76" s="19"/>
      <c r="N76" s="19"/>
      <c r="O76" s="19"/>
      <c r="P76" s="40"/>
      <c r="Q76" s="40"/>
      <c r="R76" s="40"/>
      <c r="S76" s="40"/>
      <c r="T76" s="19"/>
      <c r="U76" s="19"/>
      <c r="V76" s="19"/>
      <c r="W76" s="19"/>
      <c r="X76" s="19"/>
      <c r="Y76" s="19"/>
      <c r="Z76" s="19"/>
      <c r="AA76" s="19"/>
      <c r="AB76" s="19"/>
      <c r="AC76" s="19"/>
    </row>
    <row r="77" spans="11:29" ht="12.75">
      <c r="K77" s="19"/>
      <c r="L77" s="19"/>
      <c r="M77" s="19"/>
      <c r="N77" s="19"/>
      <c r="O77" s="19"/>
      <c r="P77" s="40"/>
      <c r="Q77" s="40"/>
      <c r="R77" s="40"/>
      <c r="S77" s="40"/>
      <c r="T77" s="19"/>
      <c r="U77" s="19"/>
      <c r="V77" s="19"/>
      <c r="W77" s="19"/>
      <c r="X77" s="19"/>
      <c r="Y77" s="19"/>
      <c r="Z77" s="19"/>
      <c r="AA77" s="19"/>
      <c r="AB77" s="19"/>
      <c r="AC77" s="19"/>
    </row>
    <row r="78" spans="11:29" ht="12.75">
      <c r="K78" s="19"/>
      <c r="L78" s="19"/>
      <c r="M78" s="19"/>
      <c r="N78" s="19"/>
      <c r="O78" s="19"/>
      <c r="P78" s="40"/>
      <c r="Q78" s="40"/>
      <c r="R78" s="40"/>
      <c r="S78" s="40"/>
      <c r="T78" s="19"/>
      <c r="U78" s="19"/>
      <c r="V78" s="19"/>
      <c r="W78" s="19"/>
      <c r="X78" s="19"/>
      <c r="Y78" s="19"/>
      <c r="Z78" s="19"/>
      <c r="AA78" s="19"/>
      <c r="AB78" s="19"/>
      <c r="AC78" s="19"/>
    </row>
    <row r="79" spans="11:29" ht="12.75">
      <c r="K79" s="19"/>
      <c r="L79" s="19"/>
      <c r="M79" s="19"/>
      <c r="N79" s="19"/>
      <c r="O79" s="19"/>
      <c r="P79" s="40"/>
      <c r="Q79" s="40"/>
      <c r="R79" s="40"/>
      <c r="S79" s="40"/>
      <c r="T79" s="19"/>
      <c r="U79" s="19"/>
      <c r="V79" s="19"/>
      <c r="W79" s="19"/>
      <c r="X79" s="19"/>
      <c r="Y79" s="19"/>
      <c r="Z79" s="19"/>
      <c r="AA79" s="19"/>
      <c r="AB79" s="19"/>
      <c r="AC79" s="19"/>
    </row>
    <row r="80" spans="11:29" ht="12.75">
      <c r="K80" s="19"/>
      <c r="L80" s="19"/>
      <c r="M80" s="19"/>
      <c r="N80" s="19"/>
      <c r="O80" s="19"/>
      <c r="P80" s="40"/>
      <c r="Q80" s="40"/>
      <c r="R80" s="40"/>
      <c r="S80" s="40"/>
      <c r="T80" s="19"/>
      <c r="U80" s="19"/>
      <c r="V80" s="19"/>
      <c r="W80" s="19"/>
      <c r="X80" s="19"/>
      <c r="Y80" s="19"/>
      <c r="Z80" s="19"/>
      <c r="AA80" s="19"/>
      <c r="AB80" s="19"/>
      <c r="AC80" s="19"/>
    </row>
    <row r="81" spans="11:29" ht="12.75">
      <c r="K81" s="19"/>
      <c r="L81" s="19"/>
      <c r="M81" s="19"/>
      <c r="N81" s="19"/>
      <c r="O81" s="19"/>
      <c r="P81" s="40"/>
      <c r="Q81" s="40"/>
      <c r="R81" s="40"/>
      <c r="S81" s="40"/>
      <c r="T81" s="19"/>
      <c r="U81" s="19"/>
      <c r="V81" s="19"/>
      <c r="W81" s="19"/>
      <c r="X81" s="19"/>
      <c r="Y81" s="19"/>
      <c r="Z81" s="19"/>
      <c r="AA81" s="19"/>
      <c r="AB81" s="19"/>
      <c r="AC81" s="19"/>
    </row>
    <row r="82" spans="11:29" ht="12.75">
      <c r="K82" s="19"/>
      <c r="L82" s="19"/>
      <c r="M82" s="19"/>
      <c r="N82" s="19"/>
      <c r="O82" s="19"/>
      <c r="P82" s="40"/>
      <c r="Q82" s="40"/>
      <c r="R82" s="40"/>
      <c r="S82" s="40"/>
      <c r="T82" s="19"/>
      <c r="U82" s="19"/>
      <c r="V82" s="19"/>
      <c r="W82" s="19"/>
      <c r="X82" s="19"/>
      <c r="Y82" s="19"/>
      <c r="Z82" s="19"/>
      <c r="AA82" s="19"/>
      <c r="AB82" s="19"/>
      <c r="AC82" s="19"/>
    </row>
    <row r="83" spans="11:29" ht="12.75">
      <c r="K83" s="19"/>
      <c r="L83" s="19"/>
      <c r="M83" s="19"/>
      <c r="N83" s="19"/>
      <c r="O83" s="19"/>
      <c r="P83" s="40"/>
      <c r="Q83" s="40"/>
      <c r="R83" s="40"/>
      <c r="S83" s="40"/>
      <c r="T83" s="19"/>
      <c r="U83" s="19"/>
      <c r="V83" s="19"/>
      <c r="W83" s="19"/>
      <c r="X83" s="19"/>
      <c r="Y83" s="19"/>
      <c r="Z83" s="19"/>
      <c r="AA83" s="19"/>
      <c r="AB83" s="19"/>
      <c r="AC83" s="19"/>
    </row>
    <row r="84" spans="11:29" ht="12.75">
      <c r="K84" s="19"/>
      <c r="L84" s="19"/>
      <c r="M84" s="19"/>
      <c r="N84" s="19"/>
      <c r="O84" s="19"/>
      <c r="P84" s="40"/>
      <c r="Q84" s="40"/>
      <c r="R84" s="40"/>
      <c r="S84" s="40"/>
      <c r="T84" s="19"/>
      <c r="U84" s="19"/>
      <c r="V84" s="19"/>
      <c r="W84" s="19"/>
      <c r="X84" s="19"/>
      <c r="Y84" s="19"/>
      <c r="Z84" s="19"/>
      <c r="AA84" s="19"/>
      <c r="AB84" s="19"/>
      <c r="AC84" s="19"/>
    </row>
    <row r="85" spans="11:29" ht="12.75">
      <c r="K85" s="19"/>
      <c r="L85" s="19"/>
      <c r="M85" s="19"/>
      <c r="N85" s="19"/>
      <c r="O85" s="19"/>
      <c r="P85" s="40"/>
      <c r="Q85" s="40"/>
      <c r="R85" s="40"/>
      <c r="S85" s="40"/>
      <c r="T85" s="19"/>
      <c r="U85" s="19"/>
      <c r="V85" s="19"/>
      <c r="W85" s="19"/>
      <c r="X85" s="19"/>
      <c r="Y85" s="19"/>
      <c r="Z85" s="19"/>
      <c r="AA85" s="19"/>
      <c r="AB85" s="19"/>
      <c r="AC85" s="19"/>
    </row>
    <row r="86" spans="11:29" ht="12.75">
      <c r="K86" s="19"/>
      <c r="L86" s="19"/>
      <c r="M86" s="19"/>
      <c r="N86" s="19"/>
      <c r="O86" s="19"/>
      <c r="P86" s="40"/>
      <c r="Q86" s="40"/>
      <c r="R86" s="40"/>
      <c r="S86" s="40"/>
      <c r="T86" s="19"/>
      <c r="U86" s="19"/>
      <c r="V86" s="19"/>
      <c r="W86" s="19"/>
      <c r="X86" s="19"/>
      <c r="Y86" s="19"/>
      <c r="Z86" s="19"/>
      <c r="AA86" s="19"/>
      <c r="AB86" s="19"/>
      <c r="AC86" s="19"/>
    </row>
    <row r="87" spans="11:29" ht="12.75">
      <c r="K87" s="19"/>
      <c r="L87" s="19"/>
      <c r="M87" s="19"/>
      <c r="N87" s="19"/>
      <c r="O87" s="19"/>
      <c r="P87" s="40"/>
      <c r="Q87" s="40"/>
      <c r="R87" s="40"/>
      <c r="S87" s="40"/>
      <c r="T87" s="19"/>
      <c r="U87" s="19"/>
      <c r="V87" s="19"/>
      <c r="W87" s="19"/>
      <c r="X87" s="19"/>
      <c r="Y87" s="19"/>
      <c r="Z87" s="19"/>
      <c r="AA87" s="19"/>
      <c r="AB87" s="19"/>
      <c r="AC87" s="19"/>
    </row>
    <row r="88" spans="11:29" ht="12.75">
      <c r="K88" s="19"/>
      <c r="L88" s="19"/>
      <c r="M88" s="19"/>
      <c r="N88" s="19"/>
      <c r="O88" s="19"/>
      <c r="P88" s="40"/>
      <c r="Q88" s="40"/>
      <c r="R88" s="40"/>
      <c r="S88" s="40"/>
      <c r="T88" s="19"/>
      <c r="U88" s="19"/>
      <c r="V88" s="19"/>
      <c r="W88" s="19"/>
      <c r="X88" s="19"/>
      <c r="Y88" s="19"/>
      <c r="Z88" s="19"/>
      <c r="AA88" s="19"/>
      <c r="AB88" s="19"/>
      <c r="AC88" s="19"/>
    </row>
    <row r="89" spans="11:29" ht="12.75">
      <c r="K89" s="19"/>
      <c r="L89" s="19"/>
      <c r="M89" s="19"/>
      <c r="N89" s="19"/>
      <c r="O89" s="19"/>
      <c r="P89" s="40"/>
      <c r="Q89" s="40"/>
      <c r="R89" s="40"/>
      <c r="S89" s="40"/>
      <c r="T89" s="19"/>
      <c r="U89" s="19"/>
      <c r="V89" s="19"/>
      <c r="W89" s="19"/>
      <c r="X89" s="19"/>
      <c r="Y89" s="19"/>
      <c r="Z89" s="19"/>
      <c r="AA89" s="19"/>
      <c r="AB89" s="19"/>
      <c r="AC89" s="19"/>
    </row>
    <row r="90" spans="11:29" ht="12.75">
      <c r="K90" s="19"/>
      <c r="L90" s="19"/>
      <c r="M90" s="19"/>
      <c r="N90" s="19"/>
      <c r="O90" s="19"/>
      <c r="P90" s="40"/>
      <c r="Q90" s="40"/>
      <c r="R90" s="40"/>
      <c r="S90" s="40"/>
      <c r="T90" s="19"/>
      <c r="U90" s="19"/>
      <c r="V90" s="19"/>
      <c r="W90" s="19"/>
      <c r="X90" s="19"/>
      <c r="Y90" s="19"/>
      <c r="Z90" s="19"/>
      <c r="AA90" s="19"/>
      <c r="AB90" s="19"/>
      <c r="AC90" s="19"/>
    </row>
    <row r="91" spans="11:29" ht="12.75">
      <c r="K91" s="19"/>
      <c r="L91" s="19"/>
      <c r="M91" s="19"/>
      <c r="N91" s="19"/>
      <c r="O91" s="19"/>
      <c r="P91" s="40"/>
      <c r="Q91" s="40"/>
      <c r="R91" s="40"/>
      <c r="S91" s="40"/>
      <c r="T91" s="19"/>
      <c r="U91" s="19"/>
      <c r="V91" s="19"/>
      <c r="W91" s="19"/>
      <c r="X91" s="19"/>
      <c r="Y91" s="19"/>
      <c r="Z91" s="19"/>
      <c r="AA91" s="19"/>
      <c r="AB91" s="19"/>
      <c r="AC91" s="19"/>
    </row>
    <row r="92" spans="11:29" ht="12.75">
      <c r="K92" s="19"/>
      <c r="L92" s="19"/>
      <c r="M92" s="19"/>
      <c r="N92" s="19"/>
      <c r="O92" s="19"/>
      <c r="P92" s="40"/>
      <c r="Q92" s="40"/>
      <c r="R92" s="40"/>
      <c r="S92" s="40"/>
      <c r="T92" s="19"/>
      <c r="U92" s="19"/>
      <c r="V92" s="19"/>
      <c r="W92" s="19"/>
      <c r="X92" s="19"/>
      <c r="Y92" s="19"/>
      <c r="Z92" s="19"/>
      <c r="AA92" s="19"/>
      <c r="AB92" s="19"/>
      <c r="AC92" s="19"/>
    </row>
    <row r="93" spans="11:29" ht="12.75">
      <c r="K93" s="19"/>
      <c r="L93" s="19"/>
      <c r="M93" s="19"/>
      <c r="N93" s="19"/>
      <c r="O93" s="19"/>
      <c r="P93" s="40"/>
      <c r="Q93" s="40"/>
      <c r="R93" s="40"/>
      <c r="S93" s="40"/>
      <c r="T93" s="19"/>
      <c r="U93" s="19"/>
      <c r="V93" s="19"/>
      <c r="W93" s="19"/>
      <c r="X93" s="19"/>
      <c r="Y93" s="19"/>
      <c r="Z93" s="19"/>
      <c r="AA93" s="19"/>
      <c r="AB93" s="19"/>
      <c r="AC93" s="19"/>
    </row>
    <row r="94" spans="11:29" ht="12.75">
      <c r="K94" s="19"/>
      <c r="L94" s="19"/>
      <c r="M94" s="19"/>
      <c r="N94" s="19"/>
      <c r="O94" s="19"/>
      <c r="P94" s="40"/>
      <c r="Q94" s="40"/>
      <c r="R94" s="40"/>
      <c r="S94" s="40"/>
      <c r="T94" s="19"/>
      <c r="U94" s="19"/>
      <c r="V94" s="19"/>
      <c r="W94" s="19"/>
      <c r="X94" s="19"/>
      <c r="Y94" s="19"/>
      <c r="Z94" s="19"/>
      <c r="AA94" s="19"/>
      <c r="AB94" s="19"/>
      <c r="AC94" s="19"/>
    </row>
    <row r="95" spans="11:29" ht="12.75">
      <c r="K95" s="19"/>
      <c r="L95" s="19"/>
      <c r="M95" s="19"/>
      <c r="N95" s="19"/>
      <c r="O95" s="19"/>
      <c r="P95" s="40"/>
      <c r="Q95" s="40"/>
      <c r="R95" s="40"/>
      <c r="S95" s="40"/>
      <c r="T95" s="19"/>
      <c r="U95" s="19"/>
      <c r="V95" s="19"/>
      <c r="W95" s="19"/>
      <c r="X95" s="19"/>
      <c r="Y95" s="19"/>
      <c r="Z95" s="19"/>
      <c r="AA95" s="19"/>
      <c r="AB95" s="19"/>
      <c r="AC95" s="19"/>
    </row>
    <row r="96" spans="11:29" ht="12.75">
      <c r="K96" s="19"/>
      <c r="L96" s="19"/>
      <c r="M96" s="19"/>
      <c r="N96" s="19"/>
      <c r="O96" s="19"/>
      <c r="P96" s="40"/>
      <c r="Q96" s="40"/>
      <c r="R96" s="40"/>
      <c r="S96" s="40"/>
      <c r="T96" s="19"/>
      <c r="U96" s="19"/>
      <c r="V96" s="19"/>
      <c r="W96" s="19"/>
      <c r="X96" s="19"/>
      <c r="Y96" s="19"/>
      <c r="Z96" s="19"/>
      <c r="AA96" s="19"/>
      <c r="AB96" s="19"/>
      <c r="AC96" s="19"/>
    </row>
    <row r="97" spans="11:29" ht="12.75">
      <c r="K97" s="19"/>
      <c r="L97" s="19"/>
      <c r="M97" s="19"/>
      <c r="N97" s="19"/>
      <c r="O97" s="19"/>
      <c r="P97" s="40"/>
      <c r="Q97" s="40"/>
      <c r="R97" s="40"/>
      <c r="S97" s="40"/>
      <c r="T97" s="19"/>
      <c r="U97" s="19"/>
      <c r="V97" s="19"/>
      <c r="W97" s="19"/>
      <c r="X97" s="19"/>
      <c r="Y97" s="19"/>
      <c r="Z97" s="19"/>
      <c r="AA97" s="19"/>
      <c r="AB97" s="19"/>
      <c r="AC97" s="19"/>
    </row>
    <row r="98" spans="11:29" ht="12.75">
      <c r="K98" s="19"/>
      <c r="L98" s="19"/>
      <c r="M98" s="19"/>
      <c r="N98" s="19"/>
      <c r="O98" s="19"/>
      <c r="P98" s="40"/>
      <c r="Q98" s="40"/>
      <c r="R98" s="40"/>
      <c r="S98" s="40"/>
      <c r="T98" s="19"/>
      <c r="U98" s="19"/>
      <c r="V98" s="19"/>
      <c r="W98" s="19"/>
      <c r="X98" s="19"/>
      <c r="Y98" s="19"/>
      <c r="Z98" s="19"/>
      <c r="AA98" s="19"/>
      <c r="AB98" s="19"/>
      <c r="AC98" s="19"/>
    </row>
    <row r="99" spans="11:29" ht="12.75">
      <c r="K99" s="19"/>
      <c r="L99" s="19"/>
      <c r="M99" s="19"/>
      <c r="N99" s="19"/>
      <c r="O99" s="19"/>
      <c r="P99" s="40"/>
      <c r="Q99" s="40"/>
      <c r="R99" s="40"/>
      <c r="S99" s="40"/>
      <c r="T99" s="19"/>
      <c r="U99" s="19"/>
      <c r="V99" s="19"/>
      <c r="W99" s="19"/>
      <c r="X99" s="19"/>
      <c r="Y99" s="19"/>
      <c r="Z99" s="19"/>
      <c r="AA99" s="19"/>
      <c r="AB99" s="19"/>
      <c r="AC99" s="19"/>
    </row>
    <row r="100" spans="11:29" ht="12.75">
      <c r="K100" s="19"/>
      <c r="L100" s="19"/>
      <c r="M100" s="19"/>
      <c r="N100" s="19"/>
      <c r="O100" s="19"/>
      <c r="P100" s="40"/>
      <c r="Q100" s="40"/>
      <c r="R100" s="40"/>
      <c r="S100" s="40"/>
      <c r="T100" s="19"/>
      <c r="U100" s="19"/>
      <c r="V100" s="19"/>
      <c r="W100" s="19"/>
      <c r="X100" s="19"/>
      <c r="Y100" s="19"/>
      <c r="Z100" s="19"/>
      <c r="AA100" s="19"/>
      <c r="AB100" s="19"/>
      <c r="AC100" s="19"/>
    </row>
    <row r="101" spans="11:29" ht="12.75">
      <c r="K101" s="19"/>
      <c r="L101" s="19"/>
      <c r="M101" s="19"/>
      <c r="N101" s="19"/>
      <c r="O101" s="19"/>
      <c r="P101" s="40"/>
      <c r="Q101" s="40"/>
      <c r="R101" s="40"/>
      <c r="S101" s="40"/>
      <c r="T101" s="19"/>
      <c r="U101" s="19"/>
      <c r="V101" s="19"/>
      <c r="W101" s="19"/>
      <c r="X101" s="19"/>
      <c r="Y101" s="19"/>
      <c r="Z101" s="19"/>
      <c r="AA101" s="19"/>
      <c r="AB101" s="19"/>
      <c r="AC101" s="19"/>
    </row>
    <row r="102" spans="11:29" ht="12.75">
      <c r="K102" s="19"/>
      <c r="L102" s="19"/>
      <c r="M102" s="19"/>
      <c r="N102" s="19"/>
      <c r="O102" s="19"/>
      <c r="P102" s="40"/>
      <c r="Q102" s="40"/>
      <c r="R102" s="40"/>
      <c r="S102" s="40"/>
      <c r="T102" s="19"/>
      <c r="U102" s="19"/>
      <c r="V102" s="19"/>
      <c r="W102" s="19"/>
      <c r="X102" s="19"/>
      <c r="Y102" s="19"/>
      <c r="Z102" s="19"/>
      <c r="AA102" s="19"/>
      <c r="AB102" s="19"/>
      <c r="AC102" s="19"/>
    </row>
    <row r="103" spans="11:29" ht="12.75">
      <c r="K103" s="19"/>
      <c r="L103" s="19"/>
      <c r="M103" s="19"/>
      <c r="N103" s="19"/>
      <c r="O103" s="19"/>
      <c r="P103" s="40"/>
      <c r="Q103" s="40"/>
      <c r="R103" s="40"/>
      <c r="S103" s="40"/>
      <c r="T103" s="19"/>
      <c r="U103" s="19"/>
      <c r="V103" s="19"/>
      <c r="W103" s="19"/>
      <c r="X103" s="19"/>
      <c r="Y103" s="19"/>
      <c r="Z103" s="19"/>
      <c r="AA103" s="19"/>
      <c r="AB103" s="19"/>
      <c r="AC103" s="19"/>
    </row>
    <row r="104" spans="11:29" ht="12.75">
      <c r="K104" s="19"/>
      <c r="L104" s="19"/>
      <c r="M104" s="19"/>
      <c r="N104" s="19"/>
      <c r="O104" s="19"/>
      <c r="P104" s="40"/>
      <c r="Q104" s="40"/>
      <c r="R104" s="40"/>
      <c r="S104" s="40"/>
      <c r="T104" s="19"/>
      <c r="U104" s="19"/>
      <c r="V104" s="19"/>
      <c r="W104" s="19"/>
      <c r="X104" s="19"/>
      <c r="Y104" s="19"/>
      <c r="Z104" s="19"/>
      <c r="AA104" s="19"/>
      <c r="AB104" s="19"/>
      <c r="AC104" s="19"/>
    </row>
    <row r="105" spans="11:29" ht="12.75">
      <c r="K105" s="19"/>
      <c r="L105" s="19"/>
      <c r="M105" s="19"/>
      <c r="N105" s="19"/>
      <c r="O105" s="19"/>
      <c r="P105" s="40"/>
      <c r="Q105" s="40"/>
      <c r="R105" s="40"/>
      <c r="S105" s="40"/>
      <c r="T105" s="19"/>
      <c r="U105" s="19"/>
      <c r="V105" s="19"/>
      <c r="W105" s="19"/>
      <c r="X105" s="19"/>
      <c r="Y105" s="19"/>
      <c r="Z105" s="19"/>
      <c r="AA105" s="19"/>
      <c r="AB105" s="19"/>
      <c r="AC105" s="19"/>
    </row>
    <row r="106" spans="11:29" ht="12.75">
      <c r="K106" s="19"/>
      <c r="L106" s="19"/>
      <c r="M106" s="19"/>
      <c r="N106" s="19"/>
      <c r="O106" s="19"/>
      <c r="P106" s="40"/>
      <c r="Q106" s="40"/>
      <c r="R106" s="40"/>
      <c r="S106" s="40"/>
      <c r="T106" s="19"/>
      <c r="U106" s="19"/>
      <c r="V106" s="19"/>
      <c r="W106" s="19"/>
      <c r="X106" s="19"/>
      <c r="Y106" s="19"/>
      <c r="Z106" s="19"/>
      <c r="AA106" s="19"/>
      <c r="AB106" s="19"/>
      <c r="AC106" s="19"/>
    </row>
    <row r="107" spans="11:29" ht="12.75">
      <c r="K107" s="19"/>
      <c r="L107" s="19"/>
      <c r="M107" s="19"/>
      <c r="N107" s="19"/>
      <c r="O107" s="19"/>
      <c r="P107" s="40"/>
      <c r="Q107" s="40"/>
      <c r="R107" s="40"/>
      <c r="S107" s="40"/>
      <c r="T107" s="19"/>
      <c r="U107" s="19"/>
      <c r="V107" s="19"/>
      <c r="W107" s="19"/>
      <c r="X107" s="19"/>
      <c r="Y107" s="19"/>
      <c r="Z107" s="19"/>
      <c r="AA107" s="19"/>
      <c r="AB107" s="19"/>
      <c r="AC107" s="19"/>
    </row>
    <row r="108" spans="11:29" ht="12.75">
      <c r="K108" s="19"/>
      <c r="L108" s="19"/>
      <c r="M108" s="19"/>
      <c r="N108" s="19"/>
      <c r="O108" s="19"/>
      <c r="P108" s="40"/>
      <c r="Q108" s="40"/>
      <c r="R108" s="40"/>
      <c r="S108" s="40"/>
      <c r="T108" s="19"/>
      <c r="U108" s="19"/>
      <c r="V108" s="19"/>
      <c r="W108" s="19"/>
      <c r="X108" s="19"/>
      <c r="Y108" s="19"/>
      <c r="Z108" s="19"/>
      <c r="AA108" s="19"/>
      <c r="AB108" s="19"/>
      <c r="AC108" s="19"/>
    </row>
    <row r="109" spans="11:29" ht="12.75">
      <c r="K109" s="19"/>
      <c r="L109" s="19"/>
      <c r="M109" s="19"/>
      <c r="N109" s="19"/>
      <c r="O109" s="19"/>
      <c r="P109" s="40"/>
      <c r="Q109" s="40"/>
      <c r="R109" s="40"/>
      <c r="S109" s="40"/>
      <c r="T109" s="19"/>
      <c r="U109" s="19"/>
      <c r="V109" s="19"/>
      <c r="W109" s="19"/>
      <c r="X109" s="19"/>
      <c r="Y109" s="19"/>
      <c r="Z109" s="19"/>
      <c r="AA109" s="19"/>
      <c r="AB109" s="19"/>
      <c r="AC109" s="19"/>
    </row>
    <row r="110" spans="11:29" ht="12.75">
      <c r="K110" s="19"/>
      <c r="L110" s="19"/>
      <c r="M110" s="19"/>
      <c r="N110" s="19"/>
      <c r="O110" s="19"/>
      <c r="P110" s="40"/>
      <c r="Q110" s="40"/>
      <c r="R110" s="40"/>
      <c r="S110" s="40"/>
      <c r="T110" s="19"/>
      <c r="U110" s="19"/>
      <c r="V110" s="19"/>
      <c r="W110" s="19"/>
      <c r="X110" s="19"/>
      <c r="Y110" s="19"/>
      <c r="Z110" s="19"/>
      <c r="AA110" s="19"/>
      <c r="AB110" s="19"/>
      <c r="AC110" s="19"/>
    </row>
    <row r="111" spans="11:29" ht="12.75">
      <c r="K111" s="19"/>
      <c r="L111" s="19"/>
      <c r="M111" s="19"/>
      <c r="N111" s="19"/>
      <c r="O111" s="19"/>
      <c r="P111" s="40"/>
      <c r="Q111" s="40"/>
      <c r="R111" s="40"/>
      <c r="S111" s="40"/>
      <c r="T111" s="19"/>
      <c r="U111" s="19"/>
      <c r="V111" s="19"/>
      <c r="W111" s="19"/>
      <c r="X111" s="19"/>
      <c r="Y111" s="19"/>
      <c r="Z111" s="19"/>
      <c r="AA111" s="19"/>
      <c r="AB111" s="19"/>
      <c r="AC111" s="19"/>
    </row>
    <row r="112" spans="11:29" ht="12.75">
      <c r="K112" s="19"/>
      <c r="L112" s="19"/>
      <c r="M112" s="19"/>
      <c r="N112" s="19"/>
      <c r="O112" s="19"/>
      <c r="P112" s="40"/>
      <c r="Q112" s="40"/>
      <c r="R112" s="40"/>
      <c r="S112" s="40"/>
      <c r="T112" s="19"/>
      <c r="U112" s="19"/>
      <c r="V112" s="19"/>
      <c r="W112" s="19"/>
      <c r="X112" s="19"/>
      <c r="Y112" s="19"/>
      <c r="Z112" s="19"/>
      <c r="AA112" s="19"/>
      <c r="AB112" s="19"/>
      <c r="AC112" s="19"/>
    </row>
    <row r="113" spans="11:29" ht="12.75">
      <c r="K113" s="19"/>
      <c r="L113" s="19"/>
      <c r="M113" s="19"/>
      <c r="N113" s="19"/>
      <c r="O113" s="19"/>
      <c r="P113" s="40"/>
      <c r="Q113" s="40"/>
      <c r="R113" s="40"/>
      <c r="S113" s="40"/>
      <c r="T113" s="19"/>
      <c r="U113" s="19"/>
      <c r="V113" s="19"/>
      <c r="W113" s="19"/>
      <c r="X113" s="19"/>
      <c r="Y113" s="19"/>
      <c r="Z113" s="19"/>
      <c r="AA113" s="19"/>
      <c r="AB113" s="19"/>
      <c r="AC113" s="19"/>
    </row>
    <row r="114" spans="11:29" ht="12.75">
      <c r="K114" s="19"/>
      <c r="L114" s="19"/>
      <c r="M114" s="19"/>
      <c r="N114" s="19"/>
      <c r="O114" s="19"/>
      <c r="P114" s="40"/>
      <c r="Q114" s="40"/>
      <c r="R114" s="40"/>
      <c r="S114" s="40"/>
      <c r="T114" s="19"/>
      <c r="U114" s="19"/>
      <c r="V114" s="19"/>
      <c r="W114" s="19"/>
      <c r="X114" s="19"/>
      <c r="Y114" s="19"/>
      <c r="Z114" s="19"/>
      <c r="AA114" s="19"/>
      <c r="AB114" s="19"/>
      <c r="AC114" s="19"/>
    </row>
    <row r="115" spans="11:29" ht="12.75">
      <c r="K115" s="19"/>
      <c r="L115" s="19"/>
      <c r="M115" s="19"/>
      <c r="N115" s="19"/>
      <c r="O115" s="19"/>
      <c r="P115" s="40"/>
      <c r="Q115" s="40"/>
      <c r="R115" s="40"/>
      <c r="S115" s="40"/>
      <c r="T115" s="19"/>
      <c r="U115" s="19"/>
      <c r="V115" s="19"/>
      <c r="W115" s="19"/>
      <c r="X115" s="19"/>
      <c r="Y115" s="19"/>
      <c r="Z115" s="19"/>
      <c r="AA115" s="19"/>
      <c r="AB115" s="19"/>
      <c r="AC115" s="19"/>
    </row>
    <row r="116" spans="11:29" ht="12.75">
      <c r="K116" s="19"/>
      <c r="L116" s="19"/>
      <c r="M116" s="19"/>
      <c r="N116" s="19"/>
      <c r="O116" s="19"/>
      <c r="P116" s="40"/>
      <c r="Q116" s="40"/>
      <c r="R116" s="40"/>
      <c r="S116" s="40"/>
      <c r="T116" s="19"/>
      <c r="U116" s="19"/>
      <c r="V116" s="19"/>
      <c r="W116" s="19"/>
      <c r="X116" s="19"/>
      <c r="Y116" s="19"/>
      <c r="Z116" s="19"/>
      <c r="AA116" s="19"/>
      <c r="AB116" s="19"/>
      <c r="AC116" s="19"/>
    </row>
    <row r="117" spans="11:29" ht="12.75">
      <c r="K117" s="19"/>
      <c r="L117" s="19"/>
      <c r="M117" s="19"/>
      <c r="N117" s="19"/>
      <c r="O117" s="19"/>
      <c r="P117" s="40"/>
      <c r="Q117" s="40"/>
      <c r="R117" s="40"/>
      <c r="S117" s="40"/>
      <c r="T117" s="19"/>
      <c r="U117" s="19"/>
      <c r="V117" s="19"/>
      <c r="W117" s="19"/>
      <c r="X117" s="19"/>
      <c r="Y117" s="19"/>
      <c r="Z117" s="19"/>
      <c r="AA117" s="19"/>
      <c r="AB117" s="19"/>
      <c r="AC117" s="19"/>
    </row>
    <row r="118" spans="11:29" ht="12.75">
      <c r="K118" s="19"/>
      <c r="L118" s="19"/>
      <c r="M118" s="19"/>
      <c r="N118" s="19"/>
      <c r="O118" s="19"/>
      <c r="P118" s="40"/>
      <c r="Q118" s="40"/>
      <c r="R118" s="40"/>
      <c r="S118" s="40"/>
      <c r="T118" s="19"/>
      <c r="U118" s="19"/>
      <c r="V118" s="19"/>
      <c r="W118" s="19"/>
      <c r="X118" s="19"/>
      <c r="Y118" s="19"/>
      <c r="Z118" s="19"/>
      <c r="AA118" s="19"/>
      <c r="AB118" s="19"/>
      <c r="AC118" s="19"/>
    </row>
    <row r="119" spans="11:29" ht="12.75">
      <c r="K119" s="19"/>
      <c r="L119" s="19"/>
      <c r="M119" s="19"/>
      <c r="N119" s="19"/>
      <c r="O119" s="19"/>
      <c r="P119" s="40"/>
      <c r="Q119" s="40"/>
      <c r="R119" s="40"/>
      <c r="S119" s="40"/>
      <c r="T119" s="19"/>
      <c r="U119" s="19"/>
      <c r="V119" s="19"/>
      <c r="W119" s="19"/>
      <c r="X119" s="19"/>
      <c r="Y119" s="19"/>
      <c r="Z119" s="19"/>
      <c r="AA119" s="19"/>
      <c r="AB119" s="19"/>
      <c r="AC119" s="19"/>
    </row>
    <row r="120" spans="11:29" ht="12.75">
      <c r="K120" s="19"/>
      <c r="L120" s="19"/>
      <c r="M120" s="19"/>
      <c r="N120" s="19"/>
      <c r="O120" s="19"/>
      <c r="P120" s="40"/>
      <c r="Q120" s="40"/>
      <c r="R120" s="40"/>
      <c r="S120" s="40"/>
      <c r="T120" s="19"/>
      <c r="U120" s="19"/>
      <c r="V120" s="19"/>
      <c r="W120" s="19"/>
      <c r="X120" s="19"/>
      <c r="Y120" s="19"/>
      <c r="Z120" s="19"/>
      <c r="AA120" s="19"/>
      <c r="AB120" s="19"/>
      <c r="AC120" s="19"/>
    </row>
    <row r="121" spans="11:29" ht="12.75">
      <c r="K121" s="19"/>
      <c r="L121" s="19"/>
      <c r="M121" s="19"/>
      <c r="N121" s="19"/>
      <c r="O121" s="19"/>
      <c r="P121" s="40"/>
      <c r="Q121" s="40"/>
      <c r="R121" s="40"/>
      <c r="S121" s="40"/>
      <c r="T121" s="19"/>
      <c r="U121" s="19"/>
      <c r="V121" s="19"/>
      <c r="W121" s="19"/>
      <c r="X121" s="19"/>
      <c r="Y121" s="19"/>
      <c r="Z121" s="19"/>
      <c r="AA121" s="19"/>
      <c r="AB121" s="19"/>
      <c r="AC121" s="19"/>
    </row>
    <row r="122" spans="11:29" ht="12.75">
      <c r="K122" s="19"/>
      <c r="L122" s="19"/>
      <c r="M122" s="19"/>
      <c r="N122" s="19"/>
      <c r="O122" s="19"/>
      <c r="P122" s="40"/>
      <c r="Q122" s="40"/>
      <c r="R122" s="40"/>
      <c r="S122" s="40"/>
      <c r="T122" s="19"/>
      <c r="U122" s="19"/>
      <c r="V122" s="19"/>
      <c r="W122" s="19"/>
      <c r="X122" s="19"/>
      <c r="Y122" s="19"/>
      <c r="Z122" s="19"/>
      <c r="AA122" s="19"/>
      <c r="AB122" s="19"/>
      <c r="AC122" s="19"/>
    </row>
    <row r="123" spans="11:29" ht="12.75">
      <c r="K123" s="19"/>
      <c r="L123" s="19"/>
      <c r="M123" s="19"/>
      <c r="N123" s="19"/>
      <c r="O123" s="19"/>
      <c r="P123" s="40"/>
      <c r="Q123" s="40"/>
      <c r="R123" s="40"/>
      <c r="S123" s="40"/>
      <c r="T123" s="19"/>
      <c r="U123" s="19"/>
      <c r="V123" s="19"/>
      <c r="W123" s="19"/>
      <c r="X123" s="19"/>
      <c r="Y123" s="19"/>
      <c r="Z123" s="19"/>
      <c r="AA123" s="19"/>
      <c r="AB123" s="19"/>
      <c r="AC123" s="19"/>
    </row>
    <row r="124" spans="11:29" ht="12.75">
      <c r="K124" s="19"/>
      <c r="L124" s="19"/>
      <c r="M124" s="19"/>
      <c r="N124" s="19"/>
      <c r="O124" s="19"/>
      <c r="P124" s="40"/>
      <c r="Q124" s="40"/>
      <c r="R124" s="40"/>
      <c r="S124" s="40"/>
      <c r="T124" s="19"/>
      <c r="U124" s="19"/>
      <c r="V124" s="19"/>
      <c r="W124" s="19"/>
      <c r="X124" s="19"/>
      <c r="Y124" s="19"/>
      <c r="Z124" s="19"/>
      <c r="AA124" s="19"/>
      <c r="AB124" s="19"/>
      <c r="AC124" s="19"/>
    </row>
    <row r="125" spans="11:29" ht="12.75">
      <c r="K125" s="19"/>
      <c r="L125" s="19"/>
      <c r="M125" s="19"/>
      <c r="N125" s="19"/>
      <c r="O125" s="19"/>
      <c r="P125" s="40"/>
      <c r="Q125" s="40"/>
      <c r="R125" s="40"/>
      <c r="S125" s="40"/>
      <c r="T125" s="19"/>
      <c r="U125" s="19"/>
      <c r="V125" s="19"/>
      <c r="W125" s="19"/>
      <c r="X125" s="19"/>
      <c r="Y125" s="19"/>
      <c r="Z125" s="19"/>
      <c r="AA125" s="19"/>
      <c r="AB125" s="19"/>
      <c r="AC125" s="19"/>
    </row>
    <row r="126" spans="11:29" ht="12.75">
      <c r="K126" s="19"/>
      <c r="L126" s="19"/>
      <c r="M126" s="19"/>
      <c r="N126" s="19"/>
      <c r="O126" s="19"/>
      <c r="P126" s="40"/>
      <c r="Q126" s="40"/>
      <c r="R126" s="40"/>
      <c r="S126" s="40"/>
      <c r="T126" s="19"/>
      <c r="U126" s="19"/>
      <c r="V126" s="19"/>
      <c r="W126" s="19"/>
      <c r="X126" s="19"/>
      <c r="Y126" s="19"/>
      <c r="Z126" s="19"/>
      <c r="AA126" s="19"/>
      <c r="AB126" s="19"/>
      <c r="AC126" s="19"/>
    </row>
    <row r="127" spans="11:29" ht="12.75">
      <c r="K127" s="19"/>
      <c r="L127" s="19"/>
      <c r="M127" s="19"/>
      <c r="N127" s="19"/>
      <c r="O127" s="19"/>
      <c r="P127" s="40"/>
      <c r="Q127" s="40"/>
      <c r="R127" s="40"/>
      <c r="S127" s="40"/>
      <c r="T127" s="19"/>
      <c r="U127" s="19"/>
      <c r="V127" s="19"/>
      <c r="W127" s="19"/>
      <c r="X127" s="19"/>
      <c r="Y127" s="19"/>
      <c r="Z127" s="19"/>
      <c r="AA127" s="19"/>
      <c r="AB127" s="19"/>
      <c r="AC127" s="19"/>
    </row>
    <row r="128" spans="11:29" ht="12.75">
      <c r="K128" s="19"/>
      <c r="L128" s="19"/>
      <c r="M128" s="19"/>
      <c r="N128" s="19"/>
      <c r="O128" s="19"/>
      <c r="P128" s="40"/>
      <c r="Q128" s="40"/>
      <c r="R128" s="40"/>
      <c r="S128" s="40"/>
      <c r="T128" s="19"/>
      <c r="U128" s="19"/>
      <c r="V128" s="19"/>
      <c r="W128" s="19"/>
      <c r="X128" s="19"/>
      <c r="Y128" s="19"/>
      <c r="Z128" s="19"/>
      <c r="AA128" s="19"/>
      <c r="AB128" s="19"/>
      <c r="AC128" s="19"/>
    </row>
    <row r="129" spans="11:29" ht="12.75">
      <c r="K129" s="19"/>
      <c r="L129" s="19"/>
      <c r="M129" s="19"/>
      <c r="N129" s="19"/>
      <c r="O129" s="19"/>
      <c r="P129" s="40"/>
      <c r="Q129" s="40"/>
      <c r="R129" s="40"/>
      <c r="S129" s="40"/>
      <c r="T129" s="19"/>
      <c r="U129" s="19"/>
      <c r="V129" s="19"/>
      <c r="W129" s="19"/>
      <c r="X129" s="19"/>
      <c r="Y129" s="19"/>
      <c r="Z129" s="19"/>
      <c r="AA129" s="19"/>
      <c r="AB129" s="19"/>
      <c r="AC129" s="19"/>
    </row>
    <row r="130" spans="11:29" ht="12.75">
      <c r="K130" s="19"/>
      <c r="L130" s="19"/>
      <c r="M130" s="19"/>
      <c r="N130" s="19"/>
      <c r="O130" s="19"/>
      <c r="P130" s="40"/>
      <c r="Q130" s="40"/>
      <c r="R130" s="40"/>
      <c r="S130" s="40"/>
      <c r="T130" s="19"/>
      <c r="U130" s="19"/>
      <c r="V130" s="19"/>
      <c r="W130" s="19"/>
      <c r="X130" s="19"/>
      <c r="Y130" s="19"/>
      <c r="Z130" s="19"/>
      <c r="AA130" s="19"/>
      <c r="AB130" s="19"/>
      <c r="AC130" s="19"/>
    </row>
    <row r="131" spans="11:29" ht="12.75">
      <c r="K131" s="19"/>
      <c r="L131" s="19"/>
      <c r="M131" s="19"/>
      <c r="N131" s="19"/>
      <c r="O131" s="19"/>
      <c r="P131" s="40"/>
      <c r="Q131" s="40"/>
      <c r="R131" s="40"/>
      <c r="S131" s="40"/>
      <c r="T131" s="19"/>
      <c r="U131" s="19"/>
      <c r="V131" s="19"/>
      <c r="W131" s="19"/>
      <c r="X131" s="19"/>
      <c r="Y131" s="19"/>
      <c r="Z131" s="19"/>
      <c r="AA131" s="19"/>
      <c r="AB131" s="19"/>
      <c r="AC131" s="19"/>
    </row>
    <row r="132" spans="11:29" ht="12.75">
      <c r="K132" s="19"/>
      <c r="L132" s="19"/>
      <c r="M132" s="19"/>
      <c r="N132" s="19"/>
      <c r="O132" s="19"/>
      <c r="P132" s="40"/>
      <c r="Q132" s="40"/>
      <c r="R132" s="40"/>
      <c r="S132" s="40"/>
      <c r="T132" s="19"/>
      <c r="U132" s="19"/>
      <c r="V132" s="19"/>
      <c r="W132" s="19"/>
      <c r="X132" s="19"/>
      <c r="Y132" s="19"/>
      <c r="Z132" s="19"/>
      <c r="AA132" s="19"/>
      <c r="AB132" s="19"/>
      <c r="AC132" s="19"/>
    </row>
    <row r="133" spans="11:29" ht="12.75">
      <c r="K133" s="19"/>
      <c r="L133" s="19"/>
      <c r="M133" s="19"/>
      <c r="N133" s="19"/>
      <c r="O133" s="19"/>
      <c r="P133" s="40"/>
      <c r="Q133" s="40"/>
      <c r="R133" s="40"/>
      <c r="S133" s="40"/>
      <c r="T133" s="19"/>
      <c r="U133" s="19"/>
      <c r="V133" s="19"/>
      <c r="W133" s="19"/>
      <c r="X133" s="19"/>
      <c r="Y133" s="19"/>
      <c r="Z133" s="19"/>
      <c r="AA133" s="19"/>
      <c r="AB133" s="19"/>
      <c r="AC133" s="19"/>
    </row>
    <row r="134" spans="11:29" ht="12.75">
      <c r="K134" s="19"/>
      <c r="L134" s="19"/>
      <c r="M134" s="19"/>
      <c r="N134" s="19"/>
      <c r="O134" s="19"/>
      <c r="P134" s="40"/>
      <c r="Q134" s="40"/>
      <c r="R134" s="40"/>
      <c r="S134" s="40"/>
      <c r="T134" s="19"/>
      <c r="U134" s="19"/>
      <c r="V134" s="19"/>
      <c r="W134" s="19"/>
      <c r="X134" s="19"/>
      <c r="Y134" s="19"/>
      <c r="Z134" s="19"/>
      <c r="AA134" s="19"/>
      <c r="AB134" s="19"/>
      <c r="AC134" s="19"/>
    </row>
    <row r="135" spans="11:29" ht="12.75">
      <c r="K135" s="19"/>
      <c r="L135" s="19"/>
      <c r="M135" s="19"/>
      <c r="N135" s="19"/>
      <c r="O135" s="19"/>
      <c r="P135" s="40"/>
      <c r="Q135" s="40"/>
      <c r="R135" s="40"/>
      <c r="S135" s="40"/>
      <c r="T135" s="19"/>
      <c r="U135" s="19"/>
      <c r="V135" s="19"/>
      <c r="W135" s="19"/>
      <c r="X135" s="19"/>
      <c r="Y135" s="19"/>
      <c r="Z135" s="19"/>
      <c r="AA135" s="19"/>
      <c r="AB135" s="19"/>
      <c r="AC135" s="19"/>
    </row>
    <row r="136" spans="11:29" ht="12.75">
      <c r="K136" s="19"/>
      <c r="L136" s="19"/>
      <c r="M136" s="19"/>
      <c r="N136" s="19"/>
      <c r="O136" s="19"/>
      <c r="P136" s="40"/>
      <c r="Q136" s="40"/>
      <c r="R136" s="40"/>
      <c r="S136" s="40"/>
      <c r="T136" s="19"/>
      <c r="U136" s="19"/>
      <c r="V136" s="19"/>
      <c r="W136" s="19"/>
      <c r="X136" s="19"/>
      <c r="Y136" s="19"/>
      <c r="Z136" s="19"/>
      <c r="AA136" s="19"/>
      <c r="AB136" s="19"/>
      <c r="AC136" s="19"/>
    </row>
    <row r="137" spans="11:29" ht="12.75">
      <c r="K137" s="19"/>
      <c r="L137" s="19"/>
      <c r="M137" s="19"/>
      <c r="N137" s="19"/>
      <c r="O137" s="19"/>
      <c r="P137" s="40"/>
      <c r="Q137" s="40"/>
      <c r="R137" s="40"/>
      <c r="S137" s="40"/>
      <c r="T137" s="19"/>
      <c r="U137" s="19"/>
      <c r="V137" s="19"/>
      <c r="W137" s="19"/>
      <c r="X137" s="19"/>
      <c r="Y137" s="19"/>
      <c r="Z137" s="19"/>
      <c r="AA137" s="19"/>
      <c r="AB137" s="19"/>
      <c r="AC137" s="19"/>
    </row>
    <row r="138" spans="11:29" ht="12.75">
      <c r="K138" s="19"/>
      <c r="L138" s="19"/>
      <c r="M138" s="19"/>
      <c r="N138" s="19"/>
      <c r="O138" s="19"/>
      <c r="P138" s="40"/>
      <c r="Q138" s="40"/>
      <c r="R138" s="40"/>
      <c r="S138" s="40"/>
      <c r="T138" s="19"/>
      <c r="U138" s="19"/>
      <c r="V138" s="19"/>
      <c r="W138" s="19"/>
      <c r="X138" s="19"/>
      <c r="Y138" s="19"/>
      <c r="Z138" s="19"/>
      <c r="AA138" s="19"/>
      <c r="AB138" s="19"/>
      <c r="AC138" s="19"/>
    </row>
    <row r="139" spans="11:29" ht="12.75">
      <c r="K139" s="19"/>
      <c r="L139" s="19"/>
      <c r="M139" s="19"/>
      <c r="N139" s="19"/>
      <c r="O139" s="19"/>
      <c r="P139" s="40"/>
      <c r="Q139" s="40"/>
      <c r="R139" s="40"/>
      <c r="S139" s="40"/>
      <c r="T139" s="19"/>
      <c r="U139" s="19"/>
      <c r="V139" s="19"/>
      <c r="W139" s="19"/>
      <c r="X139" s="19"/>
      <c r="Y139" s="19"/>
      <c r="Z139" s="19"/>
      <c r="AA139" s="19"/>
      <c r="AB139" s="19"/>
      <c r="AC139" s="19"/>
    </row>
    <row r="140" spans="11:29" ht="12.75">
      <c r="K140" s="19"/>
      <c r="L140" s="19"/>
      <c r="M140" s="19"/>
      <c r="N140" s="19"/>
      <c r="O140" s="19"/>
      <c r="P140" s="40"/>
      <c r="Q140" s="40"/>
      <c r="R140" s="40"/>
      <c r="S140" s="40"/>
      <c r="T140" s="19"/>
      <c r="U140" s="19"/>
      <c r="V140" s="19"/>
      <c r="W140" s="19"/>
      <c r="X140" s="19"/>
      <c r="Y140" s="19"/>
      <c r="Z140" s="19"/>
      <c r="AA140" s="19"/>
      <c r="AB140" s="19"/>
      <c r="AC140" s="19"/>
    </row>
    <row r="141" spans="11:29" ht="12.75">
      <c r="K141" s="19"/>
      <c r="L141" s="19"/>
      <c r="M141" s="19"/>
      <c r="N141" s="19"/>
      <c r="O141" s="19"/>
      <c r="P141" s="40"/>
      <c r="Q141" s="40"/>
      <c r="R141" s="40"/>
      <c r="S141" s="40"/>
      <c r="T141" s="19"/>
      <c r="U141" s="19"/>
      <c r="V141" s="19"/>
      <c r="W141" s="19"/>
      <c r="X141" s="19"/>
      <c r="Y141" s="19"/>
      <c r="Z141" s="19"/>
      <c r="AA141" s="19"/>
      <c r="AB141" s="19"/>
      <c r="AC141" s="19"/>
    </row>
    <row r="142" spans="11:29" ht="12.75">
      <c r="K142" s="19"/>
      <c r="L142" s="19"/>
      <c r="M142" s="19"/>
      <c r="N142" s="19"/>
      <c r="O142" s="19"/>
      <c r="P142" s="40"/>
      <c r="Q142" s="40"/>
      <c r="R142" s="40"/>
      <c r="S142" s="40"/>
      <c r="T142" s="19"/>
      <c r="U142" s="19"/>
      <c r="V142" s="19"/>
      <c r="W142" s="19"/>
      <c r="X142" s="19"/>
      <c r="Y142" s="19"/>
      <c r="Z142" s="19"/>
      <c r="AA142" s="19"/>
      <c r="AB142" s="19"/>
      <c r="AC142" s="19"/>
    </row>
    <row r="143" spans="11:29" ht="12.75">
      <c r="K143" s="19"/>
      <c r="L143" s="19"/>
      <c r="M143" s="19"/>
      <c r="N143" s="19"/>
      <c r="O143" s="19"/>
      <c r="P143" s="40"/>
      <c r="Q143" s="40"/>
      <c r="R143" s="40"/>
      <c r="S143" s="40"/>
      <c r="T143" s="19"/>
      <c r="U143" s="19"/>
      <c r="V143" s="19"/>
      <c r="W143" s="19"/>
      <c r="X143" s="19"/>
      <c r="Y143" s="19"/>
      <c r="Z143" s="19"/>
      <c r="AA143" s="19"/>
      <c r="AB143" s="19"/>
      <c r="AC143" s="19"/>
    </row>
    <row r="144" spans="11:29" ht="12.75">
      <c r="K144" s="19"/>
      <c r="L144" s="19"/>
      <c r="M144" s="19"/>
      <c r="N144" s="19"/>
      <c r="O144" s="19"/>
      <c r="P144" s="40"/>
      <c r="Q144" s="40"/>
      <c r="R144" s="40"/>
      <c r="S144" s="40"/>
      <c r="T144" s="19"/>
      <c r="U144" s="19"/>
      <c r="V144" s="19"/>
      <c r="W144" s="19"/>
      <c r="X144" s="19"/>
      <c r="Y144" s="19"/>
      <c r="Z144" s="19"/>
      <c r="AA144" s="19"/>
      <c r="AB144" s="19"/>
      <c r="AC144" s="19"/>
    </row>
    <row r="145" spans="11:29" ht="12.75">
      <c r="K145" s="19"/>
      <c r="L145" s="19"/>
      <c r="M145" s="19"/>
      <c r="N145" s="19"/>
      <c r="O145" s="19"/>
      <c r="P145" s="40"/>
      <c r="Q145" s="40"/>
      <c r="R145" s="40"/>
      <c r="S145" s="40"/>
      <c r="T145" s="19"/>
      <c r="U145" s="19"/>
      <c r="V145" s="19"/>
      <c r="W145" s="19"/>
      <c r="X145" s="19"/>
      <c r="Y145" s="19"/>
      <c r="Z145" s="19"/>
      <c r="AA145" s="19"/>
      <c r="AB145" s="19"/>
      <c r="AC145" s="19"/>
    </row>
    <row r="146" spans="11:29" ht="12.75">
      <c r="K146" s="19"/>
      <c r="L146" s="19"/>
      <c r="M146" s="19"/>
      <c r="N146" s="19"/>
      <c r="O146" s="19"/>
      <c r="P146" s="40"/>
      <c r="Q146" s="40"/>
      <c r="R146" s="40"/>
      <c r="S146" s="40"/>
      <c r="T146" s="19"/>
      <c r="U146" s="19"/>
      <c r="V146" s="19"/>
      <c r="W146" s="19"/>
      <c r="X146" s="19"/>
      <c r="Y146" s="19"/>
      <c r="Z146" s="19"/>
      <c r="AA146" s="19"/>
      <c r="AB146" s="19"/>
      <c r="AC146" s="19"/>
    </row>
    <row r="147" spans="11:29" ht="12.75">
      <c r="K147" s="19"/>
      <c r="L147" s="19"/>
      <c r="M147" s="19"/>
      <c r="N147" s="19"/>
      <c r="O147" s="19"/>
      <c r="P147" s="40"/>
      <c r="Q147" s="40"/>
      <c r="R147" s="40"/>
      <c r="S147" s="40"/>
      <c r="T147" s="19"/>
      <c r="U147" s="19"/>
      <c r="V147" s="19"/>
      <c r="W147" s="19"/>
      <c r="X147" s="19"/>
      <c r="Y147" s="19"/>
      <c r="Z147" s="19"/>
      <c r="AA147" s="19"/>
      <c r="AB147" s="19"/>
      <c r="AC147" s="19"/>
    </row>
    <row r="148" spans="11:29" ht="12.75">
      <c r="K148" s="19"/>
      <c r="L148" s="19"/>
      <c r="M148" s="19"/>
      <c r="N148" s="19"/>
      <c r="O148" s="19"/>
      <c r="P148" s="40"/>
      <c r="Q148" s="40"/>
      <c r="R148" s="40"/>
      <c r="S148" s="40"/>
      <c r="T148" s="19"/>
      <c r="U148" s="19"/>
      <c r="V148" s="19"/>
      <c r="W148" s="19"/>
      <c r="X148" s="19"/>
      <c r="Y148" s="19"/>
      <c r="Z148" s="19"/>
      <c r="AA148" s="19"/>
      <c r="AB148" s="19"/>
      <c r="AC148" s="19"/>
    </row>
    <row r="149" spans="11:29" ht="12.75">
      <c r="K149" s="19"/>
      <c r="L149" s="19"/>
      <c r="M149" s="19"/>
      <c r="N149" s="19"/>
      <c r="O149" s="19"/>
      <c r="P149" s="40"/>
      <c r="Q149" s="40"/>
      <c r="R149" s="40"/>
      <c r="S149" s="40"/>
      <c r="T149" s="19"/>
      <c r="U149" s="19"/>
      <c r="V149" s="19"/>
      <c r="W149" s="19"/>
      <c r="X149" s="19"/>
      <c r="Y149" s="19"/>
      <c r="Z149" s="19"/>
      <c r="AA149" s="19"/>
      <c r="AB149" s="19"/>
      <c r="AC149" s="19"/>
    </row>
    <row r="150" spans="11:29" ht="12.75">
      <c r="K150" s="19"/>
      <c r="L150" s="19"/>
      <c r="M150" s="19"/>
      <c r="N150" s="19"/>
      <c r="O150" s="19"/>
      <c r="P150" s="40"/>
      <c r="Q150" s="40"/>
      <c r="R150" s="40"/>
      <c r="S150" s="40"/>
      <c r="T150" s="19"/>
      <c r="U150" s="19"/>
      <c r="V150" s="19"/>
      <c r="W150" s="19"/>
      <c r="X150" s="19"/>
      <c r="Y150" s="19"/>
      <c r="Z150" s="19"/>
      <c r="AA150" s="19"/>
      <c r="AB150" s="19"/>
      <c r="AC150" s="19"/>
    </row>
    <row r="151" spans="11:29" ht="12.75">
      <c r="K151" s="19"/>
      <c r="L151" s="19"/>
      <c r="M151" s="19"/>
      <c r="N151" s="19"/>
      <c r="O151" s="19"/>
      <c r="P151" s="40"/>
      <c r="Q151" s="40"/>
      <c r="R151" s="40"/>
      <c r="S151" s="40"/>
      <c r="T151" s="19"/>
      <c r="U151" s="19"/>
      <c r="V151" s="19"/>
      <c r="W151" s="19"/>
      <c r="X151" s="19"/>
      <c r="Y151" s="19"/>
      <c r="Z151" s="19"/>
      <c r="AA151" s="19"/>
      <c r="AB151" s="19"/>
      <c r="AC151" s="19"/>
    </row>
    <row r="152" spans="11:29" ht="12.75">
      <c r="K152" s="19"/>
      <c r="L152" s="19"/>
      <c r="M152" s="19"/>
      <c r="N152" s="19"/>
      <c r="O152" s="19"/>
      <c r="P152" s="40"/>
      <c r="Q152" s="40"/>
      <c r="R152" s="40"/>
      <c r="S152" s="40"/>
      <c r="T152" s="19"/>
      <c r="U152" s="19"/>
      <c r="V152" s="19"/>
      <c r="W152" s="19"/>
      <c r="X152" s="19"/>
      <c r="Y152" s="19"/>
      <c r="Z152" s="19"/>
      <c r="AA152" s="19"/>
      <c r="AB152" s="19"/>
      <c r="AC152" s="19"/>
    </row>
    <row r="153" spans="11:29" ht="12.75">
      <c r="K153" s="19"/>
      <c r="L153" s="19"/>
      <c r="M153" s="19"/>
      <c r="N153" s="19"/>
      <c r="O153" s="19"/>
      <c r="P153" s="40"/>
      <c r="Q153" s="40"/>
      <c r="R153" s="40"/>
      <c r="S153" s="40"/>
      <c r="T153" s="19"/>
      <c r="U153" s="19"/>
      <c r="V153" s="19"/>
      <c r="W153" s="19"/>
      <c r="X153" s="19"/>
      <c r="Y153" s="19"/>
      <c r="Z153" s="19"/>
      <c r="AA153" s="19"/>
      <c r="AB153" s="19"/>
      <c r="AC153" s="19"/>
    </row>
    <row r="154" spans="11:29" ht="12.75">
      <c r="K154" s="19"/>
      <c r="L154" s="19"/>
      <c r="M154" s="19"/>
      <c r="N154" s="19"/>
      <c r="O154" s="19"/>
      <c r="P154" s="40"/>
      <c r="Q154" s="40"/>
      <c r="R154" s="40"/>
      <c r="S154" s="40"/>
      <c r="T154" s="19"/>
      <c r="U154" s="19"/>
      <c r="V154" s="19"/>
      <c r="W154" s="19"/>
      <c r="X154" s="19"/>
      <c r="Y154" s="19"/>
      <c r="Z154" s="19"/>
      <c r="AA154" s="19"/>
      <c r="AB154" s="19"/>
      <c r="AC154" s="19"/>
    </row>
    <row r="155" spans="11:29" ht="12.75">
      <c r="K155" s="19"/>
      <c r="L155" s="19"/>
      <c r="M155" s="19"/>
      <c r="N155" s="19"/>
      <c r="O155" s="19"/>
      <c r="P155" s="40"/>
      <c r="Q155" s="40"/>
      <c r="R155" s="40"/>
      <c r="S155" s="40"/>
      <c r="T155" s="19"/>
      <c r="U155" s="19"/>
      <c r="V155" s="19"/>
      <c r="W155" s="19"/>
      <c r="X155" s="19"/>
      <c r="Y155" s="19"/>
      <c r="Z155" s="19"/>
      <c r="AA155" s="19"/>
      <c r="AB155" s="19"/>
      <c r="AC155" s="19"/>
    </row>
    <row r="156" spans="11:29" ht="12.75">
      <c r="K156" s="19"/>
      <c r="L156" s="19"/>
      <c r="M156" s="19"/>
      <c r="N156" s="19"/>
      <c r="O156" s="19"/>
      <c r="P156" s="40"/>
      <c r="Q156" s="40"/>
      <c r="R156" s="40"/>
      <c r="S156" s="40"/>
      <c r="T156" s="19"/>
      <c r="U156" s="19"/>
      <c r="V156" s="19"/>
      <c r="W156" s="19"/>
      <c r="X156" s="19"/>
      <c r="Y156" s="19"/>
      <c r="Z156" s="19"/>
      <c r="AA156" s="19"/>
      <c r="AB156" s="19"/>
      <c r="AC156" s="19"/>
    </row>
    <row r="157" spans="11:29" ht="12.75">
      <c r="K157" s="19"/>
      <c r="L157" s="19"/>
      <c r="M157" s="19"/>
      <c r="N157" s="19"/>
      <c r="O157" s="19"/>
      <c r="P157" s="40"/>
      <c r="Q157" s="40"/>
      <c r="R157" s="40"/>
      <c r="S157" s="40"/>
      <c r="T157" s="19"/>
      <c r="U157" s="19"/>
      <c r="V157" s="19"/>
      <c r="W157" s="19"/>
      <c r="X157" s="19"/>
      <c r="Y157" s="19"/>
      <c r="Z157" s="19"/>
      <c r="AA157" s="19"/>
      <c r="AB157" s="19"/>
      <c r="AC157" s="19"/>
    </row>
    <row r="158" spans="11:29" ht="12.75">
      <c r="K158" s="19"/>
      <c r="L158" s="19"/>
      <c r="M158" s="19"/>
      <c r="N158" s="19"/>
      <c r="O158" s="19"/>
      <c r="P158" s="40"/>
      <c r="Q158" s="40"/>
      <c r="R158" s="40"/>
      <c r="S158" s="40"/>
      <c r="T158" s="19"/>
      <c r="U158" s="19"/>
      <c r="V158" s="19"/>
      <c r="W158" s="19"/>
      <c r="X158" s="19"/>
      <c r="Y158" s="19"/>
      <c r="Z158" s="19"/>
      <c r="AA158" s="19"/>
      <c r="AB158" s="19"/>
      <c r="AC158" s="19"/>
    </row>
    <row r="159" spans="11:29" ht="12.75">
      <c r="K159" s="19"/>
      <c r="L159" s="19"/>
      <c r="M159" s="19"/>
      <c r="N159" s="19"/>
      <c r="O159" s="19"/>
      <c r="P159" s="40"/>
      <c r="Q159" s="40"/>
      <c r="R159" s="40"/>
      <c r="S159" s="40"/>
      <c r="T159" s="19"/>
      <c r="U159" s="19"/>
      <c r="V159" s="19"/>
      <c r="W159" s="19"/>
      <c r="X159" s="19"/>
      <c r="Y159" s="19"/>
      <c r="Z159" s="19"/>
      <c r="AA159" s="19"/>
      <c r="AB159" s="19"/>
      <c r="AC159" s="19"/>
    </row>
    <row r="160" spans="11:29" ht="12.75">
      <c r="K160" s="19"/>
      <c r="L160" s="19"/>
      <c r="M160" s="19"/>
      <c r="N160" s="19"/>
      <c r="O160" s="19"/>
      <c r="P160" s="40"/>
      <c r="Q160" s="40"/>
      <c r="R160" s="40"/>
      <c r="S160" s="40"/>
      <c r="T160" s="19"/>
      <c r="U160" s="19"/>
      <c r="V160" s="19"/>
      <c r="W160" s="19"/>
      <c r="X160" s="19"/>
      <c r="Y160" s="19"/>
      <c r="Z160" s="19"/>
      <c r="AA160" s="19"/>
      <c r="AB160" s="19"/>
      <c r="AC160" s="19"/>
    </row>
    <row r="161" spans="11:29" ht="12.75">
      <c r="K161" s="19"/>
      <c r="L161" s="19"/>
      <c r="M161" s="19"/>
      <c r="N161" s="19"/>
      <c r="O161" s="19"/>
      <c r="P161" s="40"/>
      <c r="Q161" s="40"/>
      <c r="R161" s="40"/>
      <c r="S161" s="40"/>
      <c r="T161" s="19"/>
      <c r="U161" s="19"/>
      <c r="V161" s="19"/>
      <c r="W161" s="19"/>
      <c r="X161" s="19"/>
      <c r="Y161" s="19"/>
      <c r="Z161" s="19"/>
      <c r="AA161" s="19"/>
      <c r="AB161" s="19"/>
      <c r="AC161" s="19"/>
    </row>
    <row r="162" spans="11:29" ht="12.75">
      <c r="K162" s="19"/>
      <c r="L162" s="19"/>
      <c r="M162" s="19"/>
      <c r="N162" s="19"/>
      <c r="O162" s="19"/>
      <c r="P162" s="40"/>
      <c r="Q162" s="40"/>
      <c r="R162" s="40"/>
      <c r="S162" s="40"/>
      <c r="T162" s="19"/>
      <c r="U162" s="19"/>
      <c r="V162" s="19"/>
      <c r="W162" s="19"/>
      <c r="X162" s="19"/>
      <c r="Y162" s="19"/>
      <c r="Z162" s="19"/>
      <c r="AA162" s="19"/>
      <c r="AB162" s="19"/>
      <c r="AC162" s="19"/>
    </row>
    <row r="163" spans="11:29" ht="12.75">
      <c r="K163" s="19"/>
      <c r="L163" s="19"/>
      <c r="M163" s="19"/>
      <c r="N163" s="19"/>
      <c r="O163" s="19"/>
      <c r="P163" s="40"/>
      <c r="Q163" s="40"/>
      <c r="R163" s="40"/>
      <c r="S163" s="40"/>
      <c r="T163" s="19"/>
      <c r="U163" s="19"/>
      <c r="V163" s="19"/>
      <c r="W163" s="19"/>
      <c r="X163" s="19"/>
      <c r="Y163" s="19"/>
      <c r="Z163" s="19"/>
      <c r="AA163" s="19"/>
      <c r="AB163" s="19"/>
      <c r="AC163" s="19"/>
    </row>
    <row r="164" spans="11:29" ht="12.75">
      <c r="K164" s="19"/>
      <c r="L164" s="19"/>
      <c r="M164" s="19"/>
      <c r="N164" s="19"/>
      <c r="O164" s="19"/>
      <c r="P164" s="40"/>
      <c r="Q164" s="40"/>
      <c r="R164" s="40"/>
      <c r="S164" s="40"/>
      <c r="T164" s="19"/>
      <c r="U164" s="19"/>
      <c r="V164" s="19"/>
      <c r="W164" s="19"/>
      <c r="X164" s="19"/>
      <c r="Y164" s="19"/>
      <c r="Z164" s="19"/>
      <c r="AA164" s="19"/>
      <c r="AB164" s="19"/>
      <c r="AC164" s="19"/>
    </row>
    <row r="165" spans="11:29" ht="12.75">
      <c r="K165" s="19"/>
      <c r="L165" s="19"/>
      <c r="M165" s="19"/>
      <c r="N165" s="19"/>
      <c r="O165" s="19"/>
      <c r="P165" s="40"/>
      <c r="Q165" s="40"/>
      <c r="R165" s="40"/>
      <c r="S165" s="40"/>
      <c r="T165" s="19"/>
      <c r="U165" s="19"/>
      <c r="V165" s="19"/>
      <c r="W165" s="19"/>
      <c r="X165" s="19"/>
      <c r="Y165" s="19"/>
      <c r="Z165" s="19"/>
      <c r="AA165" s="19"/>
      <c r="AB165" s="19"/>
      <c r="AC165" s="19"/>
    </row>
    <row r="166" spans="11:29" ht="12.75">
      <c r="K166" s="19"/>
      <c r="L166" s="19"/>
      <c r="M166" s="19"/>
      <c r="N166" s="19"/>
      <c r="O166" s="19"/>
      <c r="P166" s="40"/>
      <c r="Q166" s="40"/>
      <c r="R166" s="40"/>
      <c r="S166" s="40"/>
      <c r="T166" s="19"/>
      <c r="U166" s="19"/>
      <c r="V166" s="19"/>
      <c r="W166" s="19"/>
      <c r="X166" s="19"/>
      <c r="Y166" s="19"/>
      <c r="Z166" s="19"/>
      <c r="AA166" s="19"/>
      <c r="AB166" s="19"/>
      <c r="AC166" s="19"/>
    </row>
    <row r="167" spans="11:29" ht="12.75">
      <c r="K167" s="19"/>
      <c r="L167" s="19"/>
      <c r="M167" s="19"/>
      <c r="N167" s="19"/>
      <c r="O167" s="19"/>
      <c r="P167" s="40"/>
      <c r="Q167" s="40"/>
      <c r="R167" s="40"/>
      <c r="S167" s="40"/>
      <c r="T167" s="19"/>
      <c r="U167" s="19"/>
      <c r="V167" s="19"/>
      <c r="W167" s="19"/>
      <c r="X167" s="19"/>
      <c r="Y167" s="19"/>
      <c r="Z167" s="19"/>
      <c r="AA167" s="19"/>
      <c r="AB167" s="19"/>
      <c r="AC167" s="19"/>
    </row>
    <row r="168" spans="11:29" ht="12.75">
      <c r="K168" s="19"/>
      <c r="L168" s="19"/>
      <c r="M168" s="19"/>
      <c r="N168" s="19"/>
      <c r="O168" s="19"/>
      <c r="P168" s="40"/>
      <c r="Q168" s="40"/>
      <c r="R168" s="40"/>
      <c r="S168" s="40"/>
      <c r="T168" s="19"/>
      <c r="U168" s="19"/>
      <c r="V168" s="19"/>
      <c r="W168" s="19"/>
      <c r="X168" s="19"/>
      <c r="Y168" s="19"/>
      <c r="Z168" s="19"/>
      <c r="AA168" s="19"/>
      <c r="AB168" s="19"/>
      <c r="AC168" s="19"/>
    </row>
    <row r="169" spans="11:29" ht="12.75">
      <c r="K169" s="19"/>
      <c r="L169" s="19"/>
      <c r="M169" s="19"/>
      <c r="N169" s="19"/>
      <c r="O169" s="19"/>
      <c r="P169" s="40"/>
      <c r="Q169" s="40"/>
      <c r="R169" s="40"/>
      <c r="S169" s="40"/>
      <c r="T169" s="19"/>
      <c r="U169" s="19"/>
      <c r="V169" s="19"/>
      <c r="W169" s="19"/>
      <c r="X169" s="19"/>
      <c r="Y169" s="19"/>
      <c r="Z169" s="19"/>
      <c r="AA169" s="19"/>
      <c r="AB169" s="19"/>
      <c r="AC169" s="19"/>
    </row>
  </sheetData>
  <sheetProtection password="F155" sheet="1" objects="1" scenarios="1" formatCells="0" formatColumns="0" formatRows="0"/>
  <mergeCells count="17">
    <mergeCell ref="A1:C1"/>
    <mergeCell ref="A55:A57"/>
    <mergeCell ref="A63:A65"/>
    <mergeCell ref="A6:A7"/>
    <mergeCell ref="B4:C4"/>
    <mergeCell ref="A32:A34"/>
    <mergeCell ref="B32:G32"/>
    <mergeCell ref="B33:D33"/>
    <mergeCell ref="E33:G33"/>
    <mergeCell ref="A25:A27"/>
    <mergeCell ref="E68:I68"/>
    <mergeCell ref="H28:I31"/>
    <mergeCell ref="H35:I38"/>
    <mergeCell ref="B25:G25"/>
    <mergeCell ref="B26:D26"/>
    <mergeCell ref="E26:G26"/>
    <mergeCell ref="E60:I60"/>
  </mergeCells>
  <printOptions/>
  <pageMargins left="0.75" right="0.75" top="1" bottom="1" header="0.5" footer="0.5"/>
  <pageSetup horizontalDpi="600" verticalDpi="600" orientation="portrait" scale="48" r:id="rId4"/>
  <drawing r:id="rId3"/>
  <legacyDrawing r:id="rId2"/>
</worksheet>
</file>

<file path=xl/worksheets/sheet8.xml><?xml version="1.0" encoding="utf-8"?>
<worksheet xmlns="http://schemas.openxmlformats.org/spreadsheetml/2006/main" xmlns:r="http://schemas.openxmlformats.org/officeDocument/2006/relationships">
  <sheetPr codeName="Sheet7"/>
  <dimension ref="B13:AA36"/>
  <sheetViews>
    <sheetView view="pageBreakPreview" zoomScale="75" zoomScaleSheetLayoutView="75" zoomScalePageLayoutView="0" workbookViewId="0" topLeftCell="A1">
      <selection activeCell="I27" sqref="I27"/>
    </sheetView>
  </sheetViews>
  <sheetFormatPr defaultColWidth="9.140625" defaultRowHeight="12.75"/>
  <cols>
    <col min="1" max="1" width="7.8515625" style="94" customWidth="1"/>
    <col min="2" max="2" width="9.421875" style="94" customWidth="1"/>
    <col min="3" max="3" width="10.00390625" style="94" customWidth="1"/>
    <col min="4" max="4" width="7.421875" style="94" customWidth="1"/>
    <col min="5" max="5" width="6.421875" style="94" customWidth="1"/>
    <col min="6" max="6" width="8.421875" style="94" customWidth="1"/>
    <col min="7" max="7" width="6.8515625" style="94" customWidth="1"/>
    <col min="8" max="8" width="7.140625" style="94" bestFit="1" customWidth="1"/>
    <col min="9" max="9" width="6.28125" style="94" customWidth="1"/>
    <col min="10" max="10" width="7.140625" style="94" bestFit="1" customWidth="1"/>
    <col min="11" max="11" width="7.140625" style="94" customWidth="1"/>
    <col min="12" max="12" width="7.140625" style="94" bestFit="1" customWidth="1"/>
    <col min="13" max="15" width="6.421875" style="94" customWidth="1"/>
    <col min="16" max="16" width="9.7109375" style="94" customWidth="1"/>
    <col min="17" max="17" width="10.00390625" style="94" customWidth="1"/>
    <col min="18" max="18" width="6.8515625" style="94" customWidth="1"/>
    <col min="19" max="19" width="6.421875" style="94" customWidth="1"/>
    <col min="20" max="20" width="7.57421875" style="94" customWidth="1"/>
    <col min="21" max="21" width="7.140625" style="94" bestFit="1" customWidth="1"/>
    <col min="22" max="22" width="6.421875" style="94" customWidth="1"/>
    <col min="23" max="23" width="8.7109375" style="94" customWidth="1"/>
    <col min="24" max="24" width="9.00390625" style="94" customWidth="1"/>
    <col min="25" max="25" width="8.57421875" style="94" bestFit="1" customWidth="1"/>
    <col min="26" max="16384" width="9.140625" style="94" customWidth="1"/>
  </cols>
  <sheetData>
    <row r="13" spans="2:27" ht="33.75" customHeight="1">
      <c r="B13" s="743" t="s">
        <v>243</v>
      </c>
      <c r="C13" s="744"/>
      <c r="D13" s="744"/>
      <c r="E13" s="744"/>
      <c r="F13" s="744"/>
      <c r="G13" s="744"/>
      <c r="H13" s="744"/>
      <c r="I13" s="744"/>
      <c r="J13" s="744"/>
      <c r="K13" s="744"/>
      <c r="L13" s="744"/>
      <c r="M13" s="744"/>
      <c r="N13"/>
      <c r="O13"/>
      <c r="P13" s="745" t="s">
        <v>244</v>
      </c>
      <c r="Q13" s="744"/>
      <c r="R13" s="744"/>
      <c r="S13" s="744"/>
      <c r="T13" s="744"/>
      <c r="U13" s="744"/>
      <c r="V13" s="744"/>
      <c r="W13" s="744"/>
      <c r="X13" s="744"/>
      <c r="Y13" s="744"/>
      <c r="Z13" s="744"/>
      <c r="AA13" s="744"/>
    </row>
    <row r="14" ht="12.75">
      <c r="B14" s="95"/>
    </row>
    <row r="15" spans="2:27" s="106" customFormat="1" ht="28.5" customHeight="1">
      <c r="B15" s="727" t="s">
        <v>237</v>
      </c>
      <c r="C15" s="746"/>
      <c r="D15" s="746"/>
      <c r="E15" s="746"/>
      <c r="F15" s="746"/>
      <c r="G15" s="738"/>
      <c r="H15" s="587"/>
      <c r="I15" s="587"/>
      <c r="J15" s="587"/>
      <c r="K15" s="587"/>
      <c r="L15" s="587"/>
      <c r="M15" s="587"/>
      <c r="P15" s="727" t="s">
        <v>238</v>
      </c>
      <c r="Q15" s="746"/>
      <c r="R15" s="746"/>
      <c r="S15" s="746"/>
      <c r="T15" s="746"/>
      <c r="U15" s="738"/>
      <c r="V15" s="587"/>
      <c r="W15" s="587"/>
      <c r="X15" s="587"/>
      <c r="Y15" s="587"/>
      <c r="Z15" s="587"/>
      <c r="AA15" s="587"/>
    </row>
    <row r="16" spans="2:27" ht="12.75" customHeight="1">
      <c r="B16" s="737" t="s">
        <v>192</v>
      </c>
      <c r="C16" s="737" t="s">
        <v>201</v>
      </c>
      <c r="D16" s="747" t="s">
        <v>191</v>
      </c>
      <c r="E16" s="748"/>
      <c r="F16" s="748"/>
      <c r="G16" s="749"/>
      <c r="H16" s="729"/>
      <c r="I16" s="729"/>
      <c r="J16" s="729"/>
      <c r="K16" s="729"/>
      <c r="L16" s="729"/>
      <c r="M16" s="729"/>
      <c r="P16" s="737" t="s">
        <v>192</v>
      </c>
      <c r="Q16" s="737" t="s">
        <v>195</v>
      </c>
      <c r="R16" s="747" t="s">
        <v>191</v>
      </c>
      <c r="S16" s="748"/>
      <c r="T16" s="748"/>
      <c r="U16" s="749"/>
      <c r="V16" s="729"/>
      <c r="W16" s="729"/>
      <c r="X16" s="729"/>
      <c r="Y16" s="729"/>
      <c r="Z16" s="729"/>
      <c r="AA16" s="729"/>
    </row>
    <row r="17" spans="2:27" ht="40.5" customHeight="1">
      <c r="B17" s="740"/>
      <c r="C17" s="740"/>
      <c r="D17" s="727" t="s">
        <v>193</v>
      </c>
      <c r="E17" s="728"/>
      <c r="F17" s="727" t="s">
        <v>194</v>
      </c>
      <c r="G17" s="730"/>
      <c r="H17" s="727" t="s">
        <v>252</v>
      </c>
      <c r="I17" s="729"/>
      <c r="J17" s="727" t="s">
        <v>253</v>
      </c>
      <c r="K17" s="735"/>
      <c r="L17" s="727" t="s">
        <v>223</v>
      </c>
      <c r="M17" s="735"/>
      <c r="P17" s="740"/>
      <c r="Q17" s="740"/>
      <c r="R17" s="727" t="s">
        <v>193</v>
      </c>
      <c r="S17" s="728"/>
      <c r="T17" s="727" t="s">
        <v>194</v>
      </c>
      <c r="U17" s="730"/>
      <c r="V17" s="727" t="s">
        <v>252</v>
      </c>
      <c r="W17" s="729"/>
      <c r="X17" s="727" t="s">
        <v>254</v>
      </c>
      <c r="Y17" s="735"/>
      <c r="Z17" s="727" t="s">
        <v>223</v>
      </c>
      <c r="AA17" s="735"/>
    </row>
    <row r="18" spans="2:27" ht="12.75">
      <c r="B18" s="740"/>
      <c r="C18" s="740"/>
      <c r="D18" s="96" t="s">
        <v>189</v>
      </c>
      <c r="E18" s="96" t="s">
        <v>190</v>
      </c>
      <c r="F18" s="96" t="s">
        <v>189</v>
      </c>
      <c r="G18" s="96" t="s">
        <v>190</v>
      </c>
      <c r="H18" s="96" t="s">
        <v>189</v>
      </c>
      <c r="I18" s="96" t="s">
        <v>190</v>
      </c>
      <c r="J18" s="96" t="s">
        <v>189</v>
      </c>
      <c r="K18" s="96" t="s">
        <v>190</v>
      </c>
      <c r="L18" s="96" t="s">
        <v>189</v>
      </c>
      <c r="M18" s="96" t="s">
        <v>190</v>
      </c>
      <c r="P18" s="740"/>
      <c r="Q18" s="740"/>
      <c r="R18" s="96" t="s">
        <v>189</v>
      </c>
      <c r="S18" s="96" t="s">
        <v>190</v>
      </c>
      <c r="T18" s="96" t="s">
        <v>189</v>
      </c>
      <c r="U18" s="96" t="s">
        <v>190</v>
      </c>
      <c r="V18" s="96" t="s">
        <v>189</v>
      </c>
      <c r="W18" s="96" t="s">
        <v>190</v>
      </c>
      <c r="X18" s="96" t="s">
        <v>189</v>
      </c>
      <c r="Y18" s="96" t="s">
        <v>190</v>
      </c>
      <c r="Z18" s="96" t="s">
        <v>189</v>
      </c>
      <c r="AA18" s="96" t="s">
        <v>190</v>
      </c>
    </row>
    <row r="19" spans="2:27" ht="30" customHeight="1">
      <c r="B19" s="351">
        <f>INPUTS!D29</f>
        <v>1.4</v>
      </c>
      <c r="C19" s="97">
        <f>'upper bound Kenaga'!$C$45</f>
        <v>0</v>
      </c>
      <c r="D19" s="97" t="e">
        <f>'upper bound Kenaga'!$B54</f>
        <v>#DIV/0!</v>
      </c>
      <c r="E19" s="97" t="e">
        <f>'upper bound Kenaga'!$B70</f>
        <v>#DIV/0!</v>
      </c>
      <c r="F19" s="97" t="e">
        <f>'upper bound Kenaga'!$B55</f>
        <v>#DIV/0!</v>
      </c>
      <c r="G19" s="97" t="e">
        <f>'upper bound Kenaga'!$B71</f>
        <v>#DIV/0!</v>
      </c>
      <c r="H19" s="97" t="s">
        <v>233</v>
      </c>
      <c r="I19" s="97" t="s">
        <v>233</v>
      </c>
      <c r="J19" s="97" t="s">
        <v>233</v>
      </c>
      <c r="K19" s="97" t="s">
        <v>233</v>
      </c>
      <c r="L19" s="97" t="s">
        <v>233</v>
      </c>
      <c r="M19" s="97" t="s">
        <v>233</v>
      </c>
      <c r="P19" s="351">
        <f>INPUTS!D29</f>
        <v>1.4</v>
      </c>
      <c r="Q19" s="97">
        <f>'mean Kenaga'!$E39</f>
        <v>0</v>
      </c>
      <c r="R19" s="97" t="e">
        <f>'mean Kenaga'!$B48</f>
        <v>#DIV/0!</v>
      </c>
      <c r="S19" s="97" t="e">
        <f>'mean Kenaga'!$B59</f>
        <v>#DIV/0!</v>
      </c>
      <c r="T19" s="97" t="e">
        <f>'mean Kenaga'!$B49</f>
        <v>#DIV/0!</v>
      </c>
      <c r="U19" s="101" t="e">
        <f>'mean Kenaga'!$B60</f>
        <v>#DIV/0!</v>
      </c>
      <c r="V19" s="97" t="s">
        <v>233</v>
      </c>
      <c r="W19" s="97" t="s">
        <v>233</v>
      </c>
      <c r="X19" s="97" t="s">
        <v>233</v>
      </c>
      <c r="Y19" s="97" t="s">
        <v>233</v>
      </c>
      <c r="Z19" s="97" t="s">
        <v>233</v>
      </c>
      <c r="AA19" s="97" t="s">
        <v>233</v>
      </c>
    </row>
    <row r="20" spans="2:27" ht="12.75">
      <c r="B20" s="100">
        <f>INPUTS!D30</f>
        <v>37</v>
      </c>
      <c r="C20" s="97">
        <f>'upper bound Kenaga'!$C46</f>
        <v>0</v>
      </c>
      <c r="D20" s="97" t="e">
        <f>'upper bound Kenaga'!$C54</f>
        <v>#DIV/0!</v>
      </c>
      <c r="E20" s="97" t="e">
        <f>'upper bound Kenaga'!$C70</f>
        <v>#DIV/0!</v>
      </c>
      <c r="F20" s="97" t="e">
        <f>'upper bound Kenaga'!$C55</f>
        <v>#DIV/0!</v>
      </c>
      <c r="G20" s="97" t="e">
        <f>'upper bound Kenaga'!$C71</f>
        <v>#DIV/0!</v>
      </c>
      <c r="H20" s="97" t="e">
        <f>'upper bound Kenaga'!C56</f>
        <v>#DIV/0!</v>
      </c>
      <c r="I20" s="97" t="e">
        <f>'upper bound Kenaga'!C72</f>
        <v>#DIV/0!</v>
      </c>
      <c r="J20" s="97" t="e">
        <f>'upper bound Kenaga'!C57</f>
        <v>#DIV/0!</v>
      </c>
      <c r="K20" s="97" t="e">
        <f>'upper bound Kenaga'!C73</f>
        <v>#DIV/0!</v>
      </c>
      <c r="L20" s="97" t="e">
        <f>'upper bound Kenaga'!$C58</f>
        <v>#DIV/0!</v>
      </c>
      <c r="M20" s="97" t="e">
        <f>'upper bound Kenaga'!$C74</f>
        <v>#DIV/0!</v>
      </c>
      <c r="P20" s="100">
        <f>INPUTS!D30</f>
        <v>37</v>
      </c>
      <c r="Q20" s="97">
        <f>'mean Kenaga'!$E40</f>
        <v>0</v>
      </c>
      <c r="R20" s="97" t="e">
        <f>'mean Kenaga'!$C48</f>
        <v>#DIV/0!</v>
      </c>
      <c r="S20" s="97" t="e">
        <f>'mean Kenaga'!$C59</f>
        <v>#DIV/0!</v>
      </c>
      <c r="T20" s="97" t="e">
        <f>'mean Kenaga'!$C49</f>
        <v>#DIV/0!</v>
      </c>
      <c r="U20" s="101" t="e">
        <f>'mean Kenaga'!$C60</f>
        <v>#DIV/0!</v>
      </c>
      <c r="V20" s="97" t="e">
        <f>'mean Kenaga'!C50</f>
        <v>#DIV/0!</v>
      </c>
      <c r="W20" s="101" t="e">
        <f>'mean Kenaga'!C61</f>
        <v>#DIV/0!</v>
      </c>
      <c r="X20" s="97" t="e">
        <f>'mean Kenaga'!C51</f>
        <v>#DIV/0!</v>
      </c>
      <c r="Y20" s="97" t="e">
        <f>'mean Kenaga'!C62</f>
        <v>#DIV/0!</v>
      </c>
      <c r="Z20" s="97" t="e">
        <f>'mean Kenaga'!$C52</f>
        <v>#DIV/0!</v>
      </c>
      <c r="AA20" s="97" t="e">
        <f>Z20/Q20</f>
        <v>#DIV/0!</v>
      </c>
    </row>
    <row r="21" spans="2:27" ht="12.75">
      <c r="B21" s="100">
        <f>INPUTS!D31</f>
        <v>238</v>
      </c>
      <c r="C21" s="97">
        <f>'upper bound Kenaga'!$C47</f>
        <v>0</v>
      </c>
      <c r="D21" s="97" t="e">
        <f>'upper bound Kenaga'!$D54</f>
        <v>#DIV/0!</v>
      </c>
      <c r="E21" s="97" t="e">
        <f>'upper bound Kenaga'!$D70</f>
        <v>#DIV/0!</v>
      </c>
      <c r="F21" s="97" t="e">
        <f>'upper bound Kenaga'!$D55</f>
        <v>#DIV/0!</v>
      </c>
      <c r="G21" s="97" t="e">
        <f>'upper bound Kenaga'!$D71</f>
        <v>#DIV/0!</v>
      </c>
      <c r="H21" s="97" t="e">
        <f>'upper bound Kenaga'!$D56</f>
        <v>#DIV/0!</v>
      </c>
      <c r="I21" s="97" t="e">
        <f>'upper bound Kenaga'!$D72</f>
        <v>#DIV/0!</v>
      </c>
      <c r="J21" s="97" t="e">
        <f>'upper bound Kenaga'!$D57</f>
        <v>#DIV/0!</v>
      </c>
      <c r="K21" s="97" t="e">
        <f>'upper bound Kenaga'!$D73</f>
        <v>#DIV/0!</v>
      </c>
      <c r="L21" s="97" t="e">
        <f>'upper bound Kenaga'!$D58</f>
        <v>#DIV/0!</v>
      </c>
      <c r="M21" s="97" t="e">
        <f>'upper bound Kenaga'!$D74</f>
        <v>#DIV/0!</v>
      </c>
      <c r="P21" s="100">
        <f>INPUTS!D31</f>
        <v>238</v>
      </c>
      <c r="Q21" s="97">
        <f>'mean Kenaga'!$E41</f>
        <v>0</v>
      </c>
      <c r="R21" s="97" t="e">
        <f>'mean Kenaga'!$D48</f>
        <v>#DIV/0!</v>
      </c>
      <c r="S21" s="97" t="e">
        <f>'mean Kenaga'!$D59</f>
        <v>#DIV/0!</v>
      </c>
      <c r="T21" s="97" t="e">
        <f>'mean Kenaga'!$D49</f>
        <v>#DIV/0!</v>
      </c>
      <c r="U21" s="101" t="e">
        <f>'mean Kenaga'!$D60</f>
        <v>#DIV/0!</v>
      </c>
      <c r="V21" s="97" t="e">
        <f>'mean Kenaga'!$D50</f>
        <v>#DIV/0!</v>
      </c>
      <c r="W21" s="101" t="e">
        <f>'mean Kenaga'!D61</f>
        <v>#DIV/0!</v>
      </c>
      <c r="X21" s="97" t="e">
        <f>'mean Kenaga'!D51</f>
        <v>#DIV/0!</v>
      </c>
      <c r="Y21" s="97" t="e">
        <f>X21/Q21</f>
        <v>#DIV/0!</v>
      </c>
      <c r="Z21" s="97" t="e">
        <f>'mean Kenaga'!D52</f>
        <v>#DIV/0!</v>
      </c>
      <c r="AA21" s="97" t="e">
        <f>Z21/Q21</f>
        <v>#DIV/0!</v>
      </c>
    </row>
    <row r="22" spans="2:20" ht="12.75">
      <c r="B22" s="102"/>
      <c r="C22" s="104"/>
      <c r="D22" s="103"/>
      <c r="E22" s="103"/>
      <c r="F22" s="103"/>
      <c r="G22" s="104"/>
      <c r="H22" s="104"/>
      <c r="I22" s="104"/>
      <c r="J22" s="104"/>
      <c r="K22" s="104"/>
      <c r="P22" s="98"/>
      <c r="Q22" s="99"/>
      <c r="R22" s="99"/>
      <c r="S22" s="99"/>
      <c r="T22" s="99"/>
    </row>
    <row r="23" spans="2:26" ht="29.25" customHeight="1">
      <c r="B23" s="731" t="s">
        <v>245</v>
      </c>
      <c r="C23" s="734"/>
      <c r="D23" s="734"/>
      <c r="E23" s="734"/>
      <c r="F23" s="734"/>
      <c r="G23" s="734"/>
      <c r="H23" s="734"/>
      <c r="I23" s="734"/>
      <c r="J23" s="734"/>
      <c r="K23" s="734"/>
      <c r="L23" s="734"/>
      <c r="P23" s="731" t="s">
        <v>246</v>
      </c>
      <c r="Q23" s="734"/>
      <c r="R23" s="734"/>
      <c r="S23" s="734"/>
      <c r="T23" s="734"/>
      <c r="U23" s="734"/>
      <c r="V23" s="734"/>
      <c r="W23" s="734"/>
      <c r="X23" s="734"/>
      <c r="Y23" s="734"/>
      <c r="Z23" s="734"/>
    </row>
    <row r="24" spans="2:26" ht="12.75" customHeight="1">
      <c r="B24" s="727" t="s">
        <v>294</v>
      </c>
      <c r="C24" s="731" t="s">
        <v>191</v>
      </c>
      <c r="D24" s="731"/>
      <c r="E24" s="731"/>
      <c r="F24" s="741"/>
      <c r="G24" s="742"/>
      <c r="H24" s="742"/>
      <c r="I24" s="742"/>
      <c r="J24" s="742"/>
      <c r="K24" s="734"/>
      <c r="L24" s="734"/>
      <c r="P24" s="727" t="s">
        <v>294</v>
      </c>
      <c r="Q24" s="731" t="s">
        <v>191</v>
      </c>
      <c r="R24" s="732"/>
      <c r="S24" s="732"/>
      <c r="T24" s="733"/>
      <c r="U24" s="734"/>
      <c r="V24" s="734"/>
      <c r="W24" s="734"/>
      <c r="X24" s="734"/>
      <c r="Y24" s="734"/>
      <c r="Z24" s="734"/>
    </row>
    <row r="25" spans="2:26" ht="48" customHeight="1">
      <c r="B25" s="728"/>
      <c r="C25" s="727" t="s">
        <v>193</v>
      </c>
      <c r="D25" s="728"/>
      <c r="E25" s="727" t="s">
        <v>194</v>
      </c>
      <c r="F25" s="730"/>
      <c r="G25" s="727" t="s">
        <v>252</v>
      </c>
      <c r="H25" s="729"/>
      <c r="I25" s="727" t="s">
        <v>254</v>
      </c>
      <c r="J25" s="735"/>
      <c r="K25" s="727" t="s">
        <v>223</v>
      </c>
      <c r="L25" s="735"/>
      <c r="P25" s="728"/>
      <c r="Q25" s="727" t="s">
        <v>193</v>
      </c>
      <c r="R25" s="728"/>
      <c r="S25" s="727" t="s">
        <v>194</v>
      </c>
      <c r="T25" s="730"/>
      <c r="U25" s="727" t="s">
        <v>252</v>
      </c>
      <c r="V25" s="729"/>
      <c r="W25" s="727" t="s">
        <v>254</v>
      </c>
      <c r="X25" s="735"/>
      <c r="Y25" s="727" t="s">
        <v>223</v>
      </c>
      <c r="Z25" s="735"/>
    </row>
    <row r="26" spans="2:26" ht="12.75">
      <c r="B26" s="730"/>
      <c r="C26" s="96" t="s">
        <v>189</v>
      </c>
      <c r="D26" s="96" t="s">
        <v>190</v>
      </c>
      <c r="E26" s="96" t="s">
        <v>189</v>
      </c>
      <c r="F26" s="96" t="s">
        <v>190</v>
      </c>
      <c r="G26" s="96" t="s">
        <v>189</v>
      </c>
      <c r="H26" s="96" t="s">
        <v>190</v>
      </c>
      <c r="I26" s="96" t="s">
        <v>189</v>
      </c>
      <c r="J26" s="96" t="s">
        <v>190</v>
      </c>
      <c r="K26" s="96" t="s">
        <v>189</v>
      </c>
      <c r="L26" s="96" t="s">
        <v>190</v>
      </c>
      <c r="P26" s="730"/>
      <c r="Q26" s="96" t="s">
        <v>189</v>
      </c>
      <c r="R26" s="96" t="s">
        <v>190</v>
      </c>
      <c r="S26" s="96" t="s">
        <v>189</v>
      </c>
      <c r="T26" s="96" t="s">
        <v>190</v>
      </c>
      <c r="U26" s="96" t="s">
        <v>189</v>
      </c>
      <c r="V26" s="96" t="s">
        <v>190</v>
      </c>
      <c r="W26" s="96" t="s">
        <v>189</v>
      </c>
      <c r="X26" s="96" t="s">
        <v>190</v>
      </c>
      <c r="Y26" s="96" t="s">
        <v>189</v>
      </c>
      <c r="Z26" s="96" t="s">
        <v>190</v>
      </c>
    </row>
    <row r="27" spans="2:26" ht="12.75">
      <c r="B27" s="100">
        <f>'upper bound Kenaga'!D16</f>
        <v>0</v>
      </c>
      <c r="C27" s="97" t="e">
        <f>'upper bound Kenaga'!B$29</f>
        <v>#DIV/0!</v>
      </c>
      <c r="D27" s="97" t="e">
        <f>'upper bound Kenaga'!B82</f>
        <v>#DIV/0!</v>
      </c>
      <c r="E27" s="97" t="e">
        <f>'upper bound Kenaga'!B$30</f>
        <v>#DIV/0!</v>
      </c>
      <c r="F27" s="97" t="e">
        <f>'upper bound Kenaga'!$B83</f>
        <v>#DIV/0!</v>
      </c>
      <c r="G27" s="97" t="e">
        <f>'upper bound Kenaga'!B$31</f>
        <v>#DIV/0!</v>
      </c>
      <c r="H27" s="97" t="e">
        <f>G27/B27</f>
        <v>#DIV/0!</v>
      </c>
      <c r="I27" s="97" t="e">
        <f>'upper bound Kenaga'!B32</f>
        <v>#DIV/0!</v>
      </c>
      <c r="J27" s="97" t="e">
        <f>I27/B27</f>
        <v>#DIV/0!</v>
      </c>
      <c r="K27" s="97" t="e">
        <f>'upper bound Kenaga'!B33</f>
        <v>#DIV/0!</v>
      </c>
      <c r="L27" s="97" t="e">
        <f>K27/B27</f>
        <v>#DIV/0!</v>
      </c>
      <c r="P27" s="100">
        <f>B27</f>
        <v>0</v>
      </c>
      <c r="Q27" s="97" t="e">
        <f>'mean Kenaga'!$B29</f>
        <v>#DIV/0!</v>
      </c>
      <c r="R27" s="101" t="e">
        <f>'mean Kenaga'!$B74</f>
        <v>#DIV/0!</v>
      </c>
      <c r="S27" s="97" t="e">
        <f>'mean Kenaga'!$B30</f>
        <v>#DIV/0!</v>
      </c>
      <c r="T27" s="101" t="e">
        <f>'mean Kenaga'!$B75</f>
        <v>#DIV/0!</v>
      </c>
      <c r="U27" s="97" t="e">
        <f>'mean Kenaga'!$B31</f>
        <v>#DIV/0!</v>
      </c>
      <c r="V27" s="223" t="e">
        <f>U27/P27</f>
        <v>#DIV/0!</v>
      </c>
      <c r="W27" s="97" t="e">
        <f>'mean Kenaga'!B32</f>
        <v>#DIV/0!</v>
      </c>
      <c r="X27" s="101" t="e">
        <f>W27/P27</f>
        <v>#DIV/0!</v>
      </c>
      <c r="Y27" s="97" t="e">
        <f>'mean Kenaga'!B33</f>
        <v>#DIV/0!</v>
      </c>
      <c r="Z27" s="101" t="e">
        <f>Y27/P27</f>
        <v>#DIV/0!</v>
      </c>
    </row>
    <row r="28" spans="2:20" ht="12.75">
      <c r="B28" s="739" t="s">
        <v>196</v>
      </c>
      <c r="C28" s="739"/>
      <c r="D28" s="739"/>
      <c r="E28" s="739"/>
      <c r="F28" s="739"/>
      <c r="P28" s="736" t="s">
        <v>196</v>
      </c>
      <c r="Q28" s="736"/>
      <c r="R28" s="736"/>
      <c r="S28" s="736"/>
      <c r="T28" s="736"/>
    </row>
    <row r="30" spans="2:26" ht="30.75" customHeight="1">
      <c r="B30" s="731" t="s">
        <v>247</v>
      </c>
      <c r="C30" s="732"/>
      <c r="D30" s="732"/>
      <c r="E30" s="732"/>
      <c r="F30" s="732"/>
      <c r="G30" s="734"/>
      <c r="H30" s="734"/>
      <c r="I30" s="734"/>
      <c r="J30" s="734"/>
      <c r="K30" s="734"/>
      <c r="L30" s="734"/>
      <c r="P30" s="731" t="s">
        <v>248</v>
      </c>
      <c r="Q30" s="732"/>
      <c r="R30" s="732"/>
      <c r="S30" s="732"/>
      <c r="T30" s="732"/>
      <c r="U30" s="734"/>
      <c r="V30" s="734"/>
      <c r="W30" s="734"/>
      <c r="X30" s="734"/>
      <c r="Y30" s="734"/>
      <c r="Z30" s="734"/>
    </row>
    <row r="31" spans="2:26" ht="12.75">
      <c r="B31" s="737" t="s">
        <v>198</v>
      </c>
      <c r="C31" s="731" t="s">
        <v>191</v>
      </c>
      <c r="D31" s="731"/>
      <c r="E31" s="731"/>
      <c r="F31" s="741"/>
      <c r="G31" s="742"/>
      <c r="H31" s="742"/>
      <c r="I31" s="742"/>
      <c r="J31" s="742"/>
      <c r="K31" s="734"/>
      <c r="L31" s="734"/>
      <c r="P31" s="737" t="s">
        <v>198</v>
      </c>
      <c r="Q31" s="731" t="s">
        <v>191</v>
      </c>
      <c r="R31" s="732"/>
      <c r="S31" s="732"/>
      <c r="T31" s="733"/>
      <c r="U31" s="734"/>
      <c r="V31" s="734"/>
      <c r="W31" s="734"/>
      <c r="X31" s="734"/>
      <c r="Y31" s="734"/>
      <c r="Z31" s="734"/>
    </row>
    <row r="32" spans="2:26" ht="42" customHeight="1">
      <c r="B32" s="737"/>
      <c r="C32" s="727" t="s">
        <v>193</v>
      </c>
      <c r="D32" s="728"/>
      <c r="E32" s="727" t="s">
        <v>194</v>
      </c>
      <c r="F32" s="730"/>
      <c r="G32" s="727" t="s">
        <v>252</v>
      </c>
      <c r="H32" s="729"/>
      <c r="I32" s="727" t="s">
        <v>254</v>
      </c>
      <c r="J32" s="735"/>
      <c r="K32" s="727" t="s">
        <v>223</v>
      </c>
      <c r="L32" s="735"/>
      <c r="P32" s="737"/>
      <c r="Q32" s="727" t="s">
        <v>193</v>
      </c>
      <c r="R32" s="728"/>
      <c r="S32" s="727" t="s">
        <v>194</v>
      </c>
      <c r="T32" s="730"/>
      <c r="U32" s="727" t="s">
        <v>252</v>
      </c>
      <c r="V32" s="729"/>
      <c r="W32" s="727" t="s">
        <v>254</v>
      </c>
      <c r="X32" s="735"/>
      <c r="Y32" s="727" t="s">
        <v>223</v>
      </c>
      <c r="Z32" s="735"/>
    </row>
    <row r="33" spans="2:26" ht="12.75">
      <c r="B33" s="738"/>
      <c r="C33" s="96" t="s">
        <v>189</v>
      </c>
      <c r="D33" s="96" t="s">
        <v>190</v>
      </c>
      <c r="E33" s="96" t="s">
        <v>189</v>
      </c>
      <c r="F33" s="96" t="s">
        <v>190</v>
      </c>
      <c r="G33" s="96" t="s">
        <v>189</v>
      </c>
      <c r="H33" s="96" t="s">
        <v>190</v>
      </c>
      <c r="I33" s="96" t="s">
        <v>189</v>
      </c>
      <c r="J33" s="96" t="s">
        <v>190</v>
      </c>
      <c r="K33" s="96" t="s">
        <v>189</v>
      </c>
      <c r="L33" s="96" t="s">
        <v>190</v>
      </c>
      <c r="P33" s="738"/>
      <c r="Q33" s="96" t="s">
        <v>189</v>
      </c>
      <c r="R33" s="96" t="s">
        <v>190</v>
      </c>
      <c r="S33" s="96" t="s">
        <v>189</v>
      </c>
      <c r="T33" s="96" t="s">
        <v>190</v>
      </c>
      <c r="U33" s="96" t="s">
        <v>189</v>
      </c>
      <c r="V33" s="96" t="s">
        <v>190</v>
      </c>
      <c r="W33" s="96" t="s">
        <v>189</v>
      </c>
      <c r="X33" s="96" t="s">
        <v>190</v>
      </c>
      <c r="Y33" s="96" t="s">
        <v>189</v>
      </c>
      <c r="Z33" s="96" t="s">
        <v>190</v>
      </c>
    </row>
    <row r="34" spans="2:26" ht="12.75">
      <c r="B34" s="100">
        <f>'upper bound Kenaga'!D18</f>
        <v>0</v>
      </c>
      <c r="C34" s="97" t="e">
        <f>'upper bound Kenaga'!B$29</f>
        <v>#DIV/0!</v>
      </c>
      <c r="D34" s="97" t="e">
        <f>'upper bound Kenaga'!C82</f>
        <v>#DIV/0!</v>
      </c>
      <c r="E34" s="97" t="e">
        <f>'upper bound Kenaga'!B$30</f>
        <v>#DIV/0!</v>
      </c>
      <c r="F34" s="97" t="e">
        <f>'upper bound Kenaga'!C83</f>
        <v>#DIV/0!</v>
      </c>
      <c r="G34" s="97" t="e">
        <f>G27</f>
        <v>#DIV/0!</v>
      </c>
      <c r="H34" s="97" t="e">
        <f>G34/B34</f>
        <v>#DIV/0!</v>
      </c>
      <c r="I34" s="97" t="e">
        <f>I27</f>
        <v>#DIV/0!</v>
      </c>
      <c r="J34" s="97" t="e">
        <f>I34/B34</f>
        <v>#DIV/0!</v>
      </c>
      <c r="K34" s="97" t="e">
        <f>K27</f>
        <v>#DIV/0!</v>
      </c>
      <c r="L34" s="97" t="e">
        <f>K34/B34</f>
        <v>#DIV/0!</v>
      </c>
      <c r="P34" s="100">
        <f>B34</f>
        <v>0</v>
      </c>
      <c r="Q34" s="97" t="e">
        <f>Q27</f>
        <v>#DIV/0!</v>
      </c>
      <c r="R34" s="101" t="e">
        <f>Q34/P$34</f>
        <v>#DIV/0!</v>
      </c>
      <c r="S34" s="97" t="e">
        <f>S27</f>
        <v>#DIV/0!</v>
      </c>
      <c r="T34" s="101" t="e">
        <f>S34/P$34</f>
        <v>#DIV/0!</v>
      </c>
      <c r="U34" s="224" t="e">
        <f>U27</f>
        <v>#DIV/0!</v>
      </c>
      <c r="V34" s="223" t="e">
        <f>U34/P34</f>
        <v>#DIV/0!</v>
      </c>
      <c r="W34" s="224" t="e">
        <f>W27</f>
        <v>#DIV/0!</v>
      </c>
      <c r="X34" s="234" t="e">
        <f>W34/P34</f>
        <v>#DIV/0!</v>
      </c>
      <c r="Y34" s="224" t="e">
        <f>Y27</f>
        <v>#DIV/0!</v>
      </c>
      <c r="Z34" s="234" t="e">
        <f>Y34/P34</f>
        <v>#DIV/0!</v>
      </c>
    </row>
    <row r="35" spans="2:20" ht="12.75">
      <c r="B35" s="739" t="s">
        <v>197</v>
      </c>
      <c r="C35" s="739"/>
      <c r="D35" s="739"/>
      <c r="E35" s="739"/>
      <c r="F35" s="739"/>
      <c r="P35" s="736" t="s">
        <v>197</v>
      </c>
      <c r="Q35" s="736"/>
      <c r="R35" s="736"/>
      <c r="S35" s="736"/>
      <c r="T35" s="736"/>
    </row>
    <row r="36" ht="12.75">
      <c r="Z36" s="94" t="s">
        <v>22</v>
      </c>
    </row>
  </sheetData>
  <sheetProtection password="F155" sheet="1" objects="1" scenarios="1" formatCells="0" formatColumns="0" formatRows="0" insertColumns="0" insertRows="0"/>
  <mergeCells count="56">
    <mergeCell ref="B13:M13"/>
    <mergeCell ref="P13:AA13"/>
    <mergeCell ref="P15:AA15"/>
    <mergeCell ref="R16:AA16"/>
    <mergeCell ref="B15:M15"/>
    <mergeCell ref="D16:M16"/>
    <mergeCell ref="P16:P18"/>
    <mergeCell ref="Q16:Q18"/>
    <mergeCell ref="D17:E17"/>
    <mergeCell ref="F17:G17"/>
    <mergeCell ref="I32:J32"/>
    <mergeCell ref="E32:F32"/>
    <mergeCell ref="G32:H32"/>
    <mergeCell ref="L17:M17"/>
    <mergeCell ref="J17:K17"/>
    <mergeCell ref="K25:L25"/>
    <mergeCell ref="B23:L23"/>
    <mergeCell ref="C24:L24"/>
    <mergeCell ref="P23:Z23"/>
    <mergeCell ref="E25:F25"/>
    <mergeCell ref="I25:J25"/>
    <mergeCell ref="B35:F35"/>
    <mergeCell ref="B24:B26"/>
    <mergeCell ref="C16:C18"/>
    <mergeCell ref="B16:B18"/>
    <mergeCell ref="B28:F28"/>
    <mergeCell ref="B31:B33"/>
    <mergeCell ref="C25:D25"/>
    <mergeCell ref="B30:L30"/>
    <mergeCell ref="C31:L31"/>
    <mergeCell ref="C32:D32"/>
    <mergeCell ref="Y32:Z32"/>
    <mergeCell ref="P30:Z30"/>
    <mergeCell ref="Q31:Z31"/>
    <mergeCell ref="U25:V25"/>
    <mergeCell ref="W25:X25"/>
    <mergeCell ref="W32:X32"/>
    <mergeCell ref="S32:T32"/>
    <mergeCell ref="U32:V32"/>
    <mergeCell ref="Y25:Z25"/>
    <mergeCell ref="P35:T35"/>
    <mergeCell ref="P28:T28"/>
    <mergeCell ref="P24:P26"/>
    <mergeCell ref="H17:I17"/>
    <mergeCell ref="Q25:R25"/>
    <mergeCell ref="P31:P33"/>
    <mergeCell ref="Q32:R32"/>
    <mergeCell ref="G25:H25"/>
    <mergeCell ref="S25:T25"/>
    <mergeCell ref="K32:L32"/>
    <mergeCell ref="R17:S17"/>
    <mergeCell ref="V17:W17"/>
    <mergeCell ref="T17:U17"/>
    <mergeCell ref="Q24:Z24"/>
    <mergeCell ref="X17:Y17"/>
    <mergeCell ref="Z17:AA17"/>
  </mergeCells>
  <printOptions/>
  <pageMargins left="0.75" right="0.75" top="1" bottom="1" header="0.5" footer="0.5"/>
  <pageSetup horizontalDpi="600" verticalDpi="600" orientation="portrait" scale="56" r:id="rId2"/>
  <colBreaks count="1" manualBreakCount="1">
    <brk id="15" min="11" max="36"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McCormack, Karen</dc:creator>
  <cp:keywords/>
  <dc:description/>
  <cp:lastModifiedBy>newuser</cp:lastModifiedBy>
  <cp:lastPrinted>2007-05-01T22:35:27Z</cp:lastPrinted>
  <dcterms:created xsi:type="dcterms:W3CDTF">2001-06-19T21:30:58Z</dcterms:created>
  <dcterms:modified xsi:type="dcterms:W3CDTF">2016-11-09T18:51:26Z</dcterms:modified>
  <cp:category/>
  <cp:version/>
  <cp:contentType/>
  <cp:contentStatus/>
</cp:coreProperties>
</file>