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 yWindow="390" windowWidth="15480" windowHeight="11250" tabRatio="704"/>
  </bookViews>
  <sheets>
    <sheet name="Read Me" sheetId="1" r:id="rId1"/>
    <sheet name="Your MY 2014 Fleet" sheetId="7" r:id="rId2"/>
    <sheet name="MY 2014 Calculator" sheetId="8" r:id="rId3"/>
    <sheet name="Your MY 2013 Fleet" sheetId="2" r:id="rId4"/>
    <sheet name="MY 2013 Calculator" sheetId="3" r:id="rId5"/>
    <sheet name="MY 2011-12 Calculator" sheetId="5" r:id="rId6"/>
    <sheet name="Totals" sheetId="6" r:id="rId7"/>
    <sheet name="Footnotes" sheetId="4" r:id="rId8"/>
  </sheets>
  <calcPr calcId="125725"/>
</workbook>
</file>

<file path=xl/calcChain.xml><?xml version="1.0" encoding="utf-8"?>
<calcChain xmlns="http://schemas.openxmlformats.org/spreadsheetml/2006/main">
  <c r="C18" i="8"/>
  <c r="D18" s="1"/>
  <c r="C17"/>
  <c r="D17" s="1"/>
  <c r="C16"/>
  <c r="D16" s="1"/>
  <c r="C15"/>
  <c r="D15" s="1"/>
  <c r="H10" s="1"/>
  <c r="K13" i="5"/>
  <c r="K12"/>
  <c r="L12"/>
  <c r="N13"/>
  <c r="M13"/>
  <c r="N20"/>
  <c r="N19"/>
  <c r="N18"/>
  <c r="N17"/>
  <c r="N16"/>
  <c r="N15"/>
  <c r="N14"/>
  <c r="N12"/>
  <c r="N11"/>
  <c r="M11"/>
  <c r="M12"/>
  <c r="M14"/>
  <c r="M15"/>
  <c r="M16"/>
  <c r="M17"/>
  <c r="M18"/>
  <c r="M19"/>
  <c r="M20"/>
  <c r="L20"/>
  <c r="L19"/>
  <c r="L18"/>
  <c r="L17"/>
  <c r="L16"/>
  <c r="L15"/>
  <c r="L14"/>
  <c r="L13"/>
  <c r="L11"/>
  <c r="K20"/>
  <c r="K19"/>
  <c r="K18"/>
  <c r="K17"/>
  <c r="K16"/>
  <c r="K15"/>
  <c r="K14"/>
  <c r="K11"/>
  <c r="C15" i="3"/>
  <c r="D15" s="1"/>
  <c r="H12" i="8" l="1"/>
  <c r="K10"/>
  <c r="K14" s="1"/>
  <c r="K12"/>
  <c r="J12"/>
  <c r="J10"/>
  <c r="I10"/>
  <c r="L10" s="1"/>
  <c r="I12"/>
  <c r="I14" s="1"/>
  <c r="H14"/>
  <c r="H10" i="3"/>
  <c r="H12"/>
  <c r="K22" i="5"/>
  <c r="N22"/>
  <c r="L12" i="8" l="1"/>
  <c r="J14"/>
  <c r="L14" s="1"/>
  <c r="I19"/>
  <c r="I21"/>
  <c r="H14" i="3"/>
  <c r="C18"/>
  <c r="C17"/>
  <c r="C16"/>
  <c r="C11" i="5"/>
  <c r="C20"/>
  <c r="C19"/>
  <c r="C18"/>
  <c r="C17"/>
  <c r="C16"/>
  <c r="C15"/>
  <c r="C14"/>
  <c r="C12"/>
  <c r="C13"/>
  <c r="I23" i="8" l="1"/>
  <c r="I24" s="1"/>
  <c r="J12" i="3"/>
  <c r="I12"/>
  <c r="K12"/>
  <c r="D18"/>
  <c r="K10" s="1"/>
  <c r="D17"/>
  <c r="J10" s="1"/>
  <c r="D16"/>
  <c r="I10" s="1"/>
  <c r="I22" i="5"/>
  <c r="N24" s="1"/>
  <c r="N26" s="1"/>
  <c r="H22"/>
  <c r="M24" s="1"/>
  <c r="G22"/>
  <c r="L24" s="1"/>
  <c r="F22"/>
  <c r="K24" s="1"/>
  <c r="F16" i="6" l="1"/>
  <c r="L10" i="3"/>
  <c r="Q24" i="5"/>
  <c r="K26"/>
  <c r="M22"/>
  <c r="M26" s="1"/>
  <c r="L22"/>
  <c r="K14" i="3"/>
  <c r="J14"/>
  <c r="I14"/>
  <c r="L26" i="5" l="1"/>
  <c r="Q22"/>
  <c r="L12" i="3"/>
  <c r="I21"/>
  <c r="D8" i="6" s="1"/>
  <c r="I19" i="3"/>
  <c r="Q26" i="5" l="1"/>
  <c r="D16" i="6"/>
  <c r="D6"/>
  <c r="I23" i="3"/>
  <c r="E16" i="6" s="1"/>
  <c r="Q27" i="5"/>
  <c r="L14" i="3"/>
  <c r="D10" i="6" l="1"/>
  <c r="D11" s="1"/>
  <c r="I24" i="3"/>
</calcChain>
</file>

<file path=xl/sharedStrings.xml><?xml version="1.0" encoding="utf-8"?>
<sst xmlns="http://schemas.openxmlformats.org/spreadsheetml/2006/main" count="195" uniqueCount="96">
  <si>
    <t>READ ME for EPA's Federal Vehicle GHG Emissions Assessment Tool</t>
  </si>
  <si>
    <t xml:space="preserve">To satisfy the EISA § 141 certification requirement, the head of an agency, or his or her designee(s), should certify that the Assessment Tool properly and accurately accounts for all applicable motor vehicle acquisitions completed in a fiscal year or other acquisition cycle specified by the agency. </t>
  </si>
  <si>
    <t>Section 141 applies when a vehicle is acquired; therefore, EPA recommends that an agency calculate its EISA GHG emissions limit and aggregate GHG emissions when developing its annual acquisition plan.</t>
  </si>
  <si>
    <t xml:space="preserve">An agency's GHG emissions limit and aggregate GHG emissions will update as vehicles are added to the tool. </t>
  </si>
  <si>
    <t>Passenger Cars</t>
  </si>
  <si>
    <t>Example</t>
  </si>
  <si>
    <t>FFV Passenger Cars (on E85)</t>
  </si>
  <si>
    <t># Vehicles</t>
  </si>
  <si>
    <t>#  Vehicles</t>
  </si>
  <si>
    <r>
      <t>Start here</t>
    </r>
    <r>
      <rPr>
        <sz val="10"/>
        <color rgb="FFFF0000"/>
        <rFont val="Symbol"/>
        <family val="1"/>
        <charset val="2"/>
      </rPr>
      <t>®</t>
    </r>
  </si>
  <si>
    <t>Light-duty Trucks &amp; MDPVs</t>
  </si>
  <si>
    <t>2013 Model</t>
  </si>
  <si>
    <t>Cars</t>
  </si>
  <si>
    <t>Trucks</t>
  </si>
  <si>
    <t>Aggregate:</t>
  </si>
  <si>
    <t>EISA Limit:</t>
  </si>
  <si>
    <t>Difference:</t>
  </si>
  <si>
    <t>Results:</t>
  </si>
  <si>
    <t>Car</t>
  </si>
  <si>
    <t>FFV Car (on E85)</t>
  </si>
  <si>
    <t>Vehicle Type</t>
  </si>
  <si>
    <t>Your Fleet</t>
  </si>
  <si>
    <t>Light-Duty Truck &amp; MDPV</t>
  </si>
  <si>
    <t>FFV Truck (on E85)</t>
  </si>
  <si>
    <t># Acquired</t>
  </si>
  <si>
    <t>Low GHG-Emitting Vehicle Thresholds</t>
  </si>
  <si>
    <t>FFV Trucks</t>
  </si>
  <si>
    <r>
      <t>Metric tons CO</t>
    </r>
    <r>
      <rPr>
        <vertAlign val="subscript"/>
        <sz val="10"/>
        <color indexed="17"/>
        <rFont val="Arial"/>
        <family val="2"/>
      </rPr>
      <t>2</t>
    </r>
  </si>
  <si>
    <t>Reference</t>
  </si>
  <si>
    <t>Totals:</t>
  </si>
  <si>
    <t>Your Fleet:</t>
  </si>
  <si>
    <t>Additional Notes:</t>
  </si>
  <si>
    <t>Greenhouse Gas Score Criteria</t>
  </si>
  <si>
    <t>GHG Score</t>
  </si>
  <si>
    <t>(grams/mile)</t>
  </si>
  <si>
    <t>Enter the number of cars/trucks acquired by your agency:</t>
  </si>
  <si>
    <t xml:space="preserve">Totals: </t>
  </si>
  <si>
    <t>EISA limit:</t>
  </si>
  <si>
    <t xml:space="preserve">Difference: </t>
  </si>
  <si>
    <r>
      <t>Metric tons CO</t>
    </r>
    <r>
      <rPr>
        <vertAlign val="subscript"/>
        <sz val="10"/>
        <color indexed="17"/>
        <rFont val="Arial"/>
        <family val="2"/>
      </rPr>
      <t>2</t>
    </r>
    <r>
      <rPr>
        <sz val="10"/>
        <color indexed="17"/>
        <rFont val="Arial"/>
        <family val="2"/>
      </rPr>
      <t>e</t>
    </r>
  </si>
  <si>
    <r>
      <t>Avg. CO</t>
    </r>
    <r>
      <rPr>
        <b/>
        <vertAlign val="subscript"/>
        <sz val="9"/>
        <rFont val="Arial"/>
        <family val="2"/>
      </rPr>
      <t>2</t>
    </r>
    <r>
      <rPr>
        <b/>
        <sz val="9"/>
        <rFont val="Arial"/>
        <family val="2"/>
      </rPr>
      <t xml:space="preserve">e emissions </t>
    </r>
  </si>
  <si>
    <r>
      <t>Maximum CO</t>
    </r>
    <r>
      <rPr>
        <b/>
        <vertAlign val="subscript"/>
        <sz val="10"/>
        <color theme="1"/>
        <rFont val="Arial"/>
        <family val="2"/>
      </rPr>
      <t>2</t>
    </r>
    <r>
      <rPr>
        <b/>
        <sz val="10"/>
        <color theme="1"/>
        <rFont val="Arial"/>
        <family val="2"/>
      </rPr>
      <t xml:space="preserve"> g/mi</t>
    </r>
  </si>
  <si>
    <r>
      <t>Avg CO</t>
    </r>
    <r>
      <rPr>
        <b/>
        <vertAlign val="subscript"/>
        <sz val="10"/>
        <color theme="1"/>
        <rFont val="Arial"/>
        <family val="2"/>
      </rPr>
      <t>2</t>
    </r>
    <r>
      <rPr>
        <b/>
        <sz val="10"/>
        <color theme="1"/>
        <rFont val="Arial"/>
        <family val="2"/>
      </rPr>
      <t xml:space="preserve"> (g/mi)</t>
    </r>
  </si>
  <si>
    <r>
      <t>CO</t>
    </r>
    <r>
      <rPr>
        <b/>
        <vertAlign val="subscript"/>
        <sz val="10"/>
        <rFont val="Arial"/>
        <family val="2"/>
      </rPr>
      <t>2</t>
    </r>
    <r>
      <rPr>
        <b/>
        <sz val="10"/>
        <rFont val="Arial"/>
        <family val="2"/>
      </rPr>
      <t xml:space="preserve"> Equivalent Performance (Metric Tons)</t>
    </r>
  </si>
  <si>
    <r>
      <t>CO</t>
    </r>
    <r>
      <rPr>
        <vertAlign val="subscript"/>
        <sz val="10"/>
        <rFont val="Arial"/>
        <family val="2"/>
      </rPr>
      <t>2</t>
    </r>
    <r>
      <rPr>
        <sz val="11"/>
        <color theme="1"/>
        <rFont val="Calibri"/>
        <family val="2"/>
        <scheme val="minor"/>
      </rPr>
      <t>e values are calculated based on the CO</t>
    </r>
    <r>
      <rPr>
        <vertAlign val="subscript"/>
        <sz val="10"/>
        <rFont val="Arial"/>
        <family val="2"/>
      </rPr>
      <t>2</t>
    </r>
    <r>
      <rPr>
        <sz val="11"/>
        <color theme="1"/>
        <rFont val="Calibri"/>
        <family val="2"/>
        <scheme val="minor"/>
      </rPr>
      <t>e values for each fuel type.</t>
    </r>
  </si>
  <si>
    <r>
      <t>The CO</t>
    </r>
    <r>
      <rPr>
        <vertAlign val="subscript"/>
        <sz val="10"/>
        <rFont val="Arial"/>
        <family val="2"/>
      </rPr>
      <t>2</t>
    </r>
    <r>
      <rPr>
        <sz val="11"/>
        <color theme="1"/>
        <rFont val="Calibri"/>
        <family val="2"/>
        <scheme val="minor"/>
      </rPr>
      <t>e emissions were calculated using the following equation:</t>
    </r>
  </si>
  <si>
    <r>
      <t>[(CO</t>
    </r>
    <r>
      <rPr>
        <vertAlign val="subscript"/>
        <sz val="10"/>
        <rFont val="Arial"/>
        <family val="2"/>
      </rPr>
      <t>2</t>
    </r>
    <r>
      <rPr>
        <sz val="11"/>
        <color theme="1"/>
        <rFont val="Calibri"/>
        <family val="2"/>
        <scheme val="minor"/>
      </rPr>
      <t xml:space="preserve"> grams/gallon) x (gallons/# miles)] + [(CH</t>
    </r>
    <r>
      <rPr>
        <vertAlign val="subscript"/>
        <sz val="10"/>
        <rFont val="Arial"/>
        <family val="2"/>
      </rPr>
      <t>4</t>
    </r>
    <r>
      <rPr>
        <sz val="11"/>
        <color theme="1"/>
        <rFont val="Calibri"/>
        <family val="2"/>
        <scheme val="minor"/>
      </rPr>
      <t xml:space="preserve"> grams/mile+ N</t>
    </r>
    <r>
      <rPr>
        <vertAlign val="subscript"/>
        <sz val="10"/>
        <rFont val="Arial"/>
        <family val="2"/>
      </rPr>
      <t>2</t>
    </r>
    <r>
      <rPr>
        <sz val="11"/>
        <color theme="1"/>
        <rFont val="Calibri"/>
        <family val="2"/>
        <scheme val="minor"/>
      </rPr>
      <t>O grams/mile)]</t>
    </r>
  </si>
  <si>
    <r>
      <t>The median CO</t>
    </r>
    <r>
      <rPr>
        <vertAlign val="subscript"/>
        <sz val="10"/>
        <rFont val="Arial"/>
        <family val="2"/>
      </rPr>
      <t>2</t>
    </r>
    <r>
      <rPr>
        <sz val="11"/>
        <color theme="1"/>
        <rFont val="Calibri"/>
        <family val="2"/>
        <scheme val="minor"/>
      </rPr>
      <t xml:space="preserve">e values for GHG scores 1 and 10 are the median values of each score and what would be the next score above a 10 and below a 1, if those scores existed.  </t>
    </r>
  </si>
  <si>
    <r>
      <t>The EISA limit is based on the median CO</t>
    </r>
    <r>
      <rPr>
        <vertAlign val="subscript"/>
        <sz val="11"/>
        <rFont val="Calibri"/>
        <family val="2"/>
        <scheme val="minor"/>
      </rPr>
      <t>2</t>
    </r>
    <r>
      <rPr>
        <sz val="11"/>
        <rFont val="Calibri"/>
        <family val="2"/>
        <scheme val="minor"/>
      </rPr>
      <t xml:space="preserve">e emissions that correspond to a GHG Score of 7 for non-FFV passenger cars, 6 for FFV passenger cars, and 6 for non-FFV light-duty trucks, and a 5 for FFV light-duty trucks. </t>
    </r>
  </si>
  <si>
    <t>Final Totals Summary</t>
  </si>
  <si>
    <r>
      <t xml:space="preserve">If more rows are needed </t>
    </r>
    <r>
      <rPr>
        <sz val="8"/>
        <color rgb="FFFF0000"/>
        <rFont val="Calibri"/>
        <family val="2"/>
      </rPr>
      <t>←</t>
    </r>
    <r>
      <rPr>
        <sz val="8"/>
        <color rgb="FFFF0000"/>
        <rFont val="Calibri"/>
        <family val="2"/>
        <scheme val="minor"/>
      </rPr>
      <t>Insert here</t>
    </r>
  </si>
  <si>
    <r>
      <t xml:space="preserve"> CO</t>
    </r>
    <r>
      <rPr>
        <vertAlign val="subscript"/>
        <sz val="10"/>
        <color theme="1"/>
        <rFont val="Calibri"/>
        <family val="2"/>
        <scheme val="minor"/>
      </rPr>
      <t>2</t>
    </r>
    <r>
      <rPr>
        <sz val="10"/>
        <color theme="1"/>
        <rFont val="Calibri"/>
        <family val="2"/>
        <scheme val="minor"/>
      </rPr>
      <t xml:space="preserve"> (g/mi)</t>
    </r>
  </si>
  <si>
    <t>1. Go to the U.S. EPA's Green Vehicle Guide, which can be found at www.epa.gov/greenvehicles. Enter the information for your vehicle and retrieve your vehicle's Greenhouse Gas Score.</t>
  </si>
  <si>
    <t>Fleet:</t>
  </si>
  <si>
    <t xml:space="preserve">For questions on EISA § 141, contact Kristin Kenausis (kenausis.kristin@epa.gov) or Susan Burke (burke.susan@epa.gov).  </t>
  </si>
  <si>
    <t>MY 2013</t>
  </si>
  <si>
    <t xml:space="preserve"> Results by Vehicle Model Year</t>
  </si>
  <si>
    <t>Instructions for MY 2011 and MY 2012 vehicles:</t>
  </si>
  <si>
    <t>* Do not include any vehicles for which you plan to take a functional needs exception.</t>
  </si>
  <si>
    <t>GHG Emissions for All Vehicle Acquisitions</t>
  </si>
  <si>
    <r>
      <t>Metric tons CO</t>
    </r>
    <r>
      <rPr>
        <vertAlign val="subscript"/>
        <sz val="10"/>
        <color indexed="17"/>
        <rFont val="Arial"/>
        <family val="2"/>
      </rPr>
      <t>2e</t>
    </r>
  </si>
  <si>
    <t>MY 2013 Federal Vehicle GHG Emissions Calculator</t>
  </si>
  <si>
    <r>
      <t>MY 2013 CO</t>
    </r>
    <r>
      <rPr>
        <b/>
        <vertAlign val="subscript"/>
        <sz val="11"/>
        <rFont val="Arial"/>
        <family val="2"/>
      </rPr>
      <t xml:space="preserve">2 </t>
    </r>
    <r>
      <rPr>
        <b/>
        <sz val="11"/>
        <rFont val="Arial"/>
        <family val="2"/>
      </rPr>
      <t xml:space="preserve">Emissions Summary </t>
    </r>
  </si>
  <si>
    <t xml:space="preserve">MY 2011-2012 GHG Emissions Summary </t>
  </si>
  <si>
    <t>FFV Cars (E85)</t>
  </si>
  <si>
    <t>LD Trucks &amp; MDPVs</t>
  </si>
  <si>
    <t>FFV Trucks (E85)</t>
  </si>
  <si>
    <r>
      <t>CO</t>
    </r>
    <r>
      <rPr>
        <b/>
        <vertAlign val="subscript"/>
        <sz val="10"/>
        <rFont val="Arial"/>
        <family val="2"/>
      </rPr>
      <t>2</t>
    </r>
    <r>
      <rPr>
        <b/>
        <sz val="10"/>
        <rFont val="Arial"/>
        <family val="2"/>
      </rPr>
      <t xml:space="preserve"> Equivalent Performance </t>
    </r>
    <r>
      <rPr>
        <b/>
        <sz val="10"/>
        <color rgb="FF008000"/>
        <rFont val="Arial"/>
        <family val="2"/>
      </rPr>
      <t>(Metric Tons)</t>
    </r>
  </si>
  <si>
    <t xml:space="preserve">Make Model </t>
  </si>
  <si>
    <t>See the "MY 2013 Calculator" worksheet for results</t>
  </si>
  <si>
    <t>Average Annual Miles:</t>
  </si>
  <si>
    <t xml:space="preserve">2. On the "MY 2011-12 Calculator" page, enter the total the number of MY 2011 and/or MY 2012 vehicles you plan to acquire within each GHG score bin (e.g., GHG score 7).  Enter cars, FFV cars, light-duty trucks and FFV light-duty trucks separately, since these vehicles must achieve different GHG scores to be considered low GHG-emitting vehicles. </t>
  </si>
  <si>
    <r>
      <t xml:space="preserve">* </t>
    </r>
    <r>
      <rPr>
        <sz val="10"/>
        <color theme="1"/>
        <rFont val="Calibri"/>
        <family val="2"/>
        <scheme val="minor"/>
      </rPr>
      <t>An agency should enter vehicles in the columns marked FFV (for cars or trucks) only if they will operate the FFV on the alternative fuel (e.g., E85). Otherwise, the vehicle should be included in the standard passenger car or light-duty truck column.</t>
    </r>
  </si>
  <si>
    <t>3. The calculator will run a tally to determine your agency's aggregate GHG emissions and your agency's EISA limit for MY 2011-12 vehicles, which is calculated based on the total number of light-duty (LD) vehicles and medium duty passenger vehicles (MDPVs) your agency acquires or intends to acquire.</t>
  </si>
  <si>
    <t>Footnotes for MY 2011-12 Calculator:</t>
  </si>
  <si>
    <t>MY 2011-2012</t>
  </si>
  <si>
    <t>By default, this tool assumes new cars and trucks will travel an average of 15,000 miles per year.  Agencies should update these estimates to reflect the average annual number of miles they anticipate for their new car and truck acquisitions.</t>
  </si>
  <si>
    <t xml:space="preserve">MY 2013 Vehicle Acquisitions </t>
  </si>
  <si>
    <t>Instructions for MY 2013 and MY14 vehicles:</t>
  </si>
  <si>
    <t>You may use this tool to determine if your agency's overall fleet acquisition plan complies with the requirements of EISA 141 or if you will need to take alternative measures to reduce GHG emissions. This check should be made on an annual basis (calendar year, fiscal year, or other vehicle acquisition cycle).   This version of the tool is applicable for acquisitions of MY 2011, MY 2012, MY 2013, and MY 2014 vehicles. It will be updated periodically.</t>
  </si>
  <si>
    <r>
      <t>1. Go to the U.S. DOE's and EPA's website www.fueleconomy.gov/feg/findacar.shtml and select the year, make and model of the first MY 2013 or MY 2014  vehicle you plan to acquire. Once you have selected the vehicle, click on the "Energy and Environment" tab and retrieve the  vehicle's tailpipe CO</t>
    </r>
    <r>
      <rPr>
        <vertAlign val="subscript"/>
        <sz val="11"/>
        <color theme="1"/>
        <rFont val="Calibri"/>
        <family val="2"/>
        <scheme val="minor"/>
      </rPr>
      <t>2</t>
    </r>
    <r>
      <rPr>
        <sz val="11"/>
        <color theme="1"/>
        <rFont val="Calibri"/>
        <family val="2"/>
        <scheme val="minor"/>
      </rPr>
      <t xml:space="preserve"> emissions rate in grams per mile.</t>
    </r>
  </si>
  <si>
    <t xml:space="preserve">3. Repeat this process for each MY 2013 and/or MY 2014 vehicle you plan to acquire. If you have more than 30 vehicles in a given category, insert rows where indicated in red.  </t>
  </si>
  <si>
    <t>4. The calculator will run a tally to determine your agency's aggregate GHG emissions and your agency's EISA limit for MY 2013 and MY 2014 vehicles, which is calculated based on the total number of light-duty (LD) vehicles and medium duty passenger vehicles (MDPVs) your agency acquires or intends to acquire. (To see these results go to 'MY 2013 Calculator' and/or 'MY 2014 Calculator'.)</t>
  </si>
  <si>
    <t xml:space="preserve">MY 2014 Vehicle Acquisitions </t>
  </si>
  <si>
    <t>MY 2014</t>
  </si>
  <si>
    <t>2014 Model</t>
  </si>
  <si>
    <t>FFV Trucks &amp; MDPVs (on E85)</t>
  </si>
  <si>
    <t>MY 2014 Federal Vehicle GHG Emissions Calculator</t>
  </si>
  <si>
    <r>
      <t>MY 2014 CO</t>
    </r>
    <r>
      <rPr>
        <b/>
        <vertAlign val="subscript"/>
        <sz val="11"/>
        <rFont val="Arial"/>
        <family val="2"/>
      </rPr>
      <t xml:space="preserve">2 </t>
    </r>
    <r>
      <rPr>
        <b/>
        <sz val="11"/>
        <rFont val="Arial"/>
        <family val="2"/>
      </rPr>
      <t xml:space="preserve">Emissions Summary </t>
    </r>
  </si>
  <si>
    <t>See the "MY 2014 Calculator" worksheet for results</t>
  </si>
  <si>
    <t>Footnotes for MY 2013 and MY 2014 Calculators:</t>
  </si>
  <si>
    <r>
      <t>Starting with MY 2013 vehicles, EISA 141 compliance is determined on the basis of a vehicle's tailpipe CO</t>
    </r>
    <r>
      <rPr>
        <vertAlign val="subscript"/>
        <sz val="11"/>
        <color theme="1"/>
        <rFont val="Calibri"/>
        <family val="2"/>
        <scheme val="minor"/>
      </rPr>
      <t>2</t>
    </r>
    <r>
      <rPr>
        <sz val="11"/>
        <color theme="1"/>
        <rFont val="Calibri"/>
        <family val="2"/>
        <scheme val="minor"/>
      </rPr>
      <t xml:space="preserve"> emissions rate. Accordingly,  the aggregate emissions totals for MY 2013 and MY 2014 vehicles do not include CH</t>
    </r>
    <r>
      <rPr>
        <vertAlign val="subscript"/>
        <sz val="11"/>
        <color theme="1"/>
        <rFont val="Calibri"/>
        <family val="2"/>
        <scheme val="minor"/>
      </rPr>
      <t>4</t>
    </r>
    <r>
      <rPr>
        <sz val="11"/>
        <color theme="1"/>
        <rFont val="Calibri"/>
        <family val="2"/>
        <scheme val="minor"/>
      </rPr>
      <t xml:space="preserve"> or N</t>
    </r>
    <r>
      <rPr>
        <vertAlign val="subscript"/>
        <sz val="11"/>
        <color theme="1"/>
        <rFont val="Calibri"/>
        <family val="2"/>
        <scheme val="minor"/>
      </rPr>
      <t>2</t>
    </r>
    <r>
      <rPr>
        <sz val="11"/>
        <color theme="1"/>
        <rFont val="Calibri"/>
        <family val="2"/>
        <scheme val="minor"/>
      </rPr>
      <t xml:space="preserve">O  emissions. </t>
    </r>
  </si>
  <si>
    <t>2011-2012 Federal Vehicle GHG Emissions Calculator</t>
  </si>
  <si>
    <r>
      <t>2.  Enter the vehicle model name, the total number of vehicles you plan to acquire, and the tailpipe CO</t>
    </r>
    <r>
      <rPr>
        <vertAlign val="subscript"/>
        <sz val="11"/>
        <color theme="1"/>
        <rFont val="Calibri"/>
        <family val="2"/>
        <scheme val="minor"/>
      </rPr>
      <t>2</t>
    </r>
    <r>
      <rPr>
        <sz val="11"/>
        <color theme="1"/>
        <rFont val="Calibri"/>
        <family val="2"/>
        <scheme val="minor"/>
      </rPr>
      <t xml:space="preserve"> emissions rate in the appropriate columns of the tab 'Your MY 2013 Fleet' or 'Your MY 2014 Fleet'. </t>
    </r>
  </si>
  <si>
    <t xml:space="preserve">An agency should maintain records documenting the use of this assessment tool, including its EISA GHG emissions limit and aggregate GHG emissions. </t>
  </si>
  <si>
    <t>To see if you comply with EISA section 141, or if you owe additional GHG emission reductions, see the 'Totals' page. This computes aggregate GHG emissions and compliance levels for all the vehicles you entered, even if your fleet acquisition plan includes vehicles from different model years.</t>
  </si>
</sst>
</file>

<file path=xl/styles.xml><?xml version="1.0" encoding="utf-8"?>
<styleSheet xmlns="http://schemas.openxmlformats.org/spreadsheetml/2006/main">
  <numFmts count="2">
    <numFmt numFmtId="164" formatCode="#,##0.0"/>
    <numFmt numFmtId="165" formatCode="0.0"/>
  </numFmts>
  <fonts count="44">
    <font>
      <sz val="11"/>
      <color theme="1"/>
      <name val="Calibri"/>
      <family val="2"/>
      <scheme val="minor"/>
    </font>
    <font>
      <b/>
      <sz val="12"/>
      <name val="Arial"/>
      <family val="2"/>
    </font>
    <font>
      <b/>
      <u/>
      <sz val="12"/>
      <name val="Times New Roman"/>
      <family val="1"/>
    </font>
    <font>
      <sz val="10"/>
      <name val="Arial"/>
      <family val="2"/>
    </font>
    <font>
      <b/>
      <sz val="11"/>
      <color theme="1"/>
      <name val="Calibri"/>
      <family val="2"/>
      <scheme val="minor"/>
    </font>
    <font>
      <i/>
      <sz val="10"/>
      <color theme="1"/>
      <name val="Calibri"/>
      <family val="2"/>
      <scheme val="minor"/>
    </font>
    <font>
      <sz val="10"/>
      <color rgb="FFFF0000"/>
      <name val="Calibri"/>
      <family val="2"/>
      <scheme val="minor"/>
    </font>
    <font>
      <sz val="10"/>
      <color rgb="FFFF0000"/>
      <name val="Symbol"/>
      <family val="1"/>
      <charset val="2"/>
    </font>
    <font>
      <b/>
      <sz val="10"/>
      <name val="Arial"/>
      <family val="2"/>
    </font>
    <font>
      <b/>
      <sz val="8"/>
      <name val="Arial"/>
      <family val="2"/>
    </font>
    <font>
      <b/>
      <sz val="8"/>
      <color indexed="17"/>
      <name val="Arial"/>
      <family val="2"/>
    </font>
    <font>
      <b/>
      <sz val="11"/>
      <name val="Arial"/>
      <family val="2"/>
    </font>
    <font>
      <sz val="9"/>
      <name val="Arial"/>
      <family val="2"/>
    </font>
    <font>
      <sz val="10"/>
      <color indexed="17"/>
      <name val="Arial"/>
      <family val="2"/>
    </font>
    <font>
      <vertAlign val="subscript"/>
      <sz val="10"/>
      <color indexed="17"/>
      <name val="Arial"/>
      <family val="2"/>
    </font>
    <font>
      <sz val="11"/>
      <name val="Calibri"/>
      <family val="2"/>
      <scheme val="minor"/>
    </font>
    <font>
      <b/>
      <u/>
      <sz val="10"/>
      <name val="Arial"/>
      <family val="2"/>
    </font>
    <font>
      <sz val="10"/>
      <color theme="1"/>
      <name val="Arial"/>
      <family val="2"/>
    </font>
    <font>
      <u/>
      <sz val="10"/>
      <name val="Arial"/>
      <family val="2"/>
    </font>
    <font>
      <b/>
      <sz val="9"/>
      <name val="Arial"/>
      <family val="2"/>
    </font>
    <font>
      <b/>
      <vertAlign val="subscript"/>
      <sz val="9"/>
      <name val="Arial"/>
      <family val="2"/>
    </font>
    <font>
      <b/>
      <sz val="8"/>
      <color rgb="FF008000"/>
      <name val="Arial"/>
      <family val="2"/>
    </font>
    <font>
      <sz val="9"/>
      <color theme="1"/>
      <name val="Arial"/>
      <family val="2"/>
    </font>
    <font>
      <b/>
      <sz val="10"/>
      <color theme="1"/>
      <name val="Arial"/>
      <family val="2"/>
    </font>
    <font>
      <b/>
      <sz val="9"/>
      <color theme="1"/>
      <name val="Arial"/>
      <family val="2"/>
    </font>
    <font>
      <b/>
      <sz val="12"/>
      <color theme="1"/>
      <name val="Calibri"/>
      <family val="2"/>
      <scheme val="minor"/>
    </font>
    <font>
      <i/>
      <sz val="10"/>
      <color theme="1"/>
      <name val="Arial"/>
      <family val="2"/>
    </font>
    <font>
      <b/>
      <vertAlign val="subscript"/>
      <sz val="10"/>
      <color theme="1"/>
      <name val="Arial"/>
      <family val="2"/>
    </font>
    <font>
      <sz val="10"/>
      <color theme="1"/>
      <name val="Calibri"/>
      <family val="2"/>
      <scheme val="minor"/>
    </font>
    <font>
      <b/>
      <vertAlign val="subscript"/>
      <sz val="10"/>
      <name val="Arial"/>
      <family val="2"/>
    </font>
    <font>
      <vertAlign val="subscript"/>
      <sz val="10"/>
      <name val="Arial"/>
      <family val="2"/>
    </font>
    <font>
      <vertAlign val="subscript"/>
      <sz val="11"/>
      <name val="Calibri"/>
      <family val="2"/>
      <scheme val="minor"/>
    </font>
    <font>
      <sz val="8"/>
      <color rgb="FFFF0000"/>
      <name val="Calibri"/>
      <family val="2"/>
      <scheme val="minor"/>
    </font>
    <font>
      <b/>
      <sz val="11"/>
      <color theme="1"/>
      <name val="Arial"/>
      <family val="2"/>
    </font>
    <font>
      <b/>
      <sz val="12"/>
      <color theme="1"/>
      <name val="Arial"/>
      <family val="2"/>
    </font>
    <font>
      <sz val="8"/>
      <color rgb="FFFF0000"/>
      <name val="Calibri"/>
      <family val="2"/>
    </font>
    <font>
      <sz val="9"/>
      <color theme="1"/>
      <name val="Calibri"/>
      <family val="2"/>
      <scheme val="minor"/>
    </font>
    <font>
      <vertAlign val="subscript"/>
      <sz val="10"/>
      <color theme="1"/>
      <name val="Calibri"/>
      <family val="2"/>
      <scheme val="minor"/>
    </font>
    <font>
      <u/>
      <sz val="10"/>
      <name val="Calibri"/>
      <family val="2"/>
      <scheme val="minor"/>
    </font>
    <font>
      <vertAlign val="subscript"/>
      <sz val="11"/>
      <color theme="1"/>
      <name val="Calibri"/>
      <family val="2"/>
      <scheme val="minor"/>
    </font>
    <font>
      <b/>
      <sz val="10"/>
      <name val="Calibri"/>
      <family val="2"/>
      <scheme val="minor"/>
    </font>
    <font>
      <sz val="11"/>
      <color theme="2" tint="-0.499984740745262"/>
      <name val="Calibri"/>
      <family val="2"/>
      <scheme val="minor"/>
    </font>
    <font>
      <b/>
      <vertAlign val="subscript"/>
      <sz val="11"/>
      <name val="Arial"/>
      <family val="2"/>
    </font>
    <font>
      <b/>
      <sz val="10"/>
      <color rgb="FF008000"/>
      <name val="Arial"/>
      <family val="2"/>
    </font>
  </fonts>
  <fills count="33">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indexed="42"/>
        <bgColor indexed="64"/>
      </patternFill>
    </fill>
    <fill>
      <patternFill patternType="solid">
        <fgColor indexed="63"/>
        <bgColor indexed="64"/>
      </patternFill>
    </fill>
    <fill>
      <patternFill patternType="solid">
        <fgColor rgb="FF99FF99"/>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indexed="44"/>
        <bgColor indexed="64"/>
      </patternFill>
    </fill>
    <fill>
      <patternFill patternType="solid">
        <fgColor rgb="FFC0C0C0"/>
        <bgColor rgb="FF000000"/>
      </patternFill>
    </fill>
    <fill>
      <patternFill patternType="solid">
        <fgColor rgb="FFFF8080"/>
        <bgColor rgb="FF000000"/>
      </patternFill>
    </fill>
    <fill>
      <patternFill patternType="solid">
        <fgColor rgb="FF99CCFF"/>
        <bgColor rgb="FF000000"/>
      </patternFill>
    </fill>
    <fill>
      <patternFill patternType="gray0625">
        <bgColor indexed="29"/>
      </patternFill>
    </fill>
    <fill>
      <patternFill patternType="gray0625">
        <bgColor indexed="44"/>
      </patternFill>
    </fill>
    <fill>
      <patternFill patternType="solid">
        <fgColor rgb="FFFFFFCC"/>
        <bgColor rgb="FF000000"/>
      </patternFill>
    </fill>
    <fill>
      <patternFill patternType="gray0625">
        <fgColor rgb="FF000000"/>
        <bgColor rgb="FFFF8080"/>
      </patternFill>
    </fill>
    <fill>
      <patternFill patternType="gray0625">
        <fgColor rgb="FF000000"/>
        <bgColor rgb="FF99CCFF"/>
      </patternFill>
    </fill>
    <fill>
      <patternFill patternType="solid">
        <fgColor rgb="FF333333"/>
        <bgColor rgb="FF000000"/>
      </patternFill>
    </fill>
    <fill>
      <patternFill patternType="solid">
        <fgColor rgb="FFFF8080"/>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6F389"/>
        <bgColor indexed="64"/>
      </patternFill>
    </fill>
    <fill>
      <patternFill patternType="solid">
        <fgColor theme="3" tint="0.79998168889431442"/>
        <bgColor indexed="64"/>
      </patternFill>
    </fill>
    <fill>
      <patternFill patternType="solid">
        <fgColor rgb="FFCCFFCC"/>
        <bgColor indexed="64"/>
      </patternFill>
    </fill>
    <fill>
      <patternFill patternType="solid">
        <fgColor theme="8" tint="0.59999389629810485"/>
        <bgColor indexed="64"/>
      </patternFill>
    </fill>
  </fills>
  <borders count="93">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double">
        <color indexed="64"/>
      </right>
      <top/>
      <bottom style="medium">
        <color indexed="64"/>
      </bottom>
      <diagonal/>
    </border>
    <border>
      <left/>
      <right style="double">
        <color indexed="64"/>
      </right>
      <top/>
      <bottom/>
      <diagonal/>
    </border>
    <border>
      <left style="double">
        <color indexed="64"/>
      </left>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8"/>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indexed="64"/>
      </bottom>
      <diagonal/>
    </border>
    <border>
      <left style="medium">
        <color rgb="FF000000"/>
      </left>
      <right style="medium">
        <color indexed="64"/>
      </right>
      <top style="medium">
        <color indexed="64"/>
      </top>
      <bottom style="thin">
        <color indexed="64"/>
      </bottom>
      <diagonal/>
    </border>
    <border>
      <left style="medium">
        <color rgb="FF000000"/>
      </left>
      <right style="medium">
        <color indexed="64"/>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style="medium">
        <color indexed="64"/>
      </right>
      <top style="thin">
        <color indexed="64"/>
      </top>
      <bottom/>
      <diagonal/>
    </border>
    <border>
      <left style="medium">
        <color rgb="FF000000"/>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rgb="FF000000"/>
      </top>
      <bottom/>
      <diagonal/>
    </border>
    <border>
      <left/>
      <right style="medium">
        <color rgb="FF000000"/>
      </right>
      <top style="medium">
        <color rgb="FF000000"/>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diagonal/>
    </border>
    <border>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rgb="FF000000"/>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style="medium">
        <color indexed="8"/>
      </left>
      <right/>
      <top/>
      <bottom style="hair">
        <color indexed="64"/>
      </bottom>
      <diagonal/>
    </border>
    <border>
      <left style="thin">
        <color indexed="64"/>
      </left>
      <right style="thin">
        <color indexed="64"/>
      </right>
      <top/>
      <bottom style="thin">
        <color indexed="64"/>
      </bottom>
      <diagonal/>
    </border>
    <border>
      <left style="medium">
        <color rgb="FF000000"/>
      </left>
      <right/>
      <top style="hair">
        <color indexed="64"/>
      </top>
      <bottom style="hair">
        <color indexed="64"/>
      </bottom>
      <diagonal/>
    </border>
    <border>
      <left style="medium">
        <color indexed="64"/>
      </left>
      <right/>
      <top style="hair">
        <color indexed="64"/>
      </top>
      <bottom/>
      <diagonal/>
    </border>
    <border>
      <left style="medium">
        <color rgb="FF000000"/>
      </left>
      <right/>
      <top style="hair">
        <color indexed="64"/>
      </top>
      <bottom/>
      <diagonal/>
    </border>
    <border>
      <left/>
      <right/>
      <top style="hair">
        <color indexed="64"/>
      </top>
      <bottom/>
      <diagonal/>
    </border>
    <border>
      <left/>
      <right style="medium">
        <color indexed="64"/>
      </right>
      <top/>
      <bottom style="thin">
        <color indexed="64"/>
      </bottom>
      <diagonal/>
    </border>
  </borders>
  <cellStyleXfs count="1">
    <xf numFmtId="0" fontId="0" fillId="0" borderId="0"/>
  </cellStyleXfs>
  <cellXfs count="380">
    <xf numFmtId="0" fontId="0" fillId="0" borderId="0" xfId="0"/>
    <xf numFmtId="0" fontId="0" fillId="0" borderId="1" xfId="0" applyBorder="1"/>
    <xf numFmtId="0" fontId="0" fillId="0" borderId="0" xfId="0" applyBorder="1"/>
    <xf numFmtId="0" fontId="0" fillId="0" borderId="2" xfId="0" applyBorder="1"/>
    <xf numFmtId="0" fontId="6" fillId="0" borderId="0" xfId="0" applyFont="1"/>
    <xf numFmtId="0" fontId="3" fillId="0" borderId="0" xfId="0" applyFont="1"/>
    <xf numFmtId="4" fontId="3" fillId="0" borderId="0" xfId="0" applyNumberFormat="1" applyFont="1"/>
    <xf numFmtId="0" fontId="3" fillId="8" borderId="1" xfId="0" applyFont="1" applyFill="1" applyBorder="1"/>
    <xf numFmtId="0" fontId="3" fillId="8" borderId="0" xfId="0" applyFont="1" applyFill="1" applyBorder="1"/>
    <xf numFmtId="0" fontId="3" fillId="8" borderId="2" xfId="0" applyFont="1" applyFill="1" applyBorder="1"/>
    <xf numFmtId="0" fontId="12" fillId="0" borderId="0" xfId="0" applyFont="1" applyAlignment="1">
      <alignment horizontal="right" vertical="center"/>
    </xf>
    <xf numFmtId="165" fontId="8" fillId="0" borderId="11" xfId="0" applyNumberFormat="1" applyFont="1" applyBorder="1" applyAlignment="1">
      <alignment horizontal="center" vertical="center"/>
    </xf>
    <xf numFmtId="0" fontId="3" fillId="8" borderId="1" xfId="0" applyFont="1" applyFill="1" applyBorder="1" applyAlignment="1">
      <alignment horizontal="right" vertical="center"/>
    </xf>
    <xf numFmtId="164" fontId="8" fillId="8" borderId="0" xfId="0" applyNumberFormat="1" applyFont="1" applyFill="1" applyBorder="1" applyAlignment="1">
      <alignment horizontal="center" vertical="center"/>
    </xf>
    <xf numFmtId="0" fontId="13" fillId="8" borderId="2" xfId="0" applyFont="1" applyFill="1" applyBorder="1" applyAlignment="1">
      <alignment horizontal="left" vertical="center"/>
    </xf>
    <xf numFmtId="0" fontId="12" fillId="0" borderId="0" xfId="0" applyFont="1" applyAlignment="1">
      <alignment horizontal="right"/>
    </xf>
    <xf numFmtId="165" fontId="8" fillId="0" borderId="11" xfId="0" applyNumberFormat="1" applyFont="1" applyBorder="1" applyAlignment="1">
      <alignment horizontal="center"/>
    </xf>
    <xf numFmtId="165" fontId="8" fillId="0" borderId="13" xfId="0" applyNumberFormat="1" applyFont="1" applyBorder="1" applyAlignment="1">
      <alignment horizontal="center"/>
    </xf>
    <xf numFmtId="165" fontId="8" fillId="0" borderId="11" xfId="0" applyNumberFormat="1" applyFont="1" applyBorder="1"/>
    <xf numFmtId="0" fontId="3" fillId="0" borderId="0" xfId="0" applyFont="1" applyAlignment="1">
      <alignment horizontal="right"/>
    </xf>
    <xf numFmtId="0" fontId="8" fillId="0" borderId="13" xfId="0" applyFont="1" applyBorder="1" applyAlignment="1">
      <alignment horizontal="center"/>
    </xf>
    <xf numFmtId="165" fontId="8" fillId="0" borderId="9" xfId="0" applyNumberFormat="1" applyFont="1" applyBorder="1" applyAlignment="1">
      <alignment horizontal="center"/>
    </xf>
    <xf numFmtId="165" fontId="8" fillId="0" borderId="14" xfId="0" applyNumberFormat="1" applyFont="1" applyBorder="1" applyAlignment="1">
      <alignment horizontal="center"/>
    </xf>
    <xf numFmtId="164" fontId="8" fillId="8" borderId="7" xfId="0" applyNumberFormat="1" applyFont="1" applyFill="1" applyBorder="1" applyAlignment="1">
      <alignment horizontal="center" vertical="center"/>
    </xf>
    <xf numFmtId="0" fontId="13" fillId="8" borderId="8" xfId="0" applyFont="1" applyFill="1" applyBorder="1" applyAlignment="1">
      <alignment horizontal="left" vertical="center"/>
    </xf>
    <xf numFmtId="0" fontId="0" fillId="0" borderId="5" xfId="0" applyBorder="1"/>
    <xf numFmtId="0" fontId="16" fillId="0" borderId="0" xfId="0" applyFont="1" applyAlignment="1"/>
    <xf numFmtId="0" fontId="0" fillId="0" borderId="0" xfId="0" applyAlignment="1">
      <alignment vertical="center" wrapText="1"/>
    </xf>
    <xf numFmtId="0" fontId="0" fillId="0" borderId="0" xfId="0" applyAlignment="1">
      <alignment horizontal="left" vertical="center" wrapText="1"/>
    </xf>
    <xf numFmtId="0" fontId="5" fillId="11" borderId="0" xfId="0" applyFont="1" applyFill="1"/>
    <xf numFmtId="0" fontId="5" fillId="11" borderId="2" xfId="0" applyFont="1" applyFill="1" applyBorder="1"/>
    <xf numFmtId="0" fontId="3" fillId="0" borderId="23" xfId="0" applyFont="1" applyBorder="1"/>
    <xf numFmtId="165" fontId="8" fillId="10" borderId="21" xfId="0" applyNumberFormat="1" applyFont="1" applyFill="1" applyBorder="1"/>
    <xf numFmtId="165" fontId="8" fillId="6" borderId="24" xfId="0" applyNumberFormat="1" applyFont="1" applyFill="1" applyBorder="1"/>
    <xf numFmtId="165" fontId="8" fillId="0" borderId="27" xfId="0" applyNumberFormat="1" applyFont="1" applyBorder="1" applyAlignment="1">
      <alignment horizontal="center"/>
    </xf>
    <xf numFmtId="165" fontId="8" fillId="0" borderId="27" xfId="0" applyNumberFormat="1" applyFont="1" applyBorder="1"/>
    <xf numFmtId="165" fontId="8" fillId="0" borderId="28" xfId="0" applyNumberFormat="1" applyFont="1" applyBorder="1" applyAlignment="1">
      <alignment horizontal="center"/>
    </xf>
    <xf numFmtId="165" fontId="8" fillId="0" borderId="28" xfId="0" applyNumberFormat="1" applyFont="1" applyBorder="1"/>
    <xf numFmtId="3" fontId="10" fillId="0" borderId="19" xfId="0" applyNumberFormat="1" applyFont="1" applyBorder="1" applyAlignment="1">
      <alignment horizontal="center" vertical="center" wrapText="1"/>
    </xf>
    <xf numFmtId="165" fontId="8" fillId="10" borderId="11" xfId="0" applyNumberFormat="1" applyFont="1" applyFill="1" applyBorder="1" applyAlignment="1">
      <alignment horizontal="center" vertical="center"/>
    </xf>
    <xf numFmtId="165" fontId="8" fillId="10" borderId="28" xfId="0" applyNumberFormat="1" applyFont="1" applyFill="1" applyBorder="1" applyAlignment="1">
      <alignment horizontal="center" vertical="center"/>
    </xf>
    <xf numFmtId="165" fontId="8" fillId="6" borderId="11" xfId="0" applyNumberFormat="1" applyFont="1" applyFill="1" applyBorder="1" applyAlignment="1">
      <alignment horizontal="center"/>
    </xf>
    <xf numFmtId="0" fontId="1" fillId="0" borderId="1"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Border="1" applyAlignment="1">
      <alignment vertical="top" wrapText="1"/>
    </xf>
    <xf numFmtId="0" fontId="0" fillId="0" borderId="0" xfId="0" applyFont="1" applyBorder="1"/>
    <xf numFmtId="0" fontId="0" fillId="0" borderId="0" xfId="0" applyBorder="1" applyAlignment="1">
      <alignment horizontal="left" vertical="top" wrapText="1"/>
    </xf>
    <xf numFmtId="0" fontId="0" fillId="0" borderId="3" xfId="0" applyBorder="1"/>
    <xf numFmtId="0" fontId="0" fillId="0" borderId="4" xfId="0" applyBorder="1"/>
    <xf numFmtId="0" fontId="0" fillId="0" borderId="34" xfId="0" applyBorder="1"/>
    <xf numFmtId="0" fontId="0" fillId="0" borderId="36" xfId="0" applyBorder="1"/>
    <xf numFmtId="0" fontId="18" fillId="0" borderId="0" xfId="0" applyFont="1" applyBorder="1" applyAlignment="1">
      <alignment vertical="top" wrapText="1"/>
    </xf>
    <xf numFmtId="0" fontId="18" fillId="0" borderId="2" xfId="0" applyFont="1" applyBorder="1" applyAlignment="1">
      <alignment vertical="top" wrapText="1"/>
    </xf>
    <xf numFmtId="0" fontId="18" fillId="0" borderId="0" xfId="0" applyFont="1" applyBorder="1" applyAlignment="1">
      <alignment horizontal="center" vertical="top" wrapText="1"/>
    </xf>
    <xf numFmtId="0" fontId="18" fillId="0" borderId="2" xfId="0" applyFont="1" applyBorder="1" applyAlignment="1">
      <alignment horizontal="center" vertical="top" wrapText="1"/>
    </xf>
    <xf numFmtId="0" fontId="0" fillId="0" borderId="4" xfId="0" applyBorder="1" applyAlignment="1">
      <alignment horizontal="left" vertical="top" wrapText="1"/>
    </xf>
    <xf numFmtId="0" fontId="0" fillId="0" borderId="35" xfId="0" applyBorder="1" applyAlignment="1">
      <alignment horizontal="left" vertical="top" wrapText="1"/>
    </xf>
    <xf numFmtId="0" fontId="0" fillId="0" borderId="39" xfId="0" applyBorder="1"/>
    <xf numFmtId="0" fontId="8" fillId="15" borderId="48" xfId="0" applyFont="1" applyFill="1" applyBorder="1" applyAlignment="1">
      <alignment horizontal="center" vertical="center" wrapText="1"/>
    </xf>
    <xf numFmtId="0" fontId="8" fillId="15" borderId="49" xfId="0" applyFont="1" applyFill="1" applyBorder="1" applyAlignment="1">
      <alignment horizontal="center" vertical="center" wrapText="1"/>
    </xf>
    <xf numFmtId="0" fontId="8" fillId="15" borderId="51" xfId="0" applyFont="1" applyFill="1" applyBorder="1" applyAlignment="1">
      <alignment horizontal="center" vertical="center" wrapText="1"/>
    </xf>
    <xf numFmtId="0" fontId="8" fillId="16" borderId="49" xfId="0" applyFont="1" applyFill="1" applyBorder="1" applyAlignment="1">
      <alignment horizontal="center" vertical="center" wrapText="1"/>
    </xf>
    <xf numFmtId="0" fontId="8" fillId="17" borderId="49" xfId="0" applyFont="1" applyFill="1" applyBorder="1" applyAlignment="1">
      <alignment horizontal="center" vertical="center" wrapText="1"/>
    </xf>
    <xf numFmtId="0" fontId="8" fillId="15" borderId="52" xfId="0" applyFont="1" applyFill="1" applyBorder="1" applyAlignment="1">
      <alignment horizontal="center" vertical="center" wrapText="1"/>
    </xf>
    <xf numFmtId="3" fontId="8" fillId="20" borderId="13" xfId="0" applyNumberFormat="1" applyFont="1" applyFill="1" applyBorder="1" applyAlignment="1" applyProtection="1">
      <alignment horizontal="center"/>
      <protection locked="0"/>
    </xf>
    <xf numFmtId="0" fontId="3" fillId="23" borderId="29" xfId="0" applyFont="1" applyFill="1" applyBorder="1"/>
    <xf numFmtId="0" fontId="3" fillId="23" borderId="30" xfId="0" applyFont="1" applyFill="1" applyBorder="1"/>
    <xf numFmtId="0" fontId="3" fillId="23" borderId="11" xfId="0" applyFont="1" applyFill="1" applyBorder="1"/>
    <xf numFmtId="0" fontId="3" fillId="23" borderId="13" xfId="0" applyFont="1" applyFill="1" applyBorder="1"/>
    <xf numFmtId="3" fontId="8" fillId="15" borderId="55" xfId="0" applyNumberFormat="1" applyFont="1" applyFill="1" applyBorder="1" applyAlignment="1">
      <alignment horizontal="center" vertical="center"/>
    </xf>
    <xf numFmtId="3" fontId="8" fillId="15" borderId="8" xfId="0" applyNumberFormat="1" applyFont="1" applyFill="1" applyBorder="1" applyAlignment="1">
      <alignment horizontal="center" vertical="center"/>
    </xf>
    <xf numFmtId="3" fontId="8" fillId="15" borderId="9" xfId="0" applyNumberFormat="1" applyFont="1" applyFill="1" applyBorder="1" applyAlignment="1">
      <alignment horizontal="center" vertical="center"/>
    </xf>
    <xf numFmtId="3" fontId="8" fillId="15" borderId="14" xfId="0" applyNumberFormat="1" applyFont="1" applyFill="1" applyBorder="1" applyAlignment="1">
      <alignment horizontal="center" vertical="center"/>
    </xf>
    <xf numFmtId="164" fontId="8" fillId="0" borderId="11" xfId="0" applyNumberFormat="1" applyFont="1" applyBorder="1" applyAlignment="1">
      <alignment horizontal="center"/>
    </xf>
    <xf numFmtId="165" fontId="8" fillId="0" borderId="13" xfId="0" applyNumberFormat="1" applyFont="1" applyBorder="1" applyAlignment="1">
      <alignment horizontal="center" vertical="center"/>
    </xf>
    <xf numFmtId="0" fontId="17" fillId="0" borderId="0" xfId="0" applyFont="1"/>
    <xf numFmtId="0" fontId="1" fillId="0" borderId="0" xfId="0" applyFont="1" applyAlignment="1"/>
    <xf numFmtId="0" fontId="8" fillId="8" borderId="1" xfId="0" applyFont="1" applyFill="1" applyBorder="1" applyAlignment="1">
      <alignment horizontal="right" vertical="center"/>
    </xf>
    <xf numFmtId="0" fontId="3" fillId="9" borderId="59" xfId="0" applyFont="1" applyFill="1" applyBorder="1"/>
    <xf numFmtId="165" fontId="3" fillId="9" borderId="60" xfId="0" applyNumberFormat="1" applyFont="1" applyFill="1" applyBorder="1"/>
    <xf numFmtId="164" fontId="8" fillId="0" borderId="12" xfId="0" applyNumberFormat="1" applyFont="1" applyBorder="1" applyAlignment="1">
      <alignment horizontal="center"/>
    </xf>
    <xf numFmtId="164" fontId="8" fillId="24" borderId="11" xfId="0" applyNumberFormat="1" applyFont="1" applyFill="1" applyBorder="1" applyAlignment="1">
      <alignment horizontal="center"/>
    </xf>
    <xf numFmtId="164" fontId="8" fillId="0" borderId="62" xfId="0" applyNumberFormat="1" applyFont="1" applyBorder="1" applyAlignment="1">
      <alignment horizontal="center"/>
    </xf>
    <xf numFmtId="164" fontId="8" fillId="18" borderId="62" xfId="0" applyNumberFormat="1" applyFont="1" applyFill="1" applyBorder="1" applyAlignment="1">
      <alignment horizontal="center"/>
    </xf>
    <xf numFmtId="164" fontId="8" fillId="19" borderId="12" xfId="0" applyNumberFormat="1" applyFont="1" applyFill="1" applyBorder="1" applyAlignment="1">
      <alignment horizontal="center"/>
    </xf>
    <xf numFmtId="164" fontId="8" fillId="0" borderId="16" xfId="0" applyNumberFormat="1" applyFont="1" applyBorder="1" applyAlignment="1">
      <alignment horizontal="center"/>
    </xf>
    <xf numFmtId="164" fontId="8" fillId="14" borderId="16" xfId="0" applyNumberFormat="1" applyFont="1" applyFill="1" applyBorder="1" applyAlignment="1">
      <alignment horizontal="center"/>
    </xf>
    <xf numFmtId="0" fontId="0" fillId="0" borderId="0" xfId="0" applyFill="1"/>
    <xf numFmtId="0" fontId="3" fillId="0" borderId="0" xfId="0" applyFont="1" applyFill="1"/>
    <xf numFmtId="0" fontId="3" fillId="6" borderId="0" xfId="0" applyFont="1" applyFill="1" applyAlignment="1">
      <alignment horizontal="right"/>
    </xf>
    <xf numFmtId="0" fontId="3" fillId="26" borderId="0" xfId="0" applyFont="1" applyFill="1" applyAlignment="1">
      <alignment horizontal="right"/>
    </xf>
    <xf numFmtId="165" fontId="8" fillId="26" borderId="29" xfId="0" applyNumberFormat="1" applyFont="1" applyFill="1" applyBorder="1" applyAlignment="1">
      <alignment horizontal="center"/>
    </xf>
    <xf numFmtId="165" fontId="8" fillId="26" borderId="25" xfId="0" applyNumberFormat="1" applyFont="1" applyFill="1" applyBorder="1" applyAlignment="1">
      <alignment horizontal="center"/>
    </xf>
    <xf numFmtId="165" fontId="8" fillId="26" borderId="25" xfId="0" applyNumberFormat="1" applyFont="1" applyFill="1" applyBorder="1"/>
    <xf numFmtId="165" fontId="3" fillId="0" borderId="26" xfId="0" applyNumberFormat="1" applyFont="1" applyFill="1" applyBorder="1"/>
    <xf numFmtId="3" fontId="10" fillId="0" borderId="20"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5" fillId="11" borderId="15" xfId="0" applyFont="1" applyFill="1" applyBorder="1"/>
    <xf numFmtId="0" fontId="5" fillId="11" borderId="17" xfId="0" applyFont="1" applyFill="1" applyBorder="1"/>
    <xf numFmtId="0" fontId="5" fillId="11" borderId="69" xfId="0" applyFont="1" applyFill="1" applyBorder="1"/>
    <xf numFmtId="0" fontId="5" fillId="11" borderId="70" xfId="0" applyFont="1" applyFill="1" applyBorder="1"/>
    <xf numFmtId="0" fontId="26" fillId="0" borderId="0" xfId="0" applyFont="1"/>
    <xf numFmtId="0" fontId="23" fillId="0" borderId="0" xfId="0" applyFont="1" applyFill="1" applyBorder="1" applyAlignment="1">
      <alignment horizontal="center"/>
    </xf>
    <xf numFmtId="0" fontId="23" fillId="0" borderId="0" xfId="0" applyFont="1" applyFill="1" applyBorder="1" applyAlignment="1">
      <alignment horizontal="right"/>
    </xf>
    <xf numFmtId="0" fontId="17" fillId="0" borderId="0" xfId="0" applyFont="1" applyBorder="1"/>
    <xf numFmtId="0" fontId="28" fillId="0" borderId="0" xfId="0" applyFont="1"/>
    <xf numFmtId="1" fontId="17" fillId="0" borderId="0" xfId="0" applyNumberFormat="1" applyFont="1" applyBorder="1"/>
    <xf numFmtId="0" fontId="23" fillId="25" borderId="11" xfId="0" applyFont="1" applyFill="1" applyBorder="1" applyAlignment="1">
      <alignment horizontal="center"/>
    </xf>
    <xf numFmtId="0" fontId="23" fillId="25" borderId="13" xfId="0" applyFont="1" applyFill="1" applyBorder="1" applyAlignment="1">
      <alignment horizontal="center"/>
    </xf>
    <xf numFmtId="165" fontId="8" fillId="6" borderId="28" xfId="0" applyNumberFormat="1" applyFont="1" applyFill="1" applyBorder="1" applyAlignment="1">
      <alignment horizontal="center"/>
    </xf>
    <xf numFmtId="165" fontId="3" fillId="0" borderId="23" xfId="0" applyNumberFormat="1" applyFont="1" applyFill="1" applyBorder="1"/>
    <xf numFmtId="0" fontId="3" fillId="0" borderId="26" xfId="0" applyFont="1" applyFill="1" applyBorder="1"/>
    <xf numFmtId="0" fontId="8" fillId="12" borderId="19" xfId="0" applyFont="1" applyFill="1" applyBorder="1"/>
    <xf numFmtId="0" fontId="17" fillId="0" borderId="16" xfId="0" applyFont="1" applyBorder="1"/>
    <xf numFmtId="0" fontId="17" fillId="0" borderId="11" xfId="0" applyFont="1" applyBorder="1"/>
    <xf numFmtId="0" fontId="17" fillId="0" borderId="12" xfId="0" applyFont="1" applyBorder="1"/>
    <xf numFmtId="0" fontId="17" fillId="0" borderId="1" xfId="0" applyFont="1" applyBorder="1"/>
    <xf numFmtId="0" fontId="23" fillId="10" borderId="65" xfId="0" applyFont="1" applyFill="1" applyBorder="1" applyAlignment="1">
      <alignment horizontal="center"/>
    </xf>
    <xf numFmtId="0" fontId="23" fillId="10" borderId="53" xfId="0" applyFont="1" applyFill="1" applyBorder="1" applyAlignment="1">
      <alignment horizontal="center"/>
    </xf>
    <xf numFmtId="0" fontId="23" fillId="10" borderId="54" xfId="0" applyFont="1" applyFill="1" applyBorder="1" applyAlignment="1">
      <alignment horizontal="center"/>
    </xf>
    <xf numFmtId="0" fontId="23" fillId="6" borderId="53" xfId="0" applyFont="1" applyFill="1" applyBorder="1" applyAlignment="1">
      <alignment horizontal="center"/>
    </xf>
    <xf numFmtId="0" fontId="23" fillId="6" borderId="54" xfId="0" applyFont="1" applyFill="1" applyBorder="1" applyAlignment="1">
      <alignment horizontal="center"/>
    </xf>
    <xf numFmtId="0" fontId="8" fillId="29" borderId="6" xfId="0" applyFont="1" applyFill="1" applyBorder="1" applyAlignment="1">
      <alignment horizontal="right"/>
    </xf>
    <xf numFmtId="0" fontId="3" fillId="0" borderId="0" xfId="0" applyFont="1" applyAlignment="1"/>
    <xf numFmtId="0" fontId="17" fillId="0" borderId="0" xfId="0" applyFont="1" applyAlignment="1"/>
    <xf numFmtId="0" fontId="0" fillId="0" borderId="0" xfId="0" applyAlignment="1">
      <alignment horizontal="left" vertical="center"/>
    </xf>
    <xf numFmtId="0" fontId="3" fillId="0" borderId="0" xfId="0" applyFont="1" applyAlignment="1">
      <alignment vertical="center" wrapText="1"/>
    </xf>
    <xf numFmtId="0" fontId="8" fillId="8" borderId="6" xfId="0" applyFont="1" applyFill="1" applyBorder="1" applyAlignment="1">
      <alignment horizontal="right" vertical="center"/>
    </xf>
    <xf numFmtId="0" fontId="8" fillId="29" borderId="6" xfId="0" applyFont="1" applyFill="1" applyBorder="1" applyAlignment="1">
      <alignment horizontal="right" vertical="center"/>
    </xf>
    <xf numFmtId="0" fontId="3" fillId="0" borderId="0" xfId="0" applyFont="1" applyBorder="1"/>
    <xf numFmtId="165" fontId="8" fillId="10" borderId="12" xfId="0" applyNumberFormat="1" applyFont="1" applyFill="1" applyBorder="1" applyAlignment="1">
      <alignment horizontal="center" vertical="center"/>
    </xf>
    <xf numFmtId="0" fontId="3" fillId="10" borderId="2" xfId="0" applyFont="1" applyFill="1" applyBorder="1" applyAlignment="1">
      <alignment horizontal="right"/>
    </xf>
    <xf numFmtId="0" fontId="17" fillId="0" borderId="19" xfId="0" applyFont="1" applyBorder="1"/>
    <xf numFmtId="0" fontId="17" fillId="0" borderId="22" xfId="0" applyFont="1" applyBorder="1"/>
    <xf numFmtId="165" fontId="17" fillId="0" borderId="13" xfId="0" applyNumberFormat="1" applyFont="1" applyBorder="1"/>
    <xf numFmtId="165" fontId="8" fillId="0" borderId="24" xfId="0" applyNumberFormat="1" applyFont="1" applyBorder="1"/>
    <xf numFmtId="0" fontId="36" fillId="3" borderId="64" xfId="0" applyFont="1" applyFill="1" applyBorder="1" applyAlignment="1">
      <alignment horizontal="center" vertical="center" wrapText="1"/>
    </xf>
    <xf numFmtId="0" fontId="36" fillId="2" borderId="61" xfId="0" applyFont="1" applyFill="1" applyBorder="1" applyAlignment="1">
      <alignment horizontal="center" vertical="center" wrapText="1"/>
    </xf>
    <xf numFmtId="0" fontId="36" fillId="5" borderId="64" xfId="0" applyFont="1" applyFill="1" applyBorder="1" applyAlignment="1">
      <alignment horizontal="center" vertical="center" wrapText="1"/>
    </xf>
    <xf numFmtId="0" fontId="36" fillId="4" borderId="64"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5" borderId="5"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3" borderId="5" xfId="0" applyFont="1" applyFill="1" applyBorder="1" applyAlignment="1">
      <alignment horizontal="center" vertical="center" wrapText="1"/>
    </xf>
    <xf numFmtId="0" fontId="0" fillId="2" borderId="55" xfId="0" applyFill="1" applyBorder="1" applyAlignment="1">
      <alignment horizontal="center" vertical="center"/>
    </xf>
    <xf numFmtId="0" fontId="0" fillId="5" borderId="55" xfId="0" applyFill="1" applyBorder="1" applyAlignment="1">
      <alignment horizontal="center" vertical="center"/>
    </xf>
    <xf numFmtId="0" fontId="0" fillId="4" borderId="55" xfId="0" applyFill="1" applyBorder="1" applyAlignment="1">
      <alignment horizontal="center" vertical="center"/>
    </xf>
    <xf numFmtId="0" fontId="0" fillId="3" borderId="55" xfId="0" applyFill="1" applyBorder="1" applyAlignment="1">
      <alignment horizontal="center" vertical="center"/>
    </xf>
    <xf numFmtId="0" fontId="0" fillId="0" borderId="0" xfId="0" applyBorder="1"/>
    <xf numFmtId="0" fontId="0" fillId="0" borderId="17" xfId="0" applyBorder="1"/>
    <xf numFmtId="0" fontId="0" fillId="0" borderId="17" xfId="0" applyFill="1" applyBorder="1"/>
    <xf numFmtId="0" fontId="41" fillId="0" borderId="0" xfId="0" applyFont="1" applyAlignment="1">
      <alignment horizontal="center"/>
    </xf>
    <xf numFmtId="0" fontId="0" fillId="0" borderId="0" xfId="0" applyAlignment="1">
      <alignment horizontal="right"/>
    </xf>
    <xf numFmtId="0" fontId="22" fillId="0" borderId="0" xfId="0" applyFont="1" applyAlignment="1">
      <alignment horizontal="right"/>
    </xf>
    <xf numFmtId="0" fontId="17" fillId="0" borderId="32" xfId="0" applyFont="1" applyBorder="1"/>
    <xf numFmtId="0" fontId="0" fillId="0" borderId="70" xfId="0" applyBorder="1"/>
    <xf numFmtId="0" fontId="0" fillId="0" borderId="15" xfId="0" applyBorder="1"/>
    <xf numFmtId="0" fontId="0" fillId="0" borderId="70" xfId="0" applyFill="1" applyBorder="1"/>
    <xf numFmtId="0" fontId="0" fillId="0" borderId="73" xfId="0" applyBorder="1"/>
    <xf numFmtId="0" fontId="0" fillId="0" borderId="0" xfId="0" applyBorder="1"/>
    <xf numFmtId="165" fontId="8" fillId="0" borderId="16" xfId="0" applyNumberFormat="1" applyFont="1" applyBorder="1" applyAlignment="1">
      <alignment horizontal="center"/>
    </xf>
    <xf numFmtId="165" fontId="3" fillId="9" borderId="79" xfId="0" applyNumberFormat="1" applyFont="1" applyFill="1" applyBorder="1"/>
    <xf numFmtId="165" fontId="8" fillId="0" borderId="62" xfId="0" applyNumberFormat="1" applyFont="1" applyBorder="1" applyAlignment="1">
      <alignment horizontal="center" vertical="center"/>
    </xf>
    <xf numFmtId="165" fontId="8" fillId="0" borderId="62" xfId="0" applyNumberFormat="1" applyFont="1" applyBorder="1"/>
    <xf numFmtId="165" fontId="8" fillId="0" borderId="80" xfId="0" applyNumberFormat="1" applyFont="1" applyBorder="1" applyAlignment="1">
      <alignment horizontal="center"/>
    </xf>
    <xf numFmtId="165" fontId="8" fillId="0" borderId="81" xfId="0" applyNumberFormat="1" applyFont="1" applyBorder="1" applyAlignment="1">
      <alignment horizontal="center"/>
    </xf>
    <xf numFmtId="165" fontId="3" fillId="9" borderId="16" xfId="0" applyNumberFormat="1" applyFont="1" applyFill="1" applyBorder="1"/>
    <xf numFmtId="165" fontId="8" fillId="0" borderId="16" xfId="0" applyNumberFormat="1" applyFont="1" applyBorder="1" applyAlignment="1">
      <alignment horizontal="center" vertical="center"/>
    </xf>
    <xf numFmtId="165" fontId="8" fillId="0" borderId="16" xfId="0" applyNumberFormat="1" applyFont="1" applyBorder="1"/>
    <xf numFmtId="165" fontId="8" fillId="0" borderId="72" xfId="0" applyNumberFormat="1" applyFont="1" applyBorder="1" applyAlignment="1">
      <alignment horizontal="center"/>
    </xf>
    <xf numFmtId="0" fontId="17" fillId="0" borderId="66" xfId="0" applyFont="1" applyBorder="1" applyAlignment="1">
      <alignment horizontal="center"/>
    </xf>
    <xf numFmtId="165" fontId="8" fillId="0" borderId="56" xfId="0" applyNumberFormat="1" applyFont="1" applyBorder="1" applyAlignment="1">
      <alignment horizontal="center"/>
    </xf>
    <xf numFmtId="0" fontId="0" fillId="0" borderId="21" xfId="0" applyBorder="1"/>
    <xf numFmtId="0" fontId="0" fillId="0" borderId="0" xfId="0" applyBorder="1"/>
    <xf numFmtId="0" fontId="0" fillId="0" borderId="0" xfId="0" applyBorder="1" applyAlignment="1">
      <alignment horizontal="left" vertical="top"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7" fillId="5" borderId="11" xfId="0" applyFont="1" applyFill="1" applyBorder="1"/>
    <xf numFmtId="0" fontId="17" fillId="5" borderId="12" xfId="0" applyFont="1" applyFill="1" applyBorder="1"/>
    <xf numFmtId="0" fontId="17" fillId="5" borderId="10" xfId="0" applyFont="1" applyFill="1" applyBorder="1"/>
    <xf numFmtId="0" fontId="17" fillId="5" borderId="5" xfId="0" applyFont="1" applyFill="1" applyBorder="1"/>
    <xf numFmtId="0" fontId="17" fillId="4" borderId="11" xfId="0" applyFont="1" applyFill="1" applyBorder="1"/>
    <xf numFmtId="0" fontId="17" fillId="4" borderId="16" xfId="0" applyFont="1" applyFill="1" applyBorder="1"/>
    <xf numFmtId="165" fontId="17" fillId="4" borderId="13" xfId="0" applyNumberFormat="1" applyFont="1" applyFill="1" applyBorder="1"/>
    <xf numFmtId="0" fontId="17" fillId="4" borderId="9" xfId="0" applyFont="1" applyFill="1" applyBorder="1"/>
    <xf numFmtId="0" fontId="17" fillId="4" borderId="72" xfId="0" applyFont="1" applyFill="1" applyBorder="1"/>
    <xf numFmtId="165" fontId="17" fillId="4" borderId="82" xfId="0" applyNumberFormat="1" applyFont="1" applyFill="1" applyBorder="1"/>
    <xf numFmtId="0" fontId="1" fillId="0" borderId="85" xfId="0" applyFont="1" applyBorder="1" applyAlignment="1">
      <alignment horizontal="center" vertical="center" wrapText="1"/>
    </xf>
    <xf numFmtId="0" fontId="0" fillId="0" borderId="0" xfId="0" applyBorder="1" applyAlignment="1">
      <alignment horizontal="left" vertical="center" wrapText="1"/>
    </xf>
    <xf numFmtId="0" fontId="0" fillId="0" borderId="1" xfId="0" applyFill="1" applyBorder="1" applyAlignment="1">
      <alignment horizontal="left" vertical="top" wrapText="1"/>
    </xf>
    <xf numFmtId="0" fontId="0" fillId="0" borderId="0" xfId="0" applyFill="1" applyBorder="1" applyAlignment="1">
      <alignment horizontal="left" vertical="top" wrapText="1"/>
    </xf>
    <xf numFmtId="0" fontId="0" fillId="0" borderId="2" xfId="0" applyFill="1" applyBorder="1" applyAlignment="1">
      <alignment horizontal="left" vertical="top" wrapText="1"/>
    </xf>
    <xf numFmtId="0" fontId="0" fillId="0" borderId="86" xfId="0" applyBorder="1"/>
    <xf numFmtId="0" fontId="41" fillId="0" borderId="88" xfId="0" applyFont="1" applyBorder="1" applyAlignment="1">
      <alignment horizontal="center"/>
    </xf>
    <xf numFmtId="0" fontId="41" fillId="0" borderId="89" xfId="0" applyFont="1" applyBorder="1" applyAlignment="1">
      <alignment horizontal="center"/>
    </xf>
    <xf numFmtId="0" fontId="41" fillId="0" borderId="90" xfId="0" applyFont="1" applyBorder="1" applyAlignment="1">
      <alignment horizontal="center"/>
    </xf>
    <xf numFmtId="0" fontId="0" fillId="0" borderId="91" xfId="0" applyBorder="1"/>
    <xf numFmtId="3" fontId="8" fillId="22" borderId="13" xfId="0" applyNumberFormat="1" applyFont="1" applyFill="1" applyBorder="1" applyAlignment="1" applyProtection="1">
      <alignment horizontal="center"/>
      <protection locked="0"/>
    </xf>
    <xf numFmtId="3" fontId="8" fillId="20" borderId="59" xfId="0" applyNumberFormat="1" applyFont="1" applyFill="1" applyBorder="1" applyAlignment="1" applyProtection="1">
      <alignment horizontal="center"/>
      <protection locked="0"/>
    </xf>
    <xf numFmtId="164" fontId="8" fillId="0" borderId="60" xfId="0" applyNumberFormat="1" applyFont="1" applyBorder="1" applyAlignment="1">
      <alignment horizontal="center"/>
    </xf>
    <xf numFmtId="164" fontId="8" fillId="0" borderId="79" xfId="0" applyNumberFormat="1" applyFont="1" applyBorder="1" applyAlignment="1">
      <alignment horizontal="center"/>
    </xf>
    <xf numFmtId="164" fontId="8" fillId="0" borderId="87" xfId="0" applyNumberFormat="1" applyFont="1" applyBorder="1" applyAlignment="1">
      <alignment horizontal="center"/>
    </xf>
    <xf numFmtId="164" fontId="8" fillId="0" borderId="92" xfId="0" applyNumberFormat="1" applyFont="1" applyBorder="1" applyAlignment="1">
      <alignment horizontal="center"/>
    </xf>
    <xf numFmtId="0" fontId="0" fillId="0" borderId="0" xfId="0" applyBorder="1"/>
    <xf numFmtId="0" fontId="17" fillId="0" borderId="32" xfId="0" applyFont="1" applyBorder="1"/>
    <xf numFmtId="0" fontId="17" fillId="0" borderId="7" xfId="0" applyFont="1" applyBorder="1" applyAlignment="1">
      <alignment horizontal="center" vertical="center"/>
    </xf>
    <xf numFmtId="165" fontId="23" fillId="31" borderId="4" xfId="0" applyNumberFormat="1" applyFont="1" applyFill="1" applyBorder="1" applyAlignment="1">
      <alignment horizontal="center"/>
    </xf>
    <xf numFmtId="0" fontId="17" fillId="0" borderId="19" xfId="0" applyFont="1" applyBorder="1" applyAlignment="1">
      <alignment horizontal="center"/>
    </xf>
    <xf numFmtId="165" fontId="23" fillId="31" borderId="22" xfId="0" applyNumberFormat="1" applyFont="1" applyFill="1" applyBorder="1" applyAlignment="1">
      <alignment horizontal="center"/>
    </xf>
    <xf numFmtId="0" fontId="28" fillId="0" borderId="15" xfId="0" applyFont="1" applyBorder="1" applyProtection="1">
      <protection locked="0"/>
    </xf>
    <xf numFmtId="0" fontId="28" fillId="0" borderId="17" xfId="0" applyFont="1" applyBorder="1" applyProtection="1">
      <protection locked="0"/>
    </xf>
    <xf numFmtId="0" fontId="28" fillId="0" borderId="2" xfId="0" applyFont="1" applyBorder="1" applyProtection="1">
      <protection locked="0"/>
    </xf>
    <xf numFmtId="0" fontId="28" fillId="0" borderId="70" xfId="0" applyFont="1" applyBorder="1" applyProtection="1">
      <protection locked="0"/>
    </xf>
    <xf numFmtId="0" fontId="28" fillId="0" borderId="17" xfId="0" applyFont="1" applyFill="1" applyBorder="1" applyProtection="1">
      <protection locked="0"/>
    </xf>
    <xf numFmtId="0" fontId="28" fillId="0" borderId="73" xfId="0" applyFont="1" applyBorder="1" applyProtection="1">
      <protection locked="0"/>
    </xf>
    <xf numFmtId="0" fontId="28" fillId="0" borderId="3" xfId="0" applyFont="1" applyBorder="1" applyProtection="1">
      <protection locked="0"/>
    </xf>
    <xf numFmtId="0" fontId="28" fillId="0" borderId="18" xfId="0" applyFont="1" applyBorder="1" applyProtection="1">
      <protection locked="0"/>
    </xf>
    <xf numFmtId="0" fontId="28" fillId="0" borderId="5" xfId="0" applyFont="1" applyBorder="1" applyProtection="1">
      <protection locked="0"/>
    </xf>
    <xf numFmtId="0" fontId="25" fillId="0" borderId="3" xfId="0" applyFont="1" applyFill="1" applyBorder="1" applyAlignment="1" applyProtection="1">
      <alignment vertical="center"/>
      <protection locked="0"/>
    </xf>
    <xf numFmtId="0" fontId="25" fillId="0" borderId="74" xfId="0" applyFont="1" applyFill="1" applyBorder="1" applyAlignment="1" applyProtection="1">
      <alignment vertical="center"/>
      <protection locked="0"/>
    </xf>
    <xf numFmtId="0" fontId="25" fillId="0" borderId="71" xfId="0" applyFont="1" applyFill="1" applyBorder="1" applyAlignment="1" applyProtection="1">
      <alignment vertical="center"/>
      <protection locked="0"/>
    </xf>
    <xf numFmtId="0" fontId="25" fillId="0" borderId="10" xfId="0" applyFont="1" applyFill="1" applyBorder="1" applyAlignment="1" applyProtection="1">
      <alignment vertical="center"/>
      <protection locked="0"/>
    </xf>
    <xf numFmtId="0" fontId="25" fillId="0" borderId="18" xfId="0" applyFont="1" applyFill="1" applyBorder="1" applyAlignment="1" applyProtection="1">
      <alignment vertical="center"/>
      <protection locked="0"/>
    </xf>
    <xf numFmtId="0" fontId="25" fillId="0" borderId="5" xfId="0" applyFont="1" applyFill="1" applyBorder="1" applyAlignment="1" applyProtection="1">
      <alignment vertical="center"/>
      <protection locked="0"/>
    </xf>
    <xf numFmtId="0" fontId="28" fillId="0" borderId="10" xfId="0" applyFont="1" applyBorder="1" applyProtection="1">
      <protection locked="0"/>
    </xf>
    <xf numFmtId="0" fontId="28" fillId="0" borderId="4" xfId="0" applyFont="1" applyBorder="1" applyProtection="1">
      <protection locked="0"/>
    </xf>
    <xf numFmtId="3" fontId="17" fillId="0" borderId="9" xfId="0" applyNumberFormat="1" applyFont="1" applyBorder="1" applyProtection="1">
      <protection locked="0"/>
    </xf>
    <xf numFmtId="3" fontId="17" fillId="0" borderId="14" xfId="0" applyNumberFormat="1" applyFont="1" applyBorder="1" applyProtection="1">
      <protection locked="0"/>
    </xf>
    <xf numFmtId="3" fontId="8" fillId="20" borderId="60" xfId="0" applyNumberFormat="1" applyFont="1" applyFill="1" applyBorder="1" applyAlignment="1" applyProtection="1">
      <alignment horizontal="center"/>
      <protection locked="0"/>
    </xf>
    <xf numFmtId="3" fontId="8" fillId="20" borderId="92" xfId="0" applyNumberFormat="1" applyFont="1" applyFill="1" applyBorder="1" applyAlignment="1" applyProtection="1">
      <alignment horizontal="center"/>
      <protection locked="0"/>
    </xf>
    <xf numFmtId="3" fontId="8" fillId="20" borderId="11" xfId="0" applyNumberFormat="1" applyFont="1" applyFill="1" applyBorder="1" applyAlignment="1" applyProtection="1">
      <alignment horizontal="center"/>
      <protection locked="0"/>
    </xf>
    <xf numFmtId="3" fontId="8" fillId="20" borderId="12" xfId="0" applyNumberFormat="1" applyFont="1" applyFill="1" applyBorder="1" applyAlignment="1" applyProtection="1">
      <alignment horizontal="center"/>
      <protection locked="0"/>
    </xf>
    <xf numFmtId="3" fontId="8" fillId="16" borderId="11" xfId="0" applyNumberFormat="1" applyFont="1" applyFill="1" applyBorder="1" applyAlignment="1" applyProtection="1">
      <alignment horizontal="center"/>
      <protection locked="0"/>
    </xf>
    <xf numFmtId="3" fontId="8" fillId="21" borderId="12" xfId="0" applyNumberFormat="1" applyFont="1" applyFill="1" applyBorder="1" applyAlignment="1" applyProtection="1">
      <alignment horizontal="center"/>
      <protection locked="0"/>
    </xf>
    <xf numFmtId="3" fontId="8" fillId="17" borderId="11" xfId="0" applyNumberFormat="1" applyFont="1" applyFill="1" applyBorder="1" applyAlignment="1" applyProtection="1">
      <alignment horizontal="center"/>
      <protection locked="0"/>
    </xf>
    <xf numFmtId="3" fontId="8" fillId="20" borderId="27" xfId="0" applyNumberFormat="1" applyFont="1" applyFill="1" applyBorder="1" applyAlignment="1" applyProtection="1">
      <alignment horizontal="center"/>
      <protection locked="0"/>
    </xf>
    <xf numFmtId="0" fontId="2" fillId="27" borderId="1" xfId="0" applyFont="1" applyFill="1" applyBorder="1" applyAlignment="1">
      <alignment horizontal="left" vertical="top" wrapText="1"/>
    </xf>
    <xf numFmtId="0" fontId="2" fillId="27" borderId="0" xfId="0" applyFont="1" applyFill="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center" wrapText="1"/>
    </xf>
    <xf numFmtId="0" fontId="0" fillId="0" borderId="36" xfId="0" applyBorder="1" applyAlignment="1">
      <alignment horizontal="left" vertical="center" wrapText="1"/>
    </xf>
    <xf numFmtId="0" fontId="4" fillId="0" borderId="68" xfId="0" applyFont="1" applyBorder="1" applyAlignment="1">
      <alignment horizontal="center"/>
    </xf>
    <xf numFmtId="0" fontId="4" fillId="0" borderId="41" xfId="0" applyFont="1" applyBorder="1" applyAlignment="1">
      <alignment horizontal="center"/>
    </xf>
    <xf numFmtId="0" fontId="0" fillId="0" borderId="0" xfId="0" applyFont="1" applyBorder="1" applyAlignment="1">
      <alignment horizontal="left" vertical="center" wrapText="1"/>
    </xf>
    <xf numFmtId="0" fontId="0" fillId="0" borderId="36" xfId="0" applyFont="1" applyBorder="1" applyAlignment="1">
      <alignment horizontal="left" vertical="center" wrapText="1"/>
    </xf>
    <xf numFmtId="0" fontId="28" fillId="0" borderId="0" xfId="0" applyFont="1" applyBorder="1" applyAlignment="1">
      <alignment horizontal="left" vertical="top" wrapText="1"/>
    </xf>
    <xf numFmtId="0" fontId="28" fillId="0" borderId="36" xfId="0" applyFont="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38" fillId="0" borderId="37" xfId="0" applyFont="1" applyBorder="1" applyAlignment="1">
      <alignment horizontal="center" vertical="top" wrapText="1"/>
    </xf>
    <xf numFmtId="0" fontId="38" fillId="0" borderId="4" xfId="0" applyFont="1" applyBorder="1" applyAlignment="1">
      <alignment horizontal="center" vertical="top" wrapText="1"/>
    </xf>
    <xf numFmtId="0" fontId="38" fillId="0" borderId="5" xfId="0" applyFont="1" applyBorder="1" applyAlignment="1">
      <alignment horizontal="center" vertical="top" wrapText="1"/>
    </xf>
    <xf numFmtId="0" fontId="4" fillId="0" borderId="38" xfId="0" applyFont="1" applyBorder="1" applyAlignment="1">
      <alignment horizontal="left" vertical="top" wrapText="1"/>
    </xf>
    <xf numFmtId="0" fontId="0" fillId="0" borderId="39" xfId="0" applyBorder="1"/>
    <xf numFmtId="0" fontId="0" fillId="0" borderId="40" xfId="0" applyBorder="1"/>
    <xf numFmtId="0" fontId="0" fillId="0" borderId="1" xfId="0" applyBorder="1" applyAlignment="1">
      <alignment horizontal="left" vertical="top" wrapText="1"/>
    </xf>
    <xf numFmtId="0" fontId="0" fillId="0" borderId="0" xfId="0" applyBorder="1"/>
    <xf numFmtId="0" fontId="0" fillId="0" borderId="36" xfId="0" applyBorder="1"/>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67" xfId="0" applyFont="1" applyBorder="1" applyAlignment="1">
      <alignment horizontal="center" vertical="center" wrapText="1"/>
    </xf>
    <xf numFmtId="0" fontId="0" fillId="0" borderId="2" xfId="0" applyBorder="1" applyAlignment="1">
      <alignment horizontal="left" vertical="top" wrapText="1"/>
    </xf>
    <xf numFmtId="0" fontId="2" fillId="13" borderId="34" xfId="0" applyFont="1" applyFill="1" applyBorder="1" applyAlignment="1">
      <alignment horizontal="left" vertical="top" wrapText="1"/>
    </xf>
    <xf numFmtId="0" fontId="2" fillId="13" borderId="0" xfId="0" applyFont="1" applyFill="1" applyBorder="1" applyAlignment="1">
      <alignment horizontal="left" vertical="top" wrapText="1"/>
    </xf>
    <xf numFmtId="0" fontId="2" fillId="13" borderId="2" xfId="0" applyFont="1" applyFill="1" applyBorder="1" applyAlignment="1">
      <alignment horizontal="left" vertical="top" wrapText="1"/>
    </xf>
    <xf numFmtId="0" fontId="1" fillId="0" borderId="1" xfId="0" applyFont="1" applyBorder="1" applyAlignment="1">
      <alignment horizontal="left" vertical="center" wrapText="1"/>
    </xf>
    <xf numFmtId="0" fontId="1" fillId="0" borderId="83" xfId="0" applyFont="1" applyBorder="1" applyAlignment="1">
      <alignment horizontal="left" vertical="center" wrapText="1"/>
    </xf>
    <xf numFmtId="0" fontId="1" fillId="0" borderId="84" xfId="0" applyFont="1" applyBorder="1" applyAlignment="1">
      <alignment horizontal="left" vertical="center" wrapText="1"/>
    </xf>
    <xf numFmtId="0" fontId="1" fillId="0" borderId="0" xfId="0" applyFont="1" applyBorder="1" applyAlignment="1">
      <alignment horizontal="left" vertical="center" wrapText="1"/>
    </xf>
    <xf numFmtId="0" fontId="1" fillId="0" borderId="2" xfId="0" applyFont="1" applyBorder="1" applyAlignment="1">
      <alignment horizontal="left" vertical="center" wrapText="1"/>
    </xf>
    <xf numFmtId="0" fontId="40" fillId="0" borderId="0" xfId="0" applyFont="1" applyBorder="1" applyAlignment="1">
      <alignment horizontal="left" vertical="top" wrapText="1"/>
    </xf>
    <xf numFmtId="0" fontId="28" fillId="0" borderId="2" xfId="0" applyFont="1" applyBorder="1" applyAlignment="1">
      <alignment horizontal="left" vertical="top" wrapText="1"/>
    </xf>
    <xf numFmtId="0" fontId="0" fillId="0" borderId="0" xfId="0" applyAlignment="1">
      <alignment horizontal="left" vertical="center" wrapText="1"/>
    </xf>
    <xf numFmtId="0" fontId="32" fillId="0" borderId="75" xfId="0" applyFont="1" applyBorder="1" applyAlignment="1">
      <alignment horizontal="center" wrapText="1"/>
    </xf>
    <xf numFmtId="0" fontId="32" fillId="0" borderId="2" xfId="0" applyFont="1" applyBorder="1" applyAlignment="1">
      <alignment horizontal="center" wrapText="1"/>
    </xf>
    <xf numFmtId="0" fontId="32" fillId="0" borderId="5" xfId="0" applyFont="1" applyBorder="1" applyAlignment="1">
      <alignment horizontal="center" wrapText="1"/>
    </xf>
    <xf numFmtId="0" fontId="4" fillId="12" borderId="32" xfId="0" applyFont="1" applyFill="1" applyBorder="1" applyAlignment="1">
      <alignment horizontal="center"/>
    </xf>
    <xf numFmtId="0" fontId="4" fillId="12" borderId="33" xfId="0" applyFont="1" applyFill="1" applyBorder="1" applyAlignment="1">
      <alignment horizontal="center"/>
    </xf>
    <xf numFmtId="0" fontId="25" fillId="27" borderId="55" xfId="0" applyFont="1" applyFill="1" applyBorder="1" applyAlignment="1">
      <alignment horizontal="center" vertical="center"/>
    </xf>
    <xf numFmtId="0" fontId="25" fillId="27" borderId="64" xfId="0" applyFont="1" applyFill="1" applyBorder="1" applyAlignment="1">
      <alignment horizontal="center" vertical="center"/>
    </xf>
    <xf numFmtId="0" fontId="25" fillId="27" borderId="66" xfId="0" applyFont="1" applyFill="1" applyBorder="1" applyAlignment="1">
      <alignment horizontal="center" vertical="center"/>
    </xf>
    <xf numFmtId="0" fontId="0" fillId="29" borderId="20" xfId="0" applyFill="1" applyBorder="1" applyAlignment="1">
      <alignment horizontal="center" vertical="center"/>
    </xf>
    <xf numFmtId="0" fontId="0" fillId="29" borderId="22" xfId="0" applyFill="1" applyBorder="1" applyAlignment="1">
      <alignment horizontal="center" vertical="center"/>
    </xf>
    <xf numFmtId="0" fontId="4" fillId="3" borderId="6" xfId="0" applyFont="1" applyFill="1" applyBorder="1" applyAlignment="1">
      <alignment horizontal="center"/>
    </xf>
    <xf numFmtId="0" fontId="4" fillId="3" borderId="7" xfId="0" applyFont="1" applyFill="1" applyBorder="1" applyAlignment="1">
      <alignment horizontal="center"/>
    </xf>
    <xf numFmtId="0" fontId="4" fillId="3" borderId="8"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4" fillId="5" borderId="6" xfId="0" applyFont="1" applyFill="1" applyBorder="1" applyAlignment="1">
      <alignment horizontal="center"/>
    </xf>
    <xf numFmtId="0" fontId="4" fillId="5" borderId="7" xfId="0" applyFont="1" applyFill="1" applyBorder="1" applyAlignment="1">
      <alignment horizontal="center"/>
    </xf>
    <xf numFmtId="0" fontId="4" fillId="5" borderId="8" xfId="0" applyFont="1" applyFill="1" applyBorder="1" applyAlignment="1">
      <alignment horizontal="center"/>
    </xf>
    <xf numFmtId="0" fontId="4" fillId="4" borderId="6" xfId="0" applyFont="1" applyFill="1" applyBorder="1" applyAlignment="1">
      <alignment horizontal="center"/>
    </xf>
    <xf numFmtId="0" fontId="4" fillId="4" borderId="7" xfId="0" applyFont="1" applyFill="1" applyBorder="1" applyAlignment="1">
      <alignment horizontal="center"/>
    </xf>
    <xf numFmtId="0" fontId="4" fillId="4" borderId="8" xfId="0" applyFont="1" applyFill="1" applyBorder="1" applyAlignment="1">
      <alignment horizontal="center"/>
    </xf>
    <xf numFmtId="0" fontId="8" fillId="29" borderId="7" xfId="0" applyFont="1" applyFill="1" applyBorder="1" applyAlignment="1">
      <alignment horizontal="center"/>
    </xf>
    <xf numFmtId="0" fontId="8" fillId="29" borderId="8" xfId="0" applyFont="1" applyFill="1" applyBorder="1" applyAlignment="1">
      <alignment horizontal="center"/>
    </xf>
    <xf numFmtId="0" fontId="3" fillId="0" borderId="0" xfId="0" applyFont="1" applyAlignment="1">
      <alignment horizontal="center"/>
    </xf>
    <xf numFmtId="0" fontId="3" fillId="0" borderId="0"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xf numFmtId="3" fontId="8" fillId="0" borderId="0" xfId="0" applyNumberFormat="1" applyFont="1" applyFill="1" applyBorder="1" applyAlignment="1">
      <alignment horizontal="center"/>
    </xf>
    <xf numFmtId="0" fontId="11" fillId="8" borderId="6" xfId="0" applyFont="1" applyFill="1" applyBorder="1" applyAlignment="1">
      <alignment horizontal="center" vertical="center"/>
    </xf>
    <xf numFmtId="0" fontId="3" fillId="8" borderId="7" xfId="0" applyFont="1" applyFill="1" applyBorder="1" applyAlignment="1">
      <alignment horizontal="center" vertical="center"/>
    </xf>
    <xf numFmtId="0" fontId="3" fillId="8" borderId="8" xfId="0" applyFont="1" applyFill="1" applyBorder="1" applyAlignment="1">
      <alignment horizontal="center" vertical="center"/>
    </xf>
    <xf numFmtId="0" fontId="1" fillId="27" borderId="19" xfId="0" applyFont="1" applyFill="1" applyBorder="1" applyAlignment="1">
      <alignment horizontal="center"/>
    </xf>
    <xf numFmtId="0" fontId="23" fillId="6" borderId="31" xfId="0" applyFont="1" applyFill="1" applyBorder="1" applyAlignment="1">
      <alignment horizontal="center"/>
    </xf>
    <xf numFmtId="0" fontId="23" fillId="6" borderId="33" xfId="0" applyFont="1" applyFill="1" applyBorder="1" applyAlignment="1">
      <alignment horizontal="center"/>
    </xf>
    <xf numFmtId="0" fontId="24" fillId="25" borderId="53" xfId="0" applyFont="1" applyFill="1" applyBorder="1" applyAlignment="1">
      <alignment horizontal="center"/>
    </xf>
    <xf numFmtId="0" fontId="24" fillId="25" borderId="54" xfId="0" applyFont="1" applyFill="1" applyBorder="1" applyAlignment="1">
      <alignment horizontal="center"/>
    </xf>
    <xf numFmtId="0" fontId="8" fillId="12" borderId="31" xfId="0" applyFont="1" applyFill="1" applyBorder="1" applyAlignment="1">
      <alignment horizontal="center" vertical="center" wrapText="1"/>
    </xf>
    <xf numFmtId="0" fontId="8" fillId="12" borderId="32" xfId="0" applyFont="1" applyFill="1" applyBorder="1" applyAlignment="1">
      <alignment horizontal="center" vertical="center" wrapText="1"/>
    </xf>
    <xf numFmtId="0" fontId="8" fillId="12" borderId="33" xfId="0" applyFont="1" applyFill="1" applyBorder="1" applyAlignment="1">
      <alignment horizontal="center" vertical="center" wrapText="1"/>
    </xf>
    <xf numFmtId="0" fontId="8" fillId="12" borderId="3"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23" fillId="10" borderId="31" xfId="0" applyFont="1" applyFill="1" applyBorder="1" applyAlignment="1">
      <alignment horizontal="center"/>
    </xf>
    <xf numFmtId="0" fontId="17" fillId="0" borderId="32" xfId="0" applyFont="1" applyBorder="1"/>
    <xf numFmtId="0" fontId="17" fillId="0" borderId="33" xfId="0" applyFont="1" applyBorder="1"/>
    <xf numFmtId="0" fontId="8" fillId="15" borderId="27" xfId="0" applyFont="1" applyFill="1" applyBorder="1" applyAlignment="1">
      <alignment horizontal="center" vertical="center"/>
    </xf>
    <xf numFmtId="0" fontId="8" fillId="15" borderId="50" xfId="0" applyFont="1" applyFill="1" applyBorder="1" applyAlignment="1">
      <alignment horizontal="center" vertical="center"/>
    </xf>
    <xf numFmtId="0" fontId="1" fillId="13" borderId="19" xfId="0" applyFont="1" applyFill="1" applyBorder="1" applyAlignment="1">
      <alignment horizontal="center"/>
    </xf>
    <xf numFmtId="0" fontId="8" fillId="15" borderId="12" xfId="0" applyFont="1" applyFill="1" applyBorder="1" applyAlignment="1">
      <alignment horizontal="center" vertical="center"/>
    </xf>
    <xf numFmtId="0" fontId="8" fillId="16" borderId="27" xfId="0" applyFont="1" applyFill="1" applyBorder="1" applyAlignment="1">
      <alignment horizontal="center" vertical="center"/>
    </xf>
    <xf numFmtId="0" fontId="8" fillId="16" borderId="50" xfId="0" applyFont="1" applyFill="1" applyBorder="1" applyAlignment="1">
      <alignment horizontal="center" vertical="center"/>
    </xf>
    <xf numFmtId="0" fontId="8" fillId="17" borderId="27" xfId="0" applyFont="1" applyFill="1" applyBorder="1" applyAlignment="1">
      <alignment horizontal="center" vertical="center"/>
    </xf>
    <xf numFmtId="0" fontId="8" fillId="17" borderId="50" xfId="0" applyFont="1" applyFill="1" applyBorder="1" applyAlignment="1">
      <alignment horizontal="center" vertical="center"/>
    </xf>
    <xf numFmtId="0" fontId="8" fillId="15" borderId="31" xfId="0" applyFont="1" applyFill="1" applyBorder="1" applyAlignment="1">
      <alignment horizontal="center" vertical="center"/>
    </xf>
    <xf numFmtId="0" fontId="8" fillId="15" borderId="76" xfId="0" applyFont="1" applyFill="1" applyBorder="1" applyAlignment="1">
      <alignment horizontal="center" vertical="center"/>
    </xf>
    <xf numFmtId="0" fontId="10" fillId="7" borderId="22" xfId="0" applyFont="1" applyFill="1" applyBorder="1" applyAlignment="1">
      <alignment horizontal="center" vertical="center" wrapText="1"/>
    </xf>
    <xf numFmtId="0" fontId="10" fillId="7" borderId="42" xfId="0" applyFont="1" applyFill="1" applyBorder="1" applyAlignment="1">
      <alignment horizontal="center" vertical="center" wrapText="1"/>
    </xf>
    <xf numFmtId="0" fontId="19" fillId="15" borderId="57" xfId="0" applyFont="1" applyFill="1" applyBorder="1" applyAlignment="1">
      <alignment horizontal="center" vertical="center" wrapText="1"/>
    </xf>
    <xf numFmtId="0" fontId="19" fillId="15" borderId="58" xfId="0" applyFont="1" applyFill="1" applyBorder="1" applyAlignment="1">
      <alignment horizontal="center" vertical="center" wrapText="1"/>
    </xf>
    <xf numFmtId="0" fontId="8" fillId="15" borderId="43" xfId="0" applyFont="1" applyFill="1" applyBorder="1" applyAlignment="1">
      <alignment horizontal="center" vertical="center" wrapText="1"/>
    </xf>
    <xf numFmtId="0" fontId="0" fillId="0" borderId="44" xfId="0" applyBorder="1"/>
    <xf numFmtId="0" fontId="0" fillId="0" borderId="45" xfId="0" applyBorder="1"/>
    <xf numFmtId="0" fontId="19" fillId="15" borderId="46" xfId="0" applyFont="1" applyFill="1" applyBorder="1" applyAlignment="1">
      <alignment horizontal="center" vertical="center" wrapText="1"/>
    </xf>
    <xf numFmtId="0" fontId="19" fillId="15" borderId="47" xfId="0" applyFont="1" applyFill="1" applyBorder="1" applyAlignment="1">
      <alignment horizontal="center" vertical="center" wrapText="1"/>
    </xf>
    <xf numFmtId="0" fontId="8" fillId="15" borderId="6" xfId="0" applyFont="1" applyFill="1" applyBorder="1" applyAlignment="1">
      <alignment horizontal="center"/>
    </xf>
    <xf numFmtId="0" fontId="8" fillId="15" borderId="7" xfId="0" applyFont="1" applyFill="1" applyBorder="1" applyAlignment="1">
      <alignment horizontal="center"/>
    </xf>
    <xf numFmtId="0" fontId="8" fillId="15" borderId="8" xfId="0" applyFont="1" applyFill="1" applyBorder="1" applyAlignment="1">
      <alignment horizontal="center"/>
    </xf>
    <xf numFmtId="0" fontId="8" fillId="15" borderId="4" xfId="0" applyFont="1" applyFill="1" applyBorder="1" applyAlignment="1">
      <alignment horizontal="center"/>
    </xf>
    <xf numFmtId="0" fontId="8" fillId="15" borderId="5" xfId="0" applyFont="1" applyFill="1" applyBorder="1" applyAlignment="1"/>
    <xf numFmtId="3" fontId="8" fillId="20" borderId="6" xfId="0" applyNumberFormat="1" applyFont="1" applyFill="1" applyBorder="1" applyAlignment="1" applyProtection="1">
      <alignment horizontal="center"/>
      <protection locked="0"/>
    </xf>
    <xf numFmtId="3" fontId="8" fillId="20" borderId="8" xfId="0" applyNumberFormat="1" applyFont="1" applyFill="1" applyBorder="1" applyAlignment="1" applyProtection="1">
      <alignment horizontal="center"/>
      <protection locked="0"/>
    </xf>
    <xf numFmtId="0" fontId="21" fillId="15" borderId="31" xfId="0" applyFont="1" applyFill="1" applyBorder="1" applyAlignment="1">
      <alignment horizontal="center" vertical="center" wrapText="1"/>
    </xf>
    <xf numFmtId="0" fontId="21" fillId="15" borderId="3" xfId="0" applyFont="1" applyFill="1" applyBorder="1" applyAlignment="1">
      <alignment horizontal="center" vertical="center" wrapText="1"/>
    </xf>
    <xf numFmtId="0" fontId="21" fillId="15" borderId="78" xfId="0" applyFont="1" applyFill="1" applyBorder="1" applyAlignment="1">
      <alignment horizontal="center" vertical="center" wrapText="1"/>
    </xf>
    <xf numFmtId="0" fontId="21" fillId="15" borderId="71" xfId="0" applyFont="1" applyFill="1" applyBorder="1" applyAlignment="1">
      <alignment horizontal="center" vertical="center" wrapText="1"/>
    </xf>
    <xf numFmtId="0" fontId="8" fillId="0" borderId="8" xfId="0" applyFont="1" applyBorder="1" applyAlignment="1" applyProtection="1">
      <protection locked="0"/>
    </xf>
    <xf numFmtId="0" fontId="9" fillId="15" borderId="31" xfId="0" applyFont="1" applyFill="1" applyBorder="1" applyAlignment="1">
      <alignment horizontal="center" vertical="center" wrapText="1"/>
    </xf>
    <xf numFmtId="0" fontId="9" fillId="15" borderId="32" xfId="0" applyFont="1" applyFill="1" applyBorder="1" applyAlignment="1">
      <alignment horizontal="center" vertical="center" wrapText="1"/>
    </xf>
    <xf numFmtId="0" fontId="9" fillId="15" borderId="33" xfId="0" applyFont="1" applyFill="1" applyBorder="1" applyAlignment="1">
      <alignment horizontal="center" vertical="center" wrapText="1"/>
    </xf>
    <xf numFmtId="0" fontId="8" fillId="8" borderId="6" xfId="0" applyFont="1" applyFill="1" applyBorder="1" applyAlignment="1">
      <alignment horizontal="center" vertical="center"/>
    </xf>
    <xf numFmtId="0" fontId="8" fillId="28" borderId="31" xfId="0" applyFont="1" applyFill="1" applyBorder="1" applyAlignment="1">
      <alignment horizontal="center" vertical="center" wrapText="1"/>
    </xf>
    <xf numFmtId="0" fontId="28" fillId="28" borderId="32" xfId="0" applyFont="1" applyFill="1" applyBorder="1" applyAlignment="1">
      <alignment wrapText="1"/>
    </xf>
    <xf numFmtId="0" fontId="28" fillId="28" borderId="33" xfId="0" applyFont="1" applyFill="1" applyBorder="1" applyAlignment="1">
      <alignment wrapText="1"/>
    </xf>
    <xf numFmtId="0" fontId="21" fillId="15" borderId="77" xfId="0" applyFont="1" applyFill="1" applyBorder="1" applyAlignment="1">
      <alignment horizontal="center" vertical="center" wrapText="1"/>
    </xf>
    <xf numFmtId="0" fontId="21" fillId="15" borderId="63" xfId="0" applyFont="1" applyFill="1" applyBorder="1" applyAlignment="1">
      <alignment horizontal="center" vertical="center" wrapText="1"/>
    </xf>
    <xf numFmtId="3" fontId="10" fillId="28" borderId="53" xfId="0" applyNumberFormat="1" applyFont="1" applyFill="1" applyBorder="1" applyAlignment="1">
      <alignment horizontal="center" vertical="center" wrapText="1"/>
    </xf>
    <xf numFmtId="3" fontId="10" fillId="28" borderId="9" xfId="0" applyNumberFormat="1" applyFont="1" applyFill="1" applyBorder="1" applyAlignment="1">
      <alignment horizontal="center" vertical="center" wrapText="1"/>
    </xf>
    <xf numFmtId="3" fontId="10" fillId="28" borderId="65" xfId="0" applyNumberFormat="1" applyFont="1" applyFill="1" applyBorder="1" applyAlignment="1">
      <alignment horizontal="center" vertical="center" wrapText="1"/>
    </xf>
    <xf numFmtId="3" fontId="10" fillId="28" borderId="72" xfId="0" applyNumberFormat="1" applyFont="1" applyFill="1" applyBorder="1" applyAlignment="1">
      <alignment horizontal="center" vertical="center" wrapText="1"/>
    </xf>
    <xf numFmtId="0" fontId="10" fillId="28" borderId="54" xfId="0" applyFont="1" applyFill="1" applyBorder="1" applyAlignment="1">
      <alignment horizontal="center" vertical="center" wrapText="1"/>
    </xf>
    <xf numFmtId="0" fontId="10" fillId="28" borderId="14" xfId="0" applyFont="1" applyFill="1" applyBorder="1" applyAlignment="1">
      <alignment horizontal="center" vertical="center" wrapText="1"/>
    </xf>
    <xf numFmtId="0" fontId="34" fillId="32" borderId="6" xfId="0" applyFont="1" applyFill="1" applyBorder="1" applyAlignment="1">
      <alignment horizontal="center" vertical="center"/>
    </xf>
    <xf numFmtId="0" fontId="34" fillId="32" borderId="7" xfId="0" applyFont="1" applyFill="1" applyBorder="1" applyAlignment="1">
      <alignment horizontal="center" vertical="center"/>
    </xf>
    <xf numFmtId="0" fontId="34" fillId="32" borderId="8" xfId="0" applyFont="1" applyFill="1" applyBorder="1" applyAlignment="1">
      <alignment horizontal="center" vertical="center"/>
    </xf>
    <xf numFmtId="0" fontId="8" fillId="29" borderId="7" xfId="0" applyFont="1" applyFill="1" applyBorder="1" applyAlignment="1">
      <alignment horizontal="left" vertical="center" wrapText="1"/>
    </xf>
    <xf numFmtId="0" fontId="8" fillId="29" borderId="8" xfId="0" applyFont="1" applyFill="1" applyBorder="1" applyAlignment="1">
      <alignment horizontal="left" vertical="center" wrapText="1"/>
    </xf>
    <xf numFmtId="0" fontId="33" fillId="30" borderId="6" xfId="0" applyFont="1" applyFill="1" applyBorder="1" applyAlignment="1">
      <alignment horizontal="center" vertical="center"/>
    </xf>
    <xf numFmtId="0" fontId="33" fillId="30" borderId="7" xfId="0" applyFont="1" applyFill="1" applyBorder="1" applyAlignment="1">
      <alignment horizontal="center" vertical="center"/>
    </xf>
    <xf numFmtId="0" fontId="33" fillId="30" borderId="8" xfId="0" applyFont="1" applyFill="1" applyBorder="1" applyAlignment="1">
      <alignment horizontal="center" vertical="center"/>
    </xf>
    <xf numFmtId="0" fontId="0" fillId="0" borderId="0" xfId="0" applyAlignment="1">
      <alignment wrapText="1"/>
    </xf>
    <xf numFmtId="0" fontId="0" fillId="0" borderId="0" xfId="0" applyAlignment="1">
      <alignment horizontal="left" vertical="center" wrapText="1" readingOrder="1"/>
    </xf>
    <xf numFmtId="0" fontId="15" fillId="0" borderId="0" xfId="0" applyFont="1" applyAlignment="1">
      <alignment horizontal="left" vertical="top" wrapText="1"/>
    </xf>
  </cellXfs>
  <cellStyles count="1">
    <cellStyle name="Normal" xfId="0" builtinId="0"/>
  </cellStyles>
  <dxfs count="11">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colors>
    <mruColors>
      <color rgb="FF008000"/>
      <color rgb="FFF6F389"/>
      <color rgb="FFFF8080"/>
      <color rgb="FFCCFFCC"/>
      <color rgb="FF99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theme="0" tint="-0.249977111117893"/>
    <pageSetUpPr fitToPage="1"/>
  </sheetPr>
  <dimension ref="A1:U32"/>
  <sheetViews>
    <sheetView showGridLines="0" tabSelected="1" zoomScaleNormal="100" workbookViewId="0">
      <selection activeCell="A29" sqref="A29:J29"/>
    </sheetView>
  </sheetViews>
  <sheetFormatPr defaultRowHeight="15"/>
  <cols>
    <col min="1" max="1" width="6.42578125" customWidth="1"/>
    <col min="10" max="10" width="4.7109375" customWidth="1"/>
    <col min="11" max="11" width="6.85546875" customWidth="1"/>
    <col min="12" max="12" width="7.7109375" customWidth="1"/>
    <col min="19" max="19" width="6.28515625" customWidth="1"/>
    <col min="20" max="20" width="10.5703125" customWidth="1"/>
  </cols>
  <sheetData>
    <row r="1" spans="1:21" ht="15" customHeight="1">
      <c r="A1" s="259" t="s">
        <v>0</v>
      </c>
      <c r="B1" s="260"/>
      <c r="C1" s="260"/>
      <c r="D1" s="260"/>
      <c r="E1" s="260"/>
      <c r="F1" s="260"/>
      <c r="G1" s="260"/>
      <c r="H1" s="260"/>
      <c r="I1" s="260"/>
      <c r="J1" s="260"/>
      <c r="K1" s="260"/>
      <c r="L1" s="260"/>
      <c r="M1" s="260"/>
      <c r="N1" s="260"/>
      <c r="O1" s="260"/>
      <c r="P1" s="260"/>
      <c r="Q1" s="260"/>
      <c r="R1" s="260"/>
      <c r="S1" s="260"/>
      <c r="T1" s="261"/>
    </row>
    <row r="2" spans="1:21" ht="15" customHeight="1" thickBot="1">
      <c r="A2" s="262"/>
      <c r="B2" s="263"/>
      <c r="C2" s="263"/>
      <c r="D2" s="263"/>
      <c r="E2" s="263"/>
      <c r="F2" s="263"/>
      <c r="G2" s="263"/>
      <c r="H2" s="263"/>
      <c r="I2" s="263"/>
      <c r="J2" s="263"/>
      <c r="K2" s="263"/>
      <c r="L2" s="263"/>
      <c r="M2" s="263"/>
      <c r="N2" s="263"/>
      <c r="O2" s="263"/>
      <c r="P2" s="263"/>
      <c r="Q2" s="263"/>
      <c r="R2" s="263"/>
      <c r="S2" s="263"/>
      <c r="T2" s="264"/>
    </row>
    <row r="3" spans="1:21" ht="15" customHeight="1" thickTop="1" thickBot="1">
      <c r="A3" s="187"/>
      <c r="B3" s="175"/>
      <c r="C3" s="175"/>
      <c r="D3" s="175"/>
      <c r="E3" s="175"/>
      <c r="F3" s="175"/>
      <c r="G3" s="175"/>
      <c r="H3" s="175"/>
      <c r="I3" s="175"/>
      <c r="J3" s="175"/>
      <c r="K3" s="175"/>
      <c r="L3" s="175"/>
      <c r="M3" s="175"/>
      <c r="N3" s="175"/>
      <c r="O3" s="175"/>
      <c r="P3" s="175"/>
      <c r="Q3" s="175"/>
      <c r="R3" s="175"/>
      <c r="S3" s="175"/>
      <c r="T3" s="176"/>
    </row>
    <row r="4" spans="1:21" ht="15" customHeight="1" thickTop="1">
      <c r="A4" s="269" t="s">
        <v>79</v>
      </c>
      <c r="B4" s="270"/>
      <c r="C4" s="270"/>
      <c r="D4" s="270"/>
      <c r="E4" s="270"/>
      <c r="F4" s="270"/>
      <c r="G4" s="270"/>
      <c r="H4" s="270"/>
      <c r="I4" s="270"/>
      <c r="J4" s="270"/>
      <c r="K4" s="270"/>
      <c r="L4" s="270"/>
      <c r="M4" s="270"/>
      <c r="N4" s="270"/>
      <c r="O4" s="270"/>
      <c r="P4" s="270"/>
      <c r="Q4" s="270"/>
      <c r="R4" s="270"/>
      <c r="S4" s="270"/>
      <c r="T4" s="271"/>
    </row>
    <row r="5" spans="1:21" ht="15" customHeight="1">
      <c r="A5" s="269"/>
      <c r="B5" s="272"/>
      <c r="C5" s="272"/>
      <c r="D5" s="272"/>
      <c r="E5" s="272"/>
      <c r="F5" s="272"/>
      <c r="G5" s="272"/>
      <c r="H5" s="272"/>
      <c r="I5" s="272"/>
      <c r="J5" s="272"/>
      <c r="K5" s="272"/>
      <c r="L5" s="272"/>
      <c r="M5" s="272"/>
      <c r="N5" s="272"/>
      <c r="O5" s="272"/>
      <c r="P5" s="272"/>
      <c r="Q5" s="272"/>
      <c r="R5" s="272"/>
      <c r="S5" s="272"/>
      <c r="T5" s="273"/>
    </row>
    <row r="6" spans="1:21" ht="15" customHeight="1">
      <c r="A6" s="269"/>
      <c r="B6" s="272"/>
      <c r="C6" s="272"/>
      <c r="D6" s="272"/>
      <c r="E6" s="272"/>
      <c r="F6" s="272"/>
      <c r="G6" s="272"/>
      <c r="H6" s="272"/>
      <c r="I6" s="272"/>
      <c r="J6" s="272"/>
      <c r="K6" s="272"/>
      <c r="L6" s="272"/>
      <c r="M6" s="272"/>
      <c r="N6" s="272"/>
      <c r="O6" s="272"/>
      <c r="P6" s="272"/>
      <c r="Q6" s="272"/>
      <c r="R6" s="272"/>
      <c r="S6" s="272"/>
      <c r="T6" s="273"/>
    </row>
    <row r="7" spans="1:21" ht="15" customHeight="1">
      <c r="A7" s="269"/>
      <c r="B7" s="272"/>
      <c r="C7" s="272"/>
      <c r="D7" s="272"/>
      <c r="E7" s="272"/>
      <c r="F7" s="272"/>
      <c r="G7" s="272"/>
      <c r="H7" s="272"/>
      <c r="I7" s="272"/>
      <c r="J7" s="272"/>
      <c r="K7" s="272"/>
      <c r="L7" s="272"/>
      <c r="M7" s="272"/>
      <c r="N7" s="272"/>
      <c r="O7" s="272"/>
      <c r="P7" s="272"/>
      <c r="Q7" s="272"/>
      <c r="R7" s="272"/>
      <c r="S7" s="272"/>
      <c r="T7" s="273"/>
    </row>
    <row r="8" spans="1:21" ht="15.75">
      <c r="A8" s="42"/>
      <c r="B8" s="43"/>
      <c r="C8" s="44"/>
      <c r="D8" s="2"/>
      <c r="E8" s="2"/>
      <c r="F8" s="2"/>
      <c r="G8" s="2"/>
      <c r="H8" s="2"/>
      <c r="I8" s="2"/>
      <c r="J8" s="50"/>
      <c r="K8" s="43"/>
      <c r="L8" s="43"/>
      <c r="M8" s="44"/>
      <c r="N8" s="2"/>
      <c r="O8" s="2"/>
      <c r="P8" s="2"/>
      <c r="Q8" s="2"/>
      <c r="R8" s="2"/>
      <c r="S8" s="2"/>
      <c r="T8" s="3"/>
    </row>
    <row r="9" spans="1:21" ht="15.75">
      <c r="A9" s="236" t="s">
        <v>78</v>
      </c>
      <c r="B9" s="237"/>
      <c r="C9" s="237"/>
      <c r="D9" s="237"/>
      <c r="E9" s="237"/>
      <c r="F9" s="237"/>
      <c r="G9" s="237"/>
      <c r="H9" s="237"/>
      <c r="I9" s="237"/>
      <c r="J9" s="237"/>
      <c r="K9" s="266" t="s">
        <v>57</v>
      </c>
      <c r="L9" s="267"/>
      <c r="M9" s="267"/>
      <c r="N9" s="267"/>
      <c r="O9" s="267"/>
      <c r="P9" s="267"/>
      <c r="Q9" s="267"/>
      <c r="R9" s="267"/>
      <c r="S9" s="267"/>
      <c r="T9" s="268"/>
    </row>
    <row r="10" spans="1:21" ht="67.5" customHeight="1">
      <c r="A10" s="1"/>
      <c r="B10" s="238" t="s">
        <v>80</v>
      </c>
      <c r="C10" s="238"/>
      <c r="D10" s="238"/>
      <c r="E10" s="238"/>
      <c r="F10" s="238"/>
      <c r="G10" s="238"/>
      <c r="H10" s="238"/>
      <c r="I10" s="238"/>
      <c r="J10" s="238"/>
      <c r="K10" s="49"/>
      <c r="L10" s="238" t="s">
        <v>52</v>
      </c>
      <c r="M10" s="238"/>
      <c r="N10" s="238"/>
      <c r="O10" s="238"/>
      <c r="P10" s="238"/>
      <c r="Q10" s="238"/>
      <c r="R10" s="238"/>
      <c r="S10" s="238"/>
      <c r="T10" s="265"/>
    </row>
    <row r="11" spans="1:21" ht="75" customHeight="1">
      <c r="A11" s="1"/>
      <c r="B11" s="239" t="s">
        <v>93</v>
      </c>
      <c r="C11" s="239"/>
      <c r="D11" s="239"/>
      <c r="E11" s="239"/>
      <c r="F11" s="239"/>
      <c r="G11" s="239"/>
      <c r="H11" s="239"/>
      <c r="I11" s="239"/>
      <c r="J11" s="240"/>
      <c r="K11" s="2"/>
      <c r="L11" s="238" t="s">
        <v>71</v>
      </c>
      <c r="M11" s="238"/>
      <c r="N11" s="238"/>
      <c r="O11" s="238"/>
      <c r="P11" s="238"/>
      <c r="Q11" s="238"/>
      <c r="R11" s="238"/>
      <c r="S11" s="238"/>
      <c r="T11" s="265"/>
    </row>
    <row r="12" spans="1:21" ht="45.75" customHeight="1">
      <c r="A12" s="1"/>
      <c r="B12" s="45"/>
      <c r="C12" s="274" t="s">
        <v>72</v>
      </c>
      <c r="D12" s="245"/>
      <c r="E12" s="245"/>
      <c r="F12" s="245"/>
      <c r="G12" s="245"/>
      <c r="H12" s="245"/>
      <c r="I12" s="245"/>
      <c r="J12" s="275"/>
      <c r="K12" s="49"/>
      <c r="L12" s="174"/>
      <c r="M12" s="274" t="s">
        <v>72</v>
      </c>
      <c r="N12" s="245"/>
      <c r="O12" s="245"/>
      <c r="P12" s="245"/>
      <c r="Q12" s="245"/>
      <c r="R12" s="245"/>
      <c r="S12" s="245"/>
      <c r="T12" s="275"/>
    </row>
    <row r="13" spans="1:21" ht="19.5" customHeight="1">
      <c r="A13" s="1"/>
      <c r="B13" s="188"/>
      <c r="C13" s="245" t="s">
        <v>58</v>
      </c>
      <c r="D13" s="245"/>
      <c r="E13" s="245"/>
      <c r="F13" s="245"/>
      <c r="G13" s="245"/>
      <c r="H13" s="245"/>
      <c r="I13" s="245"/>
      <c r="J13" s="246"/>
      <c r="K13" s="49"/>
      <c r="M13" s="245" t="s">
        <v>58</v>
      </c>
      <c r="N13" s="245"/>
      <c r="O13" s="245"/>
      <c r="P13" s="245"/>
      <c r="Q13" s="245"/>
      <c r="R13" s="245"/>
      <c r="S13" s="245"/>
      <c r="T13" s="246"/>
      <c r="U13" s="1"/>
    </row>
    <row r="14" spans="1:21" ht="40.5" customHeight="1">
      <c r="A14" s="1"/>
      <c r="B14" s="239" t="s">
        <v>81</v>
      </c>
      <c r="C14" s="243"/>
      <c r="D14" s="243"/>
      <c r="E14" s="243"/>
      <c r="F14" s="243"/>
      <c r="G14" s="243"/>
      <c r="H14" s="243"/>
      <c r="I14" s="243"/>
      <c r="J14" s="244"/>
      <c r="K14" s="49"/>
      <c r="M14" s="245"/>
      <c r="N14" s="245"/>
      <c r="O14" s="245"/>
      <c r="P14" s="245"/>
      <c r="Q14" s="245"/>
      <c r="R14" s="245"/>
      <c r="S14" s="245"/>
      <c r="T14" s="246"/>
      <c r="U14" s="173"/>
    </row>
    <row r="15" spans="1:21" ht="75.75" customHeight="1">
      <c r="A15" s="1"/>
      <c r="B15" s="238" t="s">
        <v>82</v>
      </c>
      <c r="C15" s="238"/>
      <c r="D15" s="238"/>
      <c r="E15" s="238"/>
      <c r="F15" s="238"/>
      <c r="G15" s="238"/>
      <c r="H15" s="238"/>
      <c r="I15" s="238"/>
      <c r="J15" s="238"/>
      <c r="K15" s="49"/>
      <c r="L15" s="238" t="s">
        <v>73</v>
      </c>
      <c r="M15" s="238"/>
      <c r="N15" s="238"/>
      <c r="O15" s="238"/>
      <c r="P15" s="238"/>
      <c r="Q15" s="238"/>
      <c r="R15" s="238"/>
      <c r="S15" s="238"/>
      <c r="T15" s="265"/>
    </row>
    <row r="16" spans="1:21" ht="15.75" thickBot="1">
      <c r="A16" s="47"/>
      <c r="B16" s="55"/>
      <c r="C16" s="55"/>
      <c r="D16" s="55"/>
      <c r="E16" s="55"/>
      <c r="F16" s="55"/>
      <c r="G16" s="55"/>
      <c r="H16" s="55"/>
      <c r="I16" s="55"/>
      <c r="J16" s="56"/>
      <c r="K16" s="250"/>
      <c r="L16" s="251"/>
      <c r="M16" s="251"/>
      <c r="N16" s="251"/>
      <c r="O16" s="251"/>
      <c r="P16" s="251"/>
      <c r="Q16" s="251"/>
      <c r="R16" s="251"/>
      <c r="S16" s="251"/>
      <c r="T16" s="252"/>
    </row>
    <row r="17" spans="1:21" ht="35.25" customHeight="1" thickBot="1">
      <c r="A17" s="247" t="s">
        <v>95</v>
      </c>
      <c r="B17" s="248"/>
      <c r="C17" s="248"/>
      <c r="D17" s="248"/>
      <c r="E17" s="248"/>
      <c r="F17" s="248"/>
      <c r="G17" s="248"/>
      <c r="H17" s="248"/>
      <c r="I17" s="248"/>
      <c r="J17" s="248"/>
      <c r="K17" s="248"/>
      <c r="L17" s="248"/>
      <c r="M17" s="248"/>
      <c r="N17" s="248"/>
      <c r="O17" s="248"/>
      <c r="P17" s="248"/>
      <c r="Q17" s="248"/>
      <c r="R17" s="248"/>
      <c r="S17" s="248"/>
      <c r="T17" s="249"/>
    </row>
    <row r="18" spans="1:21">
      <c r="A18" s="189"/>
      <c r="B18" s="190"/>
      <c r="C18" s="190"/>
      <c r="D18" s="190"/>
      <c r="E18" s="190"/>
      <c r="F18" s="190"/>
      <c r="G18" s="190"/>
      <c r="H18" s="190"/>
      <c r="I18" s="190"/>
      <c r="J18" s="190"/>
      <c r="K18" s="190"/>
      <c r="L18" s="190"/>
      <c r="M18" s="190"/>
      <c r="N18" s="190"/>
      <c r="O18" s="190"/>
      <c r="P18" s="190"/>
      <c r="Q18" s="190"/>
      <c r="R18" s="190"/>
      <c r="S18" s="190"/>
      <c r="T18" s="191"/>
    </row>
    <row r="19" spans="1:21" ht="15.75" thickBot="1">
      <c r="A19" s="1"/>
      <c r="B19" s="46"/>
      <c r="C19" s="46"/>
      <c r="D19" s="46"/>
      <c r="E19" s="46"/>
      <c r="F19" s="46"/>
      <c r="G19" s="46"/>
      <c r="H19" s="46"/>
      <c r="I19" s="46"/>
      <c r="J19" s="46"/>
      <c r="K19" s="53"/>
      <c r="L19" s="53"/>
      <c r="M19" s="53"/>
      <c r="N19" s="53"/>
      <c r="O19" s="53"/>
      <c r="P19" s="53"/>
      <c r="Q19" s="53"/>
      <c r="R19" s="53"/>
      <c r="S19" s="53"/>
      <c r="T19" s="54"/>
    </row>
    <row r="20" spans="1:21" ht="15" customHeight="1" thickTop="1" thickBot="1">
      <c r="A20" s="241" t="s">
        <v>31</v>
      </c>
      <c r="B20" s="242"/>
      <c r="C20" s="57"/>
      <c r="D20" s="57"/>
      <c r="E20" s="57"/>
      <c r="F20" s="57"/>
      <c r="G20" s="57"/>
      <c r="H20" s="57"/>
      <c r="I20" s="57"/>
      <c r="J20" s="57"/>
      <c r="K20" s="51"/>
      <c r="L20" s="51"/>
      <c r="M20" s="51"/>
      <c r="N20" s="51"/>
      <c r="O20" s="51"/>
      <c r="P20" s="51"/>
      <c r="Q20" s="51"/>
      <c r="R20" s="51"/>
      <c r="S20" s="51"/>
      <c r="T20" s="52"/>
      <c r="U20" s="2"/>
    </row>
    <row r="21" spans="1:21" ht="62.25" customHeight="1" thickTop="1">
      <c r="A21" s="256" t="s">
        <v>1</v>
      </c>
      <c r="B21" s="257"/>
      <c r="C21" s="257"/>
      <c r="D21" s="257"/>
      <c r="E21" s="257"/>
      <c r="F21" s="257"/>
      <c r="G21" s="257"/>
      <c r="H21" s="257"/>
      <c r="I21" s="257"/>
      <c r="J21" s="258"/>
      <c r="K21" s="49"/>
      <c r="L21" s="2"/>
      <c r="M21" s="2"/>
      <c r="N21" s="2"/>
      <c r="O21" s="2"/>
      <c r="P21" s="2"/>
      <c r="Q21" s="2"/>
      <c r="R21" s="2"/>
      <c r="S21" s="2"/>
      <c r="T21" s="3"/>
      <c r="U21" s="2"/>
    </row>
    <row r="22" spans="1:21" ht="57" customHeight="1">
      <c r="A22" s="276" t="s">
        <v>76</v>
      </c>
      <c r="B22" s="276"/>
      <c r="C22" s="276"/>
      <c r="D22" s="276"/>
      <c r="E22" s="276"/>
      <c r="F22" s="276"/>
      <c r="G22" s="276"/>
      <c r="H22" s="276"/>
      <c r="I22" s="276"/>
      <c r="J22" s="50"/>
      <c r="K22" s="2"/>
      <c r="L22" s="2"/>
      <c r="M22" s="2"/>
      <c r="N22" s="2"/>
      <c r="O22" s="2"/>
      <c r="P22" s="2"/>
      <c r="Q22" s="2"/>
      <c r="R22" s="2"/>
      <c r="S22" s="2"/>
      <c r="T22" s="3"/>
      <c r="U22" s="2"/>
    </row>
    <row r="23" spans="1:21" ht="12.75" customHeight="1">
      <c r="A23" s="1"/>
      <c r="B23" s="46"/>
      <c r="C23" s="2"/>
      <c r="D23" s="2"/>
      <c r="E23" s="2"/>
      <c r="F23" s="2"/>
      <c r="G23" s="2"/>
      <c r="H23" s="2"/>
      <c r="I23" s="2"/>
      <c r="J23" s="50"/>
      <c r="K23" s="2"/>
      <c r="L23" s="2"/>
      <c r="M23" s="2"/>
      <c r="N23" s="2"/>
      <c r="O23" s="2"/>
      <c r="P23" s="2"/>
      <c r="Q23" s="2"/>
      <c r="R23" s="2"/>
      <c r="S23" s="2"/>
      <c r="T23" s="3"/>
    </row>
    <row r="24" spans="1:21" ht="50.25" customHeight="1">
      <c r="A24" s="256" t="s">
        <v>2</v>
      </c>
      <c r="B24" s="257"/>
      <c r="C24" s="257"/>
      <c r="D24" s="257"/>
      <c r="E24" s="257"/>
      <c r="F24" s="257"/>
      <c r="G24" s="257"/>
      <c r="H24" s="257"/>
      <c r="I24" s="257"/>
      <c r="J24" s="258"/>
      <c r="K24" s="2"/>
      <c r="L24" s="2"/>
      <c r="M24" s="2"/>
      <c r="N24" s="2"/>
      <c r="O24" s="2"/>
      <c r="P24" s="2"/>
      <c r="Q24" s="2"/>
      <c r="R24" s="2"/>
      <c r="S24" s="2"/>
      <c r="T24" s="3"/>
    </row>
    <row r="25" spans="1:21" ht="9" customHeight="1">
      <c r="A25" s="1"/>
      <c r="B25" s="46"/>
      <c r="C25" s="2"/>
      <c r="D25" s="2"/>
      <c r="E25" s="2"/>
      <c r="F25" s="2"/>
      <c r="G25" s="2"/>
      <c r="H25" s="2"/>
      <c r="I25" s="2"/>
      <c r="J25" s="50"/>
      <c r="K25" s="2"/>
      <c r="L25" s="2"/>
      <c r="M25" s="2"/>
      <c r="N25" s="2"/>
      <c r="O25" s="2"/>
      <c r="P25" s="2"/>
      <c r="Q25" s="2"/>
      <c r="R25" s="2"/>
      <c r="S25" s="2"/>
      <c r="T25" s="3"/>
    </row>
    <row r="26" spans="1:21" ht="30" customHeight="1">
      <c r="A26" s="256" t="s">
        <v>3</v>
      </c>
      <c r="B26" s="257"/>
      <c r="C26" s="257"/>
      <c r="D26" s="257"/>
      <c r="E26" s="257"/>
      <c r="F26" s="257"/>
      <c r="G26" s="257"/>
      <c r="H26" s="257"/>
      <c r="I26" s="257"/>
      <c r="J26" s="258"/>
      <c r="K26" s="2"/>
      <c r="L26" s="2"/>
      <c r="M26" s="2"/>
      <c r="N26" s="2"/>
      <c r="O26" s="2"/>
      <c r="P26" s="2"/>
      <c r="Q26" s="2"/>
      <c r="R26" s="2"/>
      <c r="S26" s="2"/>
      <c r="T26" s="3"/>
    </row>
    <row r="27" spans="1:21" ht="1.5" customHeight="1">
      <c r="A27" s="1"/>
      <c r="B27" s="46"/>
      <c r="C27" s="2"/>
      <c r="D27" s="2"/>
      <c r="E27" s="2"/>
      <c r="F27" s="2"/>
      <c r="G27" s="2"/>
      <c r="H27" s="2"/>
      <c r="I27" s="2"/>
      <c r="J27" s="50"/>
      <c r="K27" s="2"/>
      <c r="L27" s="2"/>
      <c r="M27" s="2"/>
      <c r="N27" s="2"/>
      <c r="O27" s="2"/>
      <c r="P27" s="2"/>
      <c r="Q27" s="2"/>
      <c r="R27" s="2"/>
      <c r="S27" s="2"/>
      <c r="T27" s="3"/>
    </row>
    <row r="28" spans="1:21" ht="11.25" customHeight="1">
      <c r="A28" s="1"/>
      <c r="B28" s="46"/>
      <c r="C28" s="2"/>
      <c r="D28" s="2"/>
      <c r="E28" s="2"/>
      <c r="F28" s="2"/>
      <c r="G28" s="2"/>
      <c r="H28" s="2"/>
      <c r="I28" s="2"/>
      <c r="J28" s="2"/>
      <c r="K28" s="49"/>
      <c r="L28" s="2"/>
      <c r="M28" s="2"/>
      <c r="N28" s="2"/>
      <c r="O28" s="2"/>
      <c r="P28" s="2"/>
      <c r="Q28" s="2"/>
      <c r="R28" s="2"/>
      <c r="S28" s="2"/>
      <c r="T28" s="3"/>
    </row>
    <row r="29" spans="1:21" ht="30" customHeight="1">
      <c r="A29" s="256" t="s">
        <v>94</v>
      </c>
      <c r="B29" s="257"/>
      <c r="C29" s="257"/>
      <c r="D29" s="257"/>
      <c r="E29" s="257"/>
      <c r="F29" s="257"/>
      <c r="G29" s="257"/>
      <c r="H29" s="257"/>
      <c r="I29" s="257"/>
      <c r="J29" s="258"/>
      <c r="K29" s="49"/>
      <c r="L29" s="46"/>
      <c r="M29" s="2"/>
      <c r="N29" s="2"/>
      <c r="O29" s="2"/>
      <c r="P29" s="2"/>
      <c r="Q29" s="2"/>
      <c r="R29" s="2"/>
      <c r="S29" s="2"/>
      <c r="T29" s="3"/>
    </row>
    <row r="30" spans="1:21" ht="9.75" customHeight="1">
      <c r="A30" s="1"/>
      <c r="B30" s="2"/>
      <c r="C30" s="2"/>
      <c r="D30" s="2"/>
      <c r="E30" s="2"/>
      <c r="F30" s="2"/>
      <c r="G30" s="2"/>
      <c r="H30" s="2"/>
      <c r="I30" s="2"/>
      <c r="J30" s="2"/>
      <c r="K30" s="49"/>
      <c r="L30" s="2"/>
      <c r="M30" s="2"/>
      <c r="N30" s="2"/>
      <c r="O30" s="2"/>
      <c r="P30" s="2"/>
      <c r="Q30" s="2"/>
      <c r="R30" s="2"/>
      <c r="S30" s="2"/>
      <c r="T30" s="3"/>
    </row>
    <row r="31" spans="1:21" ht="44.25" customHeight="1" thickBot="1">
      <c r="A31" s="253" t="s">
        <v>54</v>
      </c>
      <c r="B31" s="254"/>
      <c r="C31" s="254"/>
      <c r="D31" s="254"/>
      <c r="E31" s="254"/>
      <c r="F31" s="254"/>
      <c r="G31" s="254"/>
      <c r="H31" s="254"/>
      <c r="I31" s="254"/>
      <c r="J31" s="255"/>
      <c r="K31" s="2"/>
      <c r="L31" s="2"/>
      <c r="M31" s="2"/>
      <c r="N31" s="2"/>
      <c r="O31" s="2"/>
      <c r="P31" s="2"/>
      <c r="Q31" s="2"/>
      <c r="R31" s="2"/>
      <c r="S31" s="2"/>
      <c r="T31" s="3"/>
    </row>
    <row r="32" spans="1:21" ht="16.5" thickTop="1" thickBot="1">
      <c r="A32" s="47"/>
      <c r="B32" s="48"/>
      <c r="C32" s="48"/>
      <c r="D32" s="48"/>
      <c r="E32" s="48"/>
      <c r="F32" s="48"/>
      <c r="G32" s="48"/>
      <c r="H32" s="48"/>
      <c r="I32" s="48"/>
      <c r="J32" s="48"/>
      <c r="K32" s="48"/>
      <c r="L32" s="48"/>
      <c r="M32" s="48"/>
      <c r="N32" s="48"/>
      <c r="O32" s="48"/>
      <c r="P32" s="48"/>
      <c r="Q32" s="48"/>
      <c r="R32" s="48"/>
      <c r="S32" s="48"/>
      <c r="T32" s="25"/>
    </row>
  </sheetData>
  <sheetProtection password="9F63" sheet="1" objects="1" scenarios="1"/>
  <mergeCells count="25">
    <mergeCell ref="A31:J31"/>
    <mergeCell ref="A24:J24"/>
    <mergeCell ref="A26:J26"/>
    <mergeCell ref="A29:J29"/>
    <mergeCell ref="A1:T2"/>
    <mergeCell ref="M13:T13"/>
    <mergeCell ref="L15:T15"/>
    <mergeCell ref="K9:T9"/>
    <mergeCell ref="L10:T10"/>
    <mergeCell ref="L11:T11"/>
    <mergeCell ref="A4:T7"/>
    <mergeCell ref="M14:T14"/>
    <mergeCell ref="M12:T12"/>
    <mergeCell ref="A22:I22"/>
    <mergeCell ref="A21:J21"/>
    <mergeCell ref="C12:J12"/>
    <mergeCell ref="A9:J9"/>
    <mergeCell ref="B10:J10"/>
    <mergeCell ref="B11:J11"/>
    <mergeCell ref="A20:B20"/>
    <mergeCell ref="B15:J15"/>
    <mergeCell ref="B14:J14"/>
    <mergeCell ref="C13:J13"/>
    <mergeCell ref="A17:T17"/>
    <mergeCell ref="K16:T16"/>
  </mergeCells>
  <pageMargins left="0.7" right="0.7" top="0.75" bottom="0.75" header="0.3" footer="0.3"/>
  <pageSetup scale="68" fitToHeight="0" orientation="landscape" r:id="rId1"/>
</worksheet>
</file>

<file path=xl/worksheets/sheet2.xml><?xml version="1.0" encoding="utf-8"?>
<worksheet xmlns="http://schemas.openxmlformats.org/spreadsheetml/2006/main" xmlns:r="http://schemas.openxmlformats.org/officeDocument/2006/relationships">
  <sheetPr>
    <tabColor rgb="FF7030A0"/>
  </sheetPr>
  <dimension ref="A1:N71"/>
  <sheetViews>
    <sheetView workbookViewId="0">
      <selection activeCell="C7" sqref="C7"/>
    </sheetView>
  </sheetViews>
  <sheetFormatPr defaultRowHeight="15"/>
  <cols>
    <col min="1" max="1" width="10.85546875" customWidth="1"/>
    <col min="2" max="2" width="18" style="1" customWidth="1"/>
    <col min="3" max="3" width="7.5703125" style="203" customWidth="1"/>
    <col min="4" max="4" width="9.42578125" style="3" customWidth="1"/>
    <col min="5" max="5" width="15.85546875" style="1" customWidth="1"/>
    <col min="6" max="6" width="7.42578125" style="203" customWidth="1"/>
    <col min="7" max="7" width="9.28515625" style="3" customWidth="1"/>
    <col min="8" max="8" width="17.5703125" style="1" customWidth="1"/>
    <col min="9" max="9" width="7.42578125" style="203" customWidth="1"/>
    <col min="10" max="10" width="9.7109375" style="3" customWidth="1"/>
    <col min="11" max="11" width="18" style="1" customWidth="1"/>
    <col min="12" max="12" width="7.42578125" style="203" customWidth="1"/>
    <col min="13" max="13" width="9.28515625" style="3" customWidth="1"/>
  </cols>
  <sheetData>
    <row r="1" spans="1:13" ht="15.75" thickBot="1">
      <c r="B1" s="203"/>
      <c r="D1" s="203"/>
      <c r="E1" s="203"/>
      <c r="G1" s="203"/>
      <c r="H1" s="203"/>
      <c r="J1" s="203"/>
      <c r="K1" s="203"/>
      <c r="M1" s="203"/>
    </row>
    <row r="2" spans="1:13" ht="20.25" customHeight="1" thickBot="1">
      <c r="B2" s="203"/>
      <c r="D2" s="203"/>
      <c r="E2" s="282" t="s">
        <v>83</v>
      </c>
      <c r="F2" s="283"/>
      <c r="G2" s="283"/>
      <c r="H2" s="283"/>
      <c r="I2" s="283"/>
      <c r="J2" s="284"/>
      <c r="K2" s="203"/>
      <c r="M2" s="203"/>
    </row>
    <row r="3" spans="1:13" ht="15.75" thickBot="1">
      <c r="B3" s="48"/>
      <c r="D3" s="48"/>
      <c r="E3" s="203"/>
      <c r="G3" s="203"/>
      <c r="H3" s="48"/>
      <c r="J3" s="203"/>
      <c r="K3" s="48"/>
      <c r="M3" s="48"/>
    </row>
    <row r="4" spans="1:13" ht="15.75" thickBot="1">
      <c r="A4" s="285" t="s">
        <v>84</v>
      </c>
      <c r="B4" s="287" t="s">
        <v>4</v>
      </c>
      <c r="C4" s="288"/>
      <c r="D4" s="289"/>
      <c r="E4" s="290" t="s">
        <v>6</v>
      </c>
      <c r="F4" s="291"/>
      <c r="G4" s="292"/>
      <c r="H4" s="293" t="s">
        <v>10</v>
      </c>
      <c r="I4" s="294"/>
      <c r="J4" s="295"/>
      <c r="K4" s="296" t="s">
        <v>86</v>
      </c>
      <c r="L4" s="297"/>
      <c r="M4" s="298"/>
    </row>
    <row r="5" spans="1:13" ht="24" customHeight="1" thickBot="1">
      <c r="A5" s="286"/>
      <c r="B5" s="147" t="s">
        <v>85</v>
      </c>
      <c r="C5" s="136" t="s">
        <v>7</v>
      </c>
      <c r="D5" s="143" t="s">
        <v>51</v>
      </c>
      <c r="E5" s="144" t="s">
        <v>85</v>
      </c>
      <c r="F5" s="137" t="s">
        <v>8</v>
      </c>
      <c r="G5" s="142" t="s">
        <v>51</v>
      </c>
      <c r="H5" s="145" t="s">
        <v>85</v>
      </c>
      <c r="I5" s="138" t="s">
        <v>7</v>
      </c>
      <c r="J5" s="141" t="s">
        <v>51</v>
      </c>
      <c r="K5" s="146" t="s">
        <v>85</v>
      </c>
      <c r="L5" s="139" t="s">
        <v>7</v>
      </c>
      <c r="M5" s="140" t="s">
        <v>51</v>
      </c>
    </row>
    <row r="6" spans="1:13">
      <c r="A6" s="29" t="s">
        <v>5</v>
      </c>
      <c r="B6" s="97" t="s">
        <v>68</v>
      </c>
      <c r="C6" s="98">
        <v>10</v>
      </c>
      <c r="D6" s="30">
        <v>282</v>
      </c>
      <c r="E6" s="99"/>
      <c r="F6" s="100"/>
      <c r="G6" s="30"/>
      <c r="H6" s="97"/>
      <c r="I6" s="98"/>
      <c r="J6" s="30"/>
      <c r="K6" s="97"/>
      <c r="L6" s="98"/>
      <c r="M6" s="30"/>
    </row>
    <row r="7" spans="1:13">
      <c r="A7" s="4" t="s">
        <v>9</v>
      </c>
      <c r="B7" s="209"/>
      <c r="C7" s="210"/>
      <c r="D7" s="211"/>
      <c r="E7" s="209"/>
      <c r="F7" s="212"/>
      <c r="G7" s="211"/>
      <c r="H7" s="209"/>
      <c r="I7" s="213"/>
      <c r="J7" s="211"/>
      <c r="K7" s="209"/>
      <c r="L7" s="213"/>
      <c r="M7" s="211"/>
    </row>
    <row r="8" spans="1:13">
      <c r="B8" s="209"/>
      <c r="C8" s="210"/>
      <c r="D8" s="211"/>
      <c r="E8" s="209"/>
      <c r="F8" s="212"/>
      <c r="G8" s="211"/>
      <c r="H8" s="209"/>
      <c r="I8" s="210"/>
      <c r="J8" s="211"/>
      <c r="K8" s="209"/>
      <c r="L8" s="210"/>
      <c r="M8" s="211"/>
    </row>
    <row r="9" spans="1:13">
      <c r="B9" s="209"/>
      <c r="C9" s="210"/>
      <c r="D9" s="211"/>
      <c r="E9" s="209"/>
      <c r="F9" s="212"/>
      <c r="G9" s="211"/>
      <c r="H9" s="209"/>
      <c r="I9" s="210"/>
      <c r="J9" s="211"/>
      <c r="K9" s="209"/>
      <c r="L9" s="210"/>
      <c r="M9" s="211"/>
    </row>
    <row r="10" spans="1:13">
      <c r="B10" s="209"/>
      <c r="C10" s="213"/>
      <c r="D10" s="211"/>
      <c r="E10" s="209"/>
      <c r="F10" s="212"/>
      <c r="G10" s="211"/>
      <c r="H10" s="209"/>
      <c r="I10" s="210"/>
      <c r="J10" s="211"/>
      <c r="K10" s="209"/>
      <c r="L10" s="210"/>
      <c r="M10" s="211"/>
    </row>
    <row r="11" spans="1:13">
      <c r="B11" s="209"/>
      <c r="C11" s="213"/>
      <c r="D11" s="211"/>
      <c r="E11" s="209"/>
      <c r="F11" s="212"/>
      <c r="G11" s="211"/>
      <c r="H11" s="209"/>
      <c r="I11" s="210"/>
      <c r="J11" s="211"/>
      <c r="K11" s="209"/>
      <c r="L11" s="210"/>
      <c r="M11" s="211"/>
    </row>
    <row r="12" spans="1:13">
      <c r="B12" s="209"/>
      <c r="C12" s="210"/>
      <c r="D12" s="211"/>
      <c r="E12" s="209"/>
      <c r="F12" s="212"/>
      <c r="G12" s="211"/>
      <c r="H12" s="209"/>
      <c r="I12" s="210"/>
      <c r="J12" s="211"/>
      <c r="K12" s="209"/>
      <c r="L12" s="210"/>
      <c r="M12" s="211"/>
    </row>
    <row r="13" spans="1:13">
      <c r="B13" s="209"/>
      <c r="C13" s="210"/>
      <c r="D13" s="211"/>
      <c r="E13" s="209"/>
      <c r="F13" s="212"/>
      <c r="G13" s="211"/>
      <c r="H13" s="209"/>
      <c r="I13" s="210"/>
      <c r="J13" s="211"/>
      <c r="K13" s="209"/>
      <c r="L13" s="210"/>
      <c r="M13" s="211"/>
    </row>
    <row r="14" spans="1:13">
      <c r="B14" s="209"/>
      <c r="C14" s="210"/>
      <c r="D14" s="211"/>
      <c r="E14" s="209"/>
      <c r="F14" s="212"/>
      <c r="G14" s="211"/>
      <c r="H14" s="209"/>
      <c r="I14" s="210"/>
      <c r="J14" s="211"/>
      <c r="K14" s="209"/>
      <c r="L14" s="210"/>
      <c r="M14" s="211"/>
    </row>
    <row r="15" spans="1:13">
      <c r="B15" s="209"/>
      <c r="C15" s="210"/>
      <c r="D15" s="211"/>
      <c r="E15" s="209"/>
      <c r="F15" s="212"/>
      <c r="G15" s="211"/>
      <c r="H15" s="209"/>
      <c r="I15" s="210"/>
      <c r="J15" s="211"/>
      <c r="K15" s="209"/>
      <c r="L15" s="210"/>
      <c r="M15" s="211"/>
    </row>
    <row r="16" spans="1:13">
      <c r="B16" s="209"/>
      <c r="C16" s="210"/>
      <c r="D16" s="211"/>
      <c r="E16" s="209"/>
      <c r="F16" s="212"/>
      <c r="G16" s="211"/>
      <c r="H16" s="209"/>
      <c r="I16" s="210"/>
      <c r="J16" s="211"/>
      <c r="K16" s="209"/>
      <c r="L16" s="210"/>
      <c r="M16" s="211"/>
    </row>
    <row r="17" spans="2:13">
      <c r="B17" s="209"/>
      <c r="C17" s="210"/>
      <c r="D17" s="211"/>
      <c r="E17" s="209"/>
      <c r="F17" s="212"/>
      <c r="G17" s="211"/>
      <c r="H17" s="209"/>
      <c r="I17" s="210"/>
      <c r="J17" s="211"/>
      <c r="K17" s="209"/>
      <c r="L17" s="210"/>
      <c r="M17" s="211"/>
    </row>
    <row r="18" spans="2:13">
      <c r="B18" s="209"/>
      <c r="C18" s="210"/>
      <c r="D18" s="211"/>
      <c r="E18" s="209"/>
      <c r="F18" s="212"/>
      <c r="G18" s="211"/>
      <c r="H18" s="209"/>
      <c r="I18" s="210"/>
      <c r="J18" s="211"/>
      <c r="K18" s="209"/>
      <c r="L18" s="210"/>
      <c r="M18" s="211"/>
    </row>
    <row r="19" spans="2:13">
      <c r="B19" s="209"/>
      <c r="C19" s="210"/>
      <c r="D19" s="211"/>
      <c r="E19" s="209"/>
      <c r="F19" s="212"/>
      <c r="G19" s="211"/>
      <c r="H19" s="209"/>
      <c r="I19" s="210"/>
      <c r="J19" s="211"/>
      <c r="K19" s="209"/>
      <c r="L19" s="210"/>
      <c r="M19" s="211"/>
    </row>
    <row r="20" spans="2:13">
      <c r="B20" s="209"/>
      <c r="C20" s="210"/>
      <c r="D20" s="211"/>
      <c r="E20" s="209"/>
      <c r="F20" s="212"/>
      <c r="G20" s="211"/>
      <c r="H20" s="209"/>
      <c r="I20" s="210"/>
      <c r="J20" s="211"/>
      <c r="K20" s="209"/>
      <c r="L20" s="210"/>
      <c r="M20" s="211"/>
    </row>
    <row r="21" spans="2:13">
      <c r="B21" s="209"/>
      <c r="C21" s="210"/>
      <c r="D21" s="211"/>
      <c r="E21" s="209"/>
      <c r="F21" s="212"/>
      <c r="G21" s="211"/>
      <c r="H21" s="209"/>
      <c r="I21" s="210"/>
      <c r="J21" s="211"/>
      <c r="K21" s="209"/>
      <c r="L21" s="210"/>
      <c r="M21" s="211"/>
    </row>
    <row r="22" spans="2:13">
      <c r="B22" s="209"/>
      <c r="C22" s="210"/>
      <c r="D22" s="211"/>
      <c r="E22" s="209"/>
      <c r="F22" s="212"/>
      <c r="G22" s="211"/>
      <c r="H22" s="209"/>
      <c r="I22" s="210"/>
      <c r="J22" s="211"/>
      <c r="K22" s="209"/>
      <c r="L22" s="210"/>
      <c r="M22" s="211"/>
    </row>
    <row r="23" spans="2:13">
      <c r="B23" s="209"/>
      <c r="C23" s="210"/>
      <c r="D23" s="211"/>
      <c r="E23" s="209"/>
      <c r="F23" s="212"/>
      <c r="G23" s="211"/>
      <c r="H23" s="209"/>
      <c r="I23" s="210"/>
      <c r="J23" s="211"/>
      <c r="K23" s="209"/>
      <c r="L23" s="210"/>
      <c r="M23" s="211"/>
    </row>
    <row r="24" spans="2:13">
      <c r="B24" s="209"/>
      <c r="C24" s="210"/>
      <c r="D24" s="211"/>
      <c r="E24" s="209"/>
      <c r="F24" s="212"/>
      <c r="G24" s="211"/>
      <c r="H24" s="209"/>
      <c r="I24" s="210"/>
      <c r="J24" s="211"/>
      <c r="K24" s="209"/>
      <c r="L24" s="210"/>
      <c r="M24" s="211"/>
    </row>
    <row r="25" spans="2:13">
      <c r="B25" s="209"/>
      <c r="C25" s="210"/>
      <c r="D25" s="211"/>
      <c r="E25" s="209"/>
      <c r="F25" s="212"/>
      <c r="G25" s="211"/>
      <c r="H25" s="209"/>
      <c r="I25" s="210"/>
      <c r="J25" s="211"/>
      <c r="K25" s="209"/>
      <c r="L25" s="210"/>
      <c r="M25" s="211"/>
    </row>
    <row r="26" spans="2:13">
      <c r="B26" s="209"/>
      <c r="C26" s="210"/>
      <c r="D26" s="211"/>
      <c r="E26" s="209"/>
      <c r="F26" s="212"/>
      <c r="G26" s="211"/>
      <c r="H26" s="209"/>
      <c r="I26" s="210"/>
      <c r="J26" s="211"/>
      <c r="K26" s="209"/>
      <c r="L26" s="210"/>
      <c r="M26" s="211"/>
    </row>
    <row r="27" spans="2:13">
      <c r="B27" s="209"/>
      <c r="C27" s="210"/>
      <c r="D27" s="211"/>
      <c r="E27" s="209"/>
      <c r="F27" s="212"/>
      <c r="G27" s="211"/>
      <c r="H27" s="209"/>
      <c r="I27" s="210"/>
      <c r="J27" s="211"/>
      <c r="K27" s="209"/>
      <c r="L27" s="210"/>
      <c r="M27" s="211"/>
    </row>
    <row r="28" spans="2:13">
      <c r="B28" s="209"/>
      <c r="C28" s="210"/>
      <c r="D28" s="211"/>
      <c r="E28" s="209"/>
      <c r="F28" s="212"/>
      <c r="G28" s="211"/>
      <c r="H28" s="209"/>
      <c r="I28" s="210"/>
      <c r="J28" s="211"/>
      <c r="K28" s="209"/>
      <c r="L28" s="210"/>
      <c r="M28" s="211"/>
    </row>
    <row r="29" spans="2:13">
      <c r="B29" s="209"/>
      <c r="C29" s="210"/>
      <c r="D29" s="211"/>
      <c r="E29" s="209"/>
      <c r="F29" s="212"/>
      <c r="G29" s="211"/>
      <c r="H29" s="209"/>
      <c r="I29" s="210"/>
      <c r="J29" s="211"/>
      <c r="K29" s="209"/>
      <c r="L29" s="210"/>
      <c r="M29" s="211"/>
    </row>
    <row r="30" spans="2:13">
      <c r="B30" s="209"/>
      <c r="C30" s="210"/>
      <c r="D30" s="211"/>
      <c r="E30" s="209"/>
      <c r="F30" s="212"/>
      <c r="G30" s="211"/>
      <c r="H30" s="209"/>
      <c r="I30" s="210"/>
      <c r="J30" s="211"/>
      <c r="K30" s="209"/>
      <c r="L30" s="210"/>
      <c r="M30" s="211"/>
    </row>
    <row r="31" spans="2:13">
      <c r="B31" s="209"/>
      <c r="C31" s="210"/>
      <c r="D31" s="211"/>
      <c r="E31" s="209"/>
      <c r="F31" s="212"/>
      <c r="G31" s="211"/>
      <c r="H31" s="209"/>
      <c r="I31" s="210"/>
      <c r="J31" s="211"/>
      <c r="K31" s="209"/>
      <c r="L31" s="210"/>
      <c r="M31" s="211"/>
    </row>
    <row r="32" spans="2:13">
      <c r="B32" s="209"/>
      <c r="C32" s="210"/>
      <c r="D32" s="211"/>
      <c r="E32" s="209"/>
      <c r="F32" s="212"/>
      <c r="G32" s="211"/>
      <c r="H32" s="209"/>
      <c r="I32" s="210"/>
      <c r="J32" s="211"/>
      <c r="K32" s="209"/>
      <c r="L32" s="210"/>
      <c r="M32" s="211"/>
    </row>
    <row r="33" spans="1:14">
      <c r="B33" s="209"/>
      <c r="C33" s="210"/>
      <c r="D33" s="211"/>
      <c r="E33" s="209"/>
      <c r="F33" s="212"/>
      <c r="G33" s="211"/>
      <c r="H33" s="209"/>
      <c r="I33" s="210"/>
      <c r="J33" s="211"/>
      <c r="K33" s="209"/>
      <c r="L33" s="210"/>
      <c r="M33" s="211"/>
    </row>
    <row r="34" spans="1:14">
      <c r="B34" s="209"/>
      <c r="C34" s="210"/>
      <c r="D34" s="211"/>
      <c r="E34" s="209"/>
      <c r="F34" s="212"/>
      <c r="G34" s="211"/>
      <c r="H34" s="209"/>
      <c r="I34" s="210"/>
      <c r="J34" s="211"/>
      <c r="K34" s="209"/>
      <c r="L34" s="210"/>
      <c r="M34" s="211"/>
    </row>
    <row r="35" spans="1:14">
      <c r="A35" s="277" t="s">
        <v>50</v>
      </c>
      <c r="B35" s="209"/>
      <c r="C35" s="210"/>
      <c r="D35" s="211"/>
      <c r="E35" s="209"/>
      <c r="F35" s="212"/>
      <c r="G35" s="211"/>
      <c r="H35" s="209"/>
      <c r="I35" s="210"/>
      <c r="J35" s="211"/>
      <c r="K35" s="209"/>
      <c r="L35" s="210"/>
      <c r="M35" s="211"/>
    </row>
    <row r="36" spans="1:14" ht="15" customHeight="1">
      <c r="A36" s="278"/>
      <c r="B36" s="209"/>
      <c r="C36" s="210"/>
      <c r="D36" s="211"/>
      <c r="E36" s="209"/>
      <c r="F36" s="212"/>
      <c r="G36" s="211"/>
      <c r="H36" s="209"/>
      <c r="I36" s="210"/>
      <c r="J36" s="211"/>
      <c r="K36" s="209"/>
      <c r="L36" s="210"/>
      <c r="M36" s="214"/>
    </row>
    <row r="37" spans="1:14" ht="16.5" thickBot="1">
      <c r="A37" s="279"/>
      <c r="B37" s="215"/>
      <c r="C37" s="216"/>
      <c r="D37" s="217"/>
      <c r="E37" s="218"/>
      <c r="F37" s="219"/>
      <c r="G37" s="220"/>
      <c r="H37" s="221"/>
      <c r="I37" s="222"/>
      <c r="J37" s="223"/>
      <c r="K37" s="224"/>
      <c r="L37" s="216"/>
      <c r="M37" s="225"/>
      <c r="N37" s="1"/>
    </row>
    <row r="38" spans="1:14">
      <c r="A38" s="280" t="s">
        <v>89</v>
      </c>
      <c r="B38" s="280"/>
      <c r="C38" s="280"/>
      <c r="D38" s="280"/>
      <c r="E38" s="280"/>
      <c r="F38" s="280"/>
      <c r="G38" s="280"/>
      <c r="H38" s="280"/>
      <c r="I38" s="280"/>
      <c r="J38" s="280"/>
      <c r="K38" s="280"/>
      <c r="L38" s="280"/>
      <c r="M38" s="281"/>
    </row>
    <row r="39" spans="1:14" ht="14.25" customHeight="1">
      <c r="A39" s="3"/>
      <c r="E39" s="203"/>
      <c r="H39" s="203"/>
      <c r="K39" s="155"/>
      <c r="L39" s="149"/>
      <c r="M39" s="158"/>
    </row>
    <row r="40" spans="1:14">
      <c r="A40" s="3"/>
      <c r="E40" s="203"/>
      <c r="H40" s="203"/>
      <c r="K40" s="155"/>
      <c r="L40" s="149"/>
      <c r="M40" s="158"/>
    </row>
    <row r="41" spans="1:14">
      <c r="A41" s="3"/>
      <c r="E41" s="203"/>
      <c r="H41" s="203"/>
      <c r="K41" s="155"/>
      <c r="L41" s="149"/>
      <c r="M41" s="158"/>
    </row>
    <row r="42" spans="1:14">
      <c r="A42" s="3"/>
      <c r="E42" s="203"/>
      <c r="H42" s="203"/>
      <c r="K42" s="155"/>
      <c r="L42" s="149"/>
      <c r="M42" s="158"/>
    </row>
    <row r="43" spans="1:14">
      <c r="A43" s="3"/>
      <c r="E43" s="203"/>
      <c r="K43" s="156"/>
      <c r="L43" s="157"/>
    </row>
    <row r="44" spans="1:14">
      <c r="L44" s="150"/>
    </row>
    <row r="45" spans="1:14">
      <c r="L45" s="150"/>
    </row>
    <row r="46" spans="1:14">
      <c r="L46" s="150"/>
    </row>
    <row r="47" spans="1:14">
      <c r="L47" s="150"/>
    </row>
    <row r="48" spans="1:14">
      <c r="L48" s="150"/>
    </row>
    <row r="49" spans="12:12">
      <c r="L49" s="150"/>
    </row>
    <row r="50" spans="12:12">
      <c r="L50" s="150"/>
    </row>
    <row r="51" spans="12:12">
      <c r="L51" s="150"/>
    </row>
    <row r="52" spans="12:12">
      <c r="L52" s="150"/>
    </row>
    <row r="53" spans="12:12">
      <c r="L53" s="150"/>
    </row>
    <row r="54" spans="12:12">
      <c r="L54" s="150"/>
    </row>
    <row r="55" spans="12:12">
      <c r="L55" s="150"/>
    </row>
    <row r="56" spans="12:12">
      <c r="L56" s="150"/>
    </row>
    <row r="57" spans="12:12">
      <c r="L57" s="150"/>
    </row>
    <row r="58" spans="12:12">
      <c r="L58" s="150"/>
    </row>
    <row r="59" spans="12:12">
      <c r="L59" s="150"/>
    </row>
    <row r="60" spans="12:12">
      <c r="L60" s="150"/>
    </row>
    <row r="61" spans="12:12">
      <c r="L61" s="150"/>
    </row>
    <row r="62" spans="12:12">
      <c r="L62" s="150"/>
    </row>
    <row r="63" spans="12:12">
      <c r="L63" s="150"/>
    </row>
    <row r="64" spans="12:12">
      <c r="L64" s="150"/>
    </row>
    <row r="65" spans="1:12">
      <c r="L65" s="150"/>
    </row>
    <row r="66" spans="1:12">
      <c r="L66" s="150"/>
    </row>
    <row r="67" spans="1:12">
      <c r="L67" s="150"/>
    </row>
    <row r="68" spans="1:12">
      <c r="A68" s="278"/>
      <c r="L68" s="150"/>
    </row>
    <row r="69" spans="1:12">
      <c r="A69" s="278"/>
      <c r="L69" s="150"/>
    </row>
    <row r="70" spans="1:12">
      <c r="A70" s="278"/>
      <c r="L70" s="150"/>
    </row>
    <row r="71" spans="1:12">
      <c r="A71" s="3"/>
    </row>
  </sheetData>
  <sheetProtection password="9F63" sheet="1" objects="1" scenarios="1" insertRows="0"/>
  <mergeCells count="9">
    <mergeCell ref="A35:A37"/>
    <mergeCell ref="A38:M38"/>
    <mergeCell ref="A68:A70"/>
    <mergeCell ref="E2:J2"/>
    <mergeCell ref="A4:A5"/>
    <mergeCell ref="B4:D4"/>
    <mergeCell ref="E4:G4"/>
    <mergeCell ref="H4:J4"/>
    <mergeCell ref="K4:M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rgb="FF7030A0"/>
  </sheetPr>
  <dimension ref="A1:N28"/>
  <sheetViews>
    <sheetView showGridLines="0" workbookViewId="0">
      <selection activeCell="C9" sqref="C9"/>
    </sheetView>
  </sheetViews>
  <sheetFormatPr defaultRowHeight="15"/>
  <cols>
    <col min="1" max="1" width="3" customWidth="1"/>
    <col min="2" max="2" width="25.28515625" customWidth="1"/>
    <col min="3" max="3" width="19.85546875" customWidth="1"/>
    <col min="4" max="4" width="15.42578125" customWidth="1"/>
    <col min="5" max="5" width="10.85546875" customWidth="1"/>
    <col min="6" max="6" width="10.7109375" customWidth="1"/>
    <col min="7" max="7" width="11.85546875" customWidth="1"/>
    <col min="8" max="8" width="12" customWidth="1"/>
    <col min="9" max="9" width="14.28515625" customWidth="1"/>
    <col min="10" max="11" width="14.7109375" customWidth="1"/>
    <col min="12" max="12" width="12.7109375" customWidth="1"/>
    <col min="14" max="14" width="20.85546875" customWidth="1"/>
  </cols>
  <sheetData>
    <row r="1" spans="1:14" ht="15.75" thickBot="1"/>
    <row r="2" spans="1:14" ht="18.75" customHeight="1" thickBot="1">
      <c r="D2" s="309" t="s">
        <v>87</v>
      </c>
      <c r="E2" s="309"/>
      <c r="F2" s="309"/>
      <c r="G2" s="309"/>
      <c r="H2" s="309"/>
      <c r="I2" s="309"/>
      <c r="J2" s="309"/>
      <c r="K2" s="309"/>
    </row>
    <row r="3" spans="1:14">
      <c r="A3" s="75"/>
      <c r="B3" s="75"/>
      <c r="C3" s="75"/>
      <c r="D3" s="75"/>
      <c r="E3" s="75"/>
    </row>
    <row r="4" spans="1:14" ht="15.75" thickBot="1">
      <c r="A4" s="75"/>
      <c r="B4" s="101" t="s">
        <v>28</v>
      </c>
      <c r="C4" s="75"/>
      <c r="D4" s="75"/>
      <c r="E4" s="101"/>
      <c r="G4" s="5"/>
      <c r="L4" s="5"/>
      <c r="M4" s="5"/>
      <c r="N4" s="5"/>
    </row>
    <row r="5" spans="1:14" ht="15.75" thickBot="1">
      <c r="A5" s="75"/>
      <c r="B5" s="310" t="s">
        <v>25</v>
      </c>
      <c r="C5" s="311"/>
      <c r="D5" s="102"/>
      <c r="E5" s="312" t="s">
        <v>70</v>
      </c>
      <c r="F5" s="313"/>
      <c r="G5" s="5"/>
      <c r="L5" s="5"/>
      <c r="M5" s="5"/>
      <c r="N5" s="5"/>
    </row>
    <row r="6" spans="1:14" ht="18" customHeight="1">
      <c r="A6" s="75"/>
      <c r="B6" s="120" t="s">
        <v>20</v>
      </c>
      <c r="C6" s="121" t="s">
        <v>41</v>
      </c>
      <c r="D6" s="103"/>
      <c r="E6" s="107" t="s">
        <v>12</v>
      </c>
      <c r="F6" s="108" t="s">
        <v>13</v>
      </c>
      <c r="G6" s="5"/>
      <c r="H6" s="314" t="s">
        <v>43</v>
      </c>
      <c r="I6" s="315"/>
      <c r="J6" s="315"/>
      <c r="K6" s="316"/>
      <c r="L6" s="88"/>
      <c r="M6" s="5"/>
      <c r="N6" s="5"/>
    </row>
    <row r="7" spans="1:14" ht="15.75" customHeight="1" thickBot="1">
      <c r="A7" s="75"/>
      <c r="B7" s="114" t="s">
        <v>18</v>
      </c>
      <c r="C7" s="115">
        <v>315</v>
      </c>
      <c r="D7" s="104"/>
      <c r="E7" s="226">
        <v>15000</v>
      </c>
      <c r="F7" s="227">
        <v>15000</v>
      </c>
      <c r="G7" s="5"/>
      <c r="H7" s="317"/>
      <c r="I7" s="318"/>
      <c r="J7" s="318"/>
      <c r="K7" s="319"/>
      <c r="L7" s="5"/>
      <c r="M7" s="5"/>
      <c r="N7" s="5"/>
    </row>
    <row r="8" spans="1:14" ht="15" customHeight="1" thickBot="1">
      <c r="A8" s="75"/>
      <c r="B8" s="177" t="s">
        <v>19</v>
      </c>
      <c r="C8" s="178">
        <v>360</v>
      </c>
      <c r="D8" s="116"/>
      <c r="E8" s="104"/>
      <c r="G8" s="5"/>
      <c r="H8" s="38" t="s">
        <v>12</v>
      </c>
      <c r="I8" s="38" t="s">
        <v>64</v>
      </c>
      <c r="J8" s="95" t="s">
        <v>13</v>
      </c>
      <c r="K8" s="96" t="s">
        <v>26</v>
      </c>
      <c r="L8" s="112" t="s">
        <v>29</v>
      </c>
      <c r="M8" s="5"/>
      <c r="N8" s="5"/>
    </row>
    <row r="9" spans="1:14">
      <c r="A9" s="75"/>
      <c r="B9" s="114" t="s">
        <v>22</v>
      </c>
      <c r="C9" s="115">
        <v>390</v>
      </c>
      <c r="D9" s="104"/>
      <c r="E9" s="104"/>
      <c r="F9" s="203"/>
      <c r="G9" s="129"/>
      <c r="H9" s="110"/>
      <c r="I9" s="110"/>
      <c r="J9" s="94"/>
      <c r="K9" s="111"/>
      <c r="L9" s="31"/>
      <c r="M9" s="5"/>
      <c r="N9" s="5"/>
    </row>
    <row r="10" spans="1:14" ht="15.75" thickBot="1">
      <c r="A10" s="75"/>
      <c r="B10" s="179" t="s">
        <v>23</v>
      </c>
      <c r="C10" s="180">
        <v>435</v>
      </c>
      <c r="D10" s="104"/>
      <c r="E10" s="104"/>
      <c r="G10" s="131" t="s">
        <v>30</v>
      </c>
      <c r="H10" s="130">
        <f>(C15*D15*$E$7)/1000000</f>
        <v>0</v>
      </c>
      <c r="I10" s="39">
        <f>(C16*D16*$E$7)/1000000</f>
        <v>0</v>
      </c>
      <c r="J10" s="39">
        <f>(C17*D17*$F$7)/1000000</f>
        <v>0</v>
      </c>
      <c r="K10" s="40">
        <f>(C18*D18*$F$7)/1000000</f>
        <v>0</v>
      </c>
      <c r="L10" s="32">
        <f>SUM(H10:K10)</f>
        <v>0</v>
      </c>
      <c r="M10" s="5"/>
      <c r="N10" s="5"/>
    </row>
    <row r="11" spans="1:14">
      <c r="A11" s="75"/>
      <c r="B11" s="75"/>
      <c r="C11" s="75"/>
      <c r="D11" s="75"/>
      <c r="E11" s="75"/>
      <c r="G11" s="5"/>
      <c r="H11" s="34"/>
      <c r="I11" s="36"/>
      <c r="J11" s="35"/>
      <c r="K11" s="36"/>
      <c r="L11" s="135"/>
      <c r="M11" s="5"/>
      <c r="N11" s="5"/>
    </row>
    <row r="12" spans="1:14" ht="15.75" thickBot="1">
      <c r="A12" s="75"/>
      <c r="B12" s="75"/>
      <c r="C12" s="75"/>
      <c r="D12" s="75"/>
      <c r="E12" s="75"/>
      <c r="G12" s="89" t="s">
        <v>15</v>
      </c>
      <c r="H12" s="41">
        <f>C7*C15*$E$7/1000000</f>
        <v>0</v>
      </c>
      <c r="I12" s="41">
        <f>(C8*C16*$E$7/1000000)</f>
        <v>0</v>
      </c>
      <c r="J12" s="41">
        <f>(C9*C17*$F$7/1000000)</f>
        <v>0</v>
      </c>
      <c r="K12" s="109">
        <f>(C10*C18*$F$7/1000000)</f>
        <v>0</v>
      </c>
      <c r="L12" s="33">
        <f>SUM(H12:K12)</f>
        <v>0</v>
      </c>
      <c r="M12" s="5"/>
      <c r="N12" s="5"/>
    </row>
    <row r="13" spans="1:14" ht="15.75" thickBot="1">
      <c r="A13" s="75"/>
      <c r="B13" s="320" t="s">
        <v>21</v>
      </c>
      <c r="C13" s="321"/>
      <c r="D13" s="322"/>
      <c r="E13" s="104"/>
      <c r="G13" s="5"/>
      <c r="H13" s="35"/>
      <c r="I13" s="37"/>
      <c r="J13" s="35"/>
      <c r="K13" s="36"/>
      <c r="L13" s="135"/>
      <c r="M13" s="5"/>
      <c r="N13" s="5"/>
    </row>
    <row r="14" spans="1:14" ht="15.75" thickBot="1">
      <c r="A14" s="75"/>
      <c r="B14" s="118" t="s">
        <v>20</v>
      </c>
      <c r="C14" s="117" t="s">
        <v>24</v>
      </c>
      <c r="D14" s="119" t="s">
        <v>42</v>
      </c>
      <c r="E14" s="102"/>
      <c r="G14" s="90" t="s">
        <v>16</v>
      </c>
      <c r="H14" s="91">
        <f>(H12-H10)</f>
        <v>0</v>
      </c>
      <c r="I14" s="92">
        <f>(I12-I10)</f>
        <v>0</v>
      </c>
      <c r="J14" s="91">
        <f>(J12-J10)</f>
        <v>0</v>
      </c>
      <c r="K14" s="92">
        <f>(K12-K10)</f>
        <v>0</v>
      </c>
      <c r="L14" s="93">
        <f>SUM(H14:K14)</f>
        <v>0</v>
      </c>
      <c r="M14" s="5"/>
      <c r="N14" s="5"/>
    </row>
    <row r="15" spans="1:14">
      <c r="A15" s="75"/>
      <c r="B15" s="114" t="s">
        <v>18</v>
      </c>
      <c r="C15" s="113">
        <f>SUM('Your MY 2014 Fleet'!C7:'Your MY 2014 Fleet'!C37)</f>
        <v>0</v>
      </c>
      <c r="D15" s="134">
        <f>IF(C15=0,0,SUMPRODUCT('Your MY 2014 Fleet'!C7:C37,'Your MY 2014 Fleet'!D7:D37)/SUM('Your MY 2014 Fleet'!C7:C37))</f>
        <v>0</v>
      </c>
      <c r="E15" s="106"/>
      <c r="G15" s="5"/>
      <c r="H15" s="5"/>
      <c r="I15" s="5"/>
      <c r="J15" s="5"/>
      <c r="K15" s="5"/>
      <c r="L15" s="5"/>
      <c r="M15" s="5"/>
      <c r="N15" s="5"/>
    </row>
    <row r="16" spans="1:14" ht="15.75" thickBot="1">
      <c r="A16" s="75"/>
      <c r="B16" s="181" t="s">
        <v>19</v>
      </c>
      <c r="C16" s="182">
        <f>SUM('Your MY 2014 Fleet'!F7:'Your MY 2014 Fleet'!F37)</f>
        <v>0</v>
      </c>
      <c r="D16" s="183">
        <f>IF(C16=0,0,SUMPRODUCT('Your MY 2014 Fleet'!F7:F37,'Your MY 2014 Fleet'!G7:G37)/SUM('Your MY 2014 Fleet'!F7:F37))</f>
        <v>0</v>
      </c>
      <c r="E16" s="106"/>
      <c r="G16" s="5"/>
      <c r="H16" s="5"/>
      <c r="I16" s="5"/>
      <c r="J16" s="5"/>
      <c r="K16" s="5"/>
      <c r="L16" s="5"/>
      <c r="M16" s="5"/>
      <c r="N16" s="5"/>
    </row>
    <row r="17" spans="1:14" ht="17.25" thickBot="1">
      <c r="A17" s="75"/>
      <c r="B17" s="114" t="s">
        <v>22</v>
      </c>
      <c r="C17" s="113">
        <f>SUM('Your MY 2014 Fleet'!I7:'Your MY 2014 Fleet'!I37)</f>
        <v>0</v>
      </c>
      <c r="D17" s="134">
        <f>IF(C17=0,0,SUMPRODUCT('Your MY 2014 Fleet'!I7:I37,'Your MY 2014 Fleet'!J7:J37)/SUM('Your MY 2014 Fleet'!I7:I37))</f>
        <v>0</v>
      </c>
      <c r="E17" s="106"/>
      <c r="G17" s="5"/>
      <c r="H17" s="306" t="s">
        <v>88</v>
      </c>
      <c r="I17" s="307"/>
      <c r="J17" s="308"/>
      <c r="L17" s="301"/>
      <c r="M17" s="301"/>
      <c r="N17" s="301"/>
    </row>
    <row r="18" spans="1:14" ht="15.75" thickBot="1">
      <c r="A18" s="75"/>
      <c r="B18" s="184" t="s">
        <v>23</v>
      </c>
      <c r="C18" s="185">
        <f>SUM('Your MY 2014 Fleet'!L7:'Your MY 2014 Fleet'!L37)</f>
        <v>0</v>
      </c>
      <c r="D18" s="186">
        <f>IF(C18=0,0,SUMPRODUCT('Your MY 2014 Fleet'!L7:L37,'Your MY 2014 Fleet'!M7:M37)/SUM('Your MY 2014 Fleet'!L7:L37))</f>
        <v>0</v>
      </c>
      <c r="E18" s="106"/>
      <c r="G18" s="5"/>
      <c r="H18" s="7"/>
      <c r="I18" s="8"/>
      <c r="J18" s="9"/>
      <c r="K18" s="123"/>
      <c r="L18" s="5"/>
      <c r="M18" s="5"/>
      <c r="N18" s="5"/>
    </row>
    <row r="19" spans="1:14" ht="15.75">
      <c r="A19" s="75"/>
      <c r="B19" s="75"/>
      <c r="C19" s="75"/>
      <c r="D19" s="204"/>
      <c r="E19" s="75"/>
      <c r="G19" s="5"/>
      <c r="H19" s="77" t="s">
        <v>14</v>
      </c>
      <c r="I19" s="13">
        <f>SUM(H10:K10)</f>
        <v>0</v>
      </c>
      <c r="J19" s="14" t="s">
        <v>27</v>
      </c>
      <c r="K19" s="124"/>
    </row>
    <row r="20" spans="1:14">
      <c r="A20" s="105"/>
      <c r="B20" s="105"/>
      <c r="C20" s="105"/>
      <c r="D20" s="105"/>
      <c r="E20" s="105"/>
      <c r="G20" s="6"/>
      <c r="H20" s="12"/>
      <c r="I20" s="13"/>
      <c r="J20" s="14"/>
    </row>
    <row r="21" spans="1:14" ht="15.75">
      <c r="B21" s="302"/>
      <c r="C21" s="302"/>
      <c r="D21" s="302"/>
      <c r="E21" s="302"/>
      <c r="F21" s="302"/>
      <c r="G21" s="10"/>
      <c r="H21" s="77" t="s">
        <v>15</v>
      </c>
      <c r="I21" s="13">
        <f>SUM(H12:K12)</f>
        <v>0</v>
      </c>
      <c r="J21" s="14" t="s">
        <v>27</v>
      </c>
    </row>
    <row r="22" spans="1:14" ht="15.75" thickBot="1">
      <c r="B22" s="303"/>
      <c r="C22" s="304"/>
      <c r="D22" s="303"/>
      <c r="E22" s="303"/>
      <c r="F22" s="304"/>
      <c r="G22" s="15"/>
      <c r="H22" s="12"/>
      <c r="I22" s="13"/>
      <c r="J22" s="14"/>
    </row>
    <row r="23" spans="1:14" ht="16.5" thickBot="1">
      <c r="B23" s="305"/>
      <c r="C23" s="304"/>
      <c r="D23" s="305"/>
      <c r="E23" s="305"/>
      <c r="F23" s="304"/>
      <c r="G23" s="19"/>
      <c r="H23" s="127" t="s">
        <v>16</v>
      </c>
      <c r="I23" s="23">
        <f>(I21-I19)</f>
        <v>0</v>
      </c>
      <c r="J23" s="24" t="s">
        <v>27</v>
      </c>
    </row>
    <row r="24" spans="1:14" ht="15.75" thickBot="1">
      <c r="G24" s="19"/>
      <c r="H24" s="122" t="s">
        <v>17</v>
      </c>
      <c r="I24" s="299" t="str">
        <f>IF(I23&lt;0,"You Owe The Above Quantity","You Comply")</f>
        <v>You Comply</v>
      </c>
      <c r="J24" s="300"/>
    </row>
    <row r="25" spans="1:14">
      <c r="G25" s="19"/>
    </row>
    <row r="26" spans="1:14">
      <c r="G26" s="5"/>
    </row>
    <row r="27" spans="1:14">
      <c r="G27" s="5"/>
      <c r="L27" s="5"/>
      <c r="M27" s="5"/>
      <c r="N27" s="5"/>
    </row>
    <row r="28" spans="1:14">
      <c r="G28" s="5"/>
      <c r="L28" s="5"/>
      <c r="M28" s="5"/>
      <c r="N28" s="5"/>
    </row>
  </sheetData>
  <sheetProtection password="9F63" sheet="1" objects="1" scenarios="1"/>
  <protectedRanges>
    <protectedRange sqref="B23 D23:E23 J6" name="Range2"/>
  </protectedRanges>
  <mergeCells count="13">
    <mergeCell ref="D2:K2"/>
    <mergeCell ref="B5:C5"/>
    <mergeCell ref="E5:F5"/>
    <mergeCell ref="H6:K7"/>
    <mergeCell ref="B13:D13"/>
    <mergeCell ref="I24:J24"/>
    <mergeCell ref="L17:N17"/>
    <mergeCell ref="B21:F21"/>
    <mergeCell ref="B22:C22"/>
    <mergeCell ref="D22:F22"/>
    <mergeCell ref="B23:C23"/>
    <mergeCell ref="D23:F23"/>
    <mergeCell ref="H17:J17"/>
  </mergeCells>
  <conditionalFormatting sqref="I24:J24">
    <cfRule type="containsText" dxfId="10" priority="1" operator="containsText" text="You Owe The Above Quantity">
      <formula>NOT(ISERROR(SEARCH("You Owe The Above Quantity",I24)))</formula>
    </cfRule>
  </conditionalFormatting>
  <pageMargins left="0.7" right="0.7" top="0.75" bottom="0.75" header="0.3" footer="0.3"/>
  <pageSetup orientation="portrait" r:id="rId1"/>
  <ignoredErrors>
    <ignoredError sqref="D15" formulaRange="1"/>
  </ignoredErrors>
</worksheet>
</file>

<file path=xl/worksheets/sheet4.xml><?xml version="1.0" encoding="utf-8"?>
<worksheet xmlns="http://schemas.openxmlformats.org/spreadsheetml/2006/main" xmlns:r="http://schemas.openxmlformats.org/officeDocument/2006/relationships">
  <sheetPr>
    <tabColor theme="9"/>
  </sheetPr>
  <dimension ref="A1:N71"/>
  <sheetViews>
    <sheetView workbookViewId="0">
      <selection activeCell="B5" sqref="B5"/>
    </sheetView>
  </sheetViews>
  <sheetFormatPr defaultRowHeight="15"/>
  <cols>
    <col min="1" max="1" width="10.85546875" customWidth="1"/>
    <col min="2" max="2" width="18" style="1" customWidth="1"/>
    <col min="3" max="3" width="7.5703125" style="2" customWidth="1"/>
    <col min="4" max="4" width="9.42578125" style="3" customWidth="1"/>
    <col min="5" max="5" width="15.85546875" style="1" customWidth="1"/>
    <col min="6" max="6" width="7.42578125" style="2" customWidth="1"/>
    <col min="7" max="7" width="9.28515625" style="3" customWidth="1"/>
    <col min="8" max="8" width="17.5703125" style="1" customWidth="1"/>
    <col min="9" max="9" width="7.42578125" style="2" customWidth="1"/>
    <col min="10" max="10" width="9.7109375" style="3" customWidth="1"/>
    <col min="11" max="11" width="18" style="1" customWidth="1"/>
    <col min="12" max="12" width="7.42578125" style="2" customWidth="1"/>
    <col min="13" max="13" width="9.28515625" style="3" customWidth="1"/>
  </cols>
  <sheetData>
    <row r="1" spans="1:13" ht="15.75" thickBot="1">
      <c r="B1" s="2"/>
      <c r="D1" s="2"/>
      <c r="E1" s="2"/>
      <c r="G1" s="2"/>
      <c r="H1" s="2"/>
      <c r="J1" s="2"/>
      <c r="K1" s="2"/>
      <c r="M1" s="2"/>
    </row>
    <row r="2" spans="1:13" ht="20.25" customHeight="1" thickBot="1">
      <c r="B2" s="2"/>
      <c r="D2" s="2"/>
      <c r="E2" s="282" t="s">
        <v>77</v>
      </c>
      <c r="F2" s="283"/>
      <c r="G2" s="283"/>
      <c r="H2" s="283"/>
      <c r="I2" s="283"/>
      <c r="J2" s="284"/>
      <c r="K2" s="2"/>
      <c r="M2" s="2"/>
    </row>
    <row r="3" spans="1:13" ht="15.75" thickBot="1">
      <c r="B3" s="48"/>
      <c r="D3" s="48"/>
      <c r="E3" s="2"/>
      <c r="G3" s="2"/>
      <c r="H3" s="48"/>
      <c r="J3" s="2"/>
      <c r="K3" s="48"/>
      <c r="M3" s="48"/>
    </row>
    <row r="4" spans="1:13" ht="15.75" thickBot="1">
      <c r="A4" s="285" t="s">
        <v>55</v>
      </c>
      <c r="B4" s="287" t="s">
        <v>4</v>
      </c>
      <c r="C4" s="288"/>
      <c r="D4" s="289"/>
      <c r="E4" s="290" t="s">
        <v>6</v>
      </c>
      <c r="F4" s="291"/>
      <c r="G4" s="292"/>
      <c r="H4" s="293" t="s">
        <v>10</v>
      </c>
      <c r="I4" s="294"/>
      <c r="J4" s="295"/>
      <c r="K4" s="296" t="s">
        <v>86</v>
      </c>
      <c r="L4" s="297"/>
      <c r="M4" s="298"/>
    </row>
    <row r="5" spans="1:13" ht="24" customHeight="1" thickBot="1">
      <c r="A5" s="286"/>
      <c r="B5" s="147" t="s">
        <v>11</v>
      </c>
      <c r="C5" s="136" t="s">
        <v>7</v>
      </c>
      <c r="D5" s="143" t="s">
        <v>51</v>
      </c>
      <c r="E5" s="144" t="s">
        <v>11</v>
      </c>
      <c r="F5" s="137" t="s">
        <v>8</v>
      </c>
      <c r="G5" s="142" t="s">
        <v>51</v>
      </c>
      <c r="H5" s="145" t="s">
        <v>11</v>
      </c>
      <c r="I5" s="138" t="s">
        <v>7</v>
      </c>
      <c r="J5" s="141" t="s">
        <v>51</v>
      </c>
      <c r="K5" s="146" t="s">
        <v>11</v>
      </c>
      <c r="L5" s="139" t="s">
        <v>7</v>
      </c>
      <c r="M5" s="140" t="s">
        <v>51</v>
      </c>
    </row>
    <row r="6" spans="1:13">
      <c r="A6" s="29" t="s">
        <v>5</v>
      </c>
      <c r="B6" s="97" t="s">
        <v>68</v>
      </c>
      <c r="C6" s="98">
        <v>10</v>
      </c>
      <c r="D6" s="30">
        <v>282</v>
      </c>
      <c r="E6" s="99"/>
      <c r="F6" s="100"/>
      <c r="G6" s="30"/>
      <c r="H6" s="97"/>
      <c r="I6" s="98"/>
      <c r="J6" s="30"/>
      <c r="K6" s="97"/>
      <c r="L6" s="98"/>
      <c r="M6" s="30"/>
    </row>
    <row r="7" spans="1:13">
      <c r="A7" s="4" t="s">
        <v>9</v>
      </c>
      <c r="B7" s="209"/>
      <c r="C7" s="210"/>
      <c r="D7" s="211"/>
      <c r="E7" s="209"/>
      <c r="F7" s="212"/>
      <c r="G7" s="211"/>
      <c r="H7" s="209"/>
      <c r="I7" s="213"/>
      <c r="J7" s="211"/>
      <c r="K7" s="209"/>
      <c r="L7" s="213"/>
      <c r="M7" s="211"/>
    </row>
    <row r="8" spans="1:13">
      <c r="B8" s="209"/>
      <c r="C8" s="210"/>
      <c r="D8" s="211"/>
      <c r="E8" s="209"/>
      <c r="F8" s="212"/>
      <c r="G8" s="211"/>
      <c r="H8" s="209"/>
      <c r="I8" s="210"/>
      <c r="J8" s="211"/>
      <c r="K8" s="209"/>
      <c r="L8" s="210"/>
      <c r="M8" s="211"/>
    </row>
    <row r="9" spans="1:13">
      <c r="B9" s="209"/>
      <c r="C9" s="210"/>
      <c r="D9" s="211"/>
      <c r="E9" s="209"/>
      <c r="F9" s="212"/>
      <c r="G9" s="211"/>
      <c r="H9" s="209"/>
      <c r="I9" s="210"/>
      <c r="J9" s="211"/>
      <c r="K9" s="209"/>
      <c r="L9" s="210"/>
      <c r="M9" s="211"/>
    </row>
    <row r="10" spans="1:13">
      <c r="B10" s="209"/>
      <c r="C10" s="213"/>
      <c r="D10" s="211"/>
      <c r="E10" s="209"/>
      <c r="F10" s="212"/>
      <c r="G10" s="211"/>
      <c r="H10" s="209"/>
      <c r="I10" s="210"/>
      <c r="J10" s="211"/>
      <c r="K10" s="209"/>
      <c r="L10" s="210"/>
      <c r="M10" s="211"/>
    </row>
    <row r="11" spans="1:13">
      <c r="B11" s="209"/>
      <c r="C11" s="213"/>
      <c r="D11" s="211"/>
      <c r="E11" s="209"/>
      <c r="F11" s="212"/>
      <c r="G11" s="211"/>
      <c r="H11" s="209"/>
      <c r="I11" s="210"/>
      <c r="J11" s="211"/>
      <c r="K11" s="209"/>
      <c r="L11" s="210"/>
      <c r="M11" s="211"/>
    </row>
    <row r="12" spans="1:13">
      <c r="B12" s="209"/>
      <c r="C12" s="210"/>
      <c r="D12" s="211"/>
      <c r="E12" s="209"/>
      <c r="F12" s="212"/>
      <c r="G12" s="211"/>
      <c r="H12" s="209"/>
      <c r="I12" s="210"/>
      <c r="J12" s="211"/>
      <c r="K12" s="209"/>
      <c r="L12" s="210"/>
      <c r="M12" s="211"/>
    </row>
    <row r="13" spans="1:13">
      <c r="B13" s="209"/>
      <c r="C13" s="210"/>
      <c r="D13" s="211"/>
      <c r="E13" s="209"/>
      <c r="F13" s="212"/>
      <c r="G13" s="211"/>
      <c r="H13" s="209"/>
      <c r="I13" s="210"/>
      <c r="J13" s="211"/>
      <c r="K13" s="209"/>
      <c r="L13" s="210"/>
      <c r="M13" s="211"/>
    </row>
    <row r="14" spans="1:13">
      <c r="B14" s="209"/>
      <c r="C14" s="210"/>
      <c r="D14" s="211"/>
      <c r="E14" s="209"/>
      <c r="F14" s="212"/>
      <c r="G14" s="211"/>
      <c r="H14" s="209"/>
      <c r="I14" s="210"/>
      <c r="J14" s="211"/>
      <c r="K14" s="209"/>
      <c r="L14" s="210"/>
      <c r="M14" s="211"/>
    </row>
    <row r="15" spans="1:13">
      <c r="B15" s="209"/>
      <c r="C15" s="210"/>
      <c r="D15" s="211"/>
      <c r="E15" s="209"/>
      <c r="F15" s="212"/>
      <c r="G15" s="211"/>
      <c r="H15" s="209"/>
      <c r="I15" s="210"/>
      <c r="J15" s="211"/>
      <c r="K15" s="209"/>
      <c r="L15" s="210"/>
      <c r="M15" s="211"/>
    </row>
    <row r="16" spans="1:13">
      <c r="B16" s="209"/>
      <c r="C16" s="210"/>
      <c r="D16" s="211"/>
      <c r="E16" s="209"/>
      <c r="F16" s="212"/>
      <c r="G16" s="211"/>
      <c r="H16" s="209"/>
      <c r="I16" s="210"/>
      <c r="J16" s="211"/>
      <c r="K16" s="209"/>
      <c r="L16" s="210"/>
      <c r="M16" s="211"/>
    </row>
    <row r="17" spans="2:13">
      <c r="B17" s="209"/>
      <c r="C17" s="210"/>
      <c r="D17" s="211"/>
      <c r="E17" s="209"/>
      <c r="F17" s="212"/>
      <c r="G17" s="211"/>
      <c r="H17" s="209"/>
      <c r="I17" s="210"/>
      <c r="J17" s="211"/>
      <c r="K17" s="209"/>
      <c r="L17" s="210"/>
      <c r="M17" s="211"/>
    </row>
    <row r="18" spans="2:13">
      <c r="B18" s="209"/>
      <c r="C18" s="210"/>
      <c r="D18" s="211"/>
      <c r="E18" s="209"/>
      <c r="F18" s="212"/>
      <c r="G18" s="211"/>
      <c r="H18" s="209"/>
      <c r="I18" s="210"/>
      <c r="J18" s="211"/>
      <c r="K18" s="209"/>
      <c r="L18" s="210"/>
      <c r="M18" s="211"/>
    </row>
    <row r="19" spans="2:13">
      <c r="B19" s="209"/>
      <c r="C19" s="210"/>
      <c r="D19" s="211"/>
      <c r="E19" s="209"/>
      <c r="F19" s="212"/>
      <c r="G19" s="211"/>
      <c r="H19" s="209"/>
      <c r="I19" s="210"/>
      <c r="J19" s="211"/>
      <c r="K19" s="209"/>
      <c r="L19" s="210"/>
      <c r="M19" s="211"/>
    </row>
    <row r="20" spans="2:13">
      <c r="B20" s="209"/>
      <c r="C20" s="210"/>
      <c r="D20" s="211"/>
      <c r="E20" s="209"/>
      <c r="F20" s="212"/>
      <c r="G20" s="211"/>
      <c r="H20" s="209"/>
      <c r="I20" s="210"/>
      <c r="J20" s="211"/>
      <c r="K20" s="209"/>
      <c r="L20" s="210"/>
      <c r="M20" s="211"/>
    </row>
    <row r="21" spans="2:13">
      <c r="B21" s="209"/>
      <c r="C21" s="210"/>
      <c r="D21" s="211"/>
      <c r="E21" s="209"/>
      <c r="F21" s="212"/>
      <c r="G21" s="211"/>
      <c r="H21" s="209"/>
      <c r="I21" s="210"/>
      <c r="J21" s="211"/>
      <c r="K21" s="209"/>
      <c r="L21" s="210"/>
      <c r="M21" s="211"/>
    </row>
    <row r="22" spans="2:13">
      <c r="B22" s="209"/>
      <c r="C22" s="210"/>
      <c r="D22" s="211"/>
      <c r="E22" s="209"/>
      <c r="F22" s="212"/>
      <c r="G22" s="211"/>
      <c r="H22" s="209"/>
      <c r="I22" s="210"/>
      <c r="J22" s="211"/>
      <c r="K22" s="209"/>
      <c r="L22" s="210"/>
      <c r="M22" s="211"/>
    </row>
    <row r="23" spans="2:13">
      <c r="B23" s="209"/>
      <c r="C23" s="210"/>
      <c r="D23" s="211"/>
      <c r="E23" s="209"/>
      <c r="F23" s="212"/>
      <c r="G23" s="211"/>
      <c r="H23" s="209"/>
      <c r="I23" s="210"/>
      <c r="J23" s="211"/>
      <c r="K23" s="209"/>
      <c r="L23" s="210"/>
      <c r="M23" s="211"/>
    </row>
    <row r="24" spans="2:13">
      <c r="B24" s="209"/>
      <c r="C24" s="210"/>
      <c r="D24" s="211"/>
      <c r="E24" s="209"/>
      <c r="F24" s="212"/>
      <c r="G24" s="211"/>
      <c r="H24" s="209"/>
      <c r="I24" s="210"/>
      <c r="J24" s="211"/>
      <c r="K24" s="209"/>
      <c r="L24" s="210"/>
      <c r="M24" s="211"/>
    </row>
    <row r="25" spans="2:13">
      <c r="B25" s="209"/>
      <c r="C25" s="210"/>
      <c r="D25" s="211"/>
      <c r="E25" s="209"/>
      <c r="F25" s="212"/>
      <c r="G25" s="211"/>
      <c r="H25" s="209"/>
      <c r="I25" s="210"/>
      <c r="J25" s="211"/>
      <c r="K25" s="209"/>
      <c r="L25" s="210"/>
      <c r="M25" s="211"/>
    </row>
    <row r="26" spans="2:13">
      <c r="B26" s="209"/>
      <c r="C26" s="210"/>
      <c r="D26" s="211"/>
      <c r="E26" s="209"/>
      <c r="F26" s="212"/>
      <c r="G26" s="211"/>
      <c r="H26" s="209"/>
      <c r="I26" s="210"/>
      <c r="J26" s="211"/>
      <c r="K26" s="209"/>
      <c r="L26" s="210"/>
      <c r="M26" s="211"/>
    </row>
    <row r="27" spans="2:13">
      <c r="B27" s="209"/>
      <c r="C27" s="210"/>
      <c r="D27" s="211"/>
      <c r="E27" s="209"/>
      <c r="F27" s="212"/>
      <c r="G27" s="211"/>
      <c r="H27" s="209"/>
      <c r="I27" s="210"/>
      <c r="J27" s="211"/>
      <c r="K27" s="209"/>
      <c r="L27" s="210"/>
      <c r="M27" s="211"/>
    </row>
    <row r="28" spans="2:13">
      <c r="B28" s="209"/>
      <c r="C28" s="210"/>
      <c r="D28" s="211"/>
      <c r="E28" s="209"/>
      <c r="F28" s="212"/>
      <c r="G28" s="211"/>
      <c r="H28" s="209"/>
      <c r="I28" s="210"/>
      <c r="J28" s="211"/>
      <c r="K28" s="209"/>
      <c r="L28" s="210"/>
      <c r="M28" s="211"/>
    </row>
    <row r="29" spans="2:13">
      <c r="B29" s="209"/>
      <c r="C29" s="210"/>
      <c r="D29" s="211"/>
      <c r="E29" s="209"/>
      <c r="F29" s="212"/>
      <c r="G29" s="211"/>
      <c r="H29" s="209"/>
      <c r="I29" s="210"/>
      <c r="J29" s="211"/>
      <c r="K29" s="209"/>
      <c r="L29" s="210"/>
      <c r="M29" s="211"/>
    </row>
    <row r="30" spans="2:13">
      <c r="B30" s="209"/>
      <c r="C30" s="210"/>
      <c r="D30" s="211"/>
      <c r="E30" s="209"/>
      <c r="F30" s="212"/>
      <c r="G30" s="211"/>
      <c r="H30" s="209"/>
      <c r="I30" s="210"/>
      <c r="J30" s="211"/>
      <c r="K30" s="209"/>
      <c r="L30" s="210"/>
      <c r="M30" s="211"/>
    </row>
    <row r="31" spans="2:13">
      <c r="B31" s="209"/>
      <c r="C31" s="210"/>
      <c r="D31" s="211"/>
      <c r="E31" s="209"/>
      <c r="F31" s="212"/>
      <c r="G31" s="211"/>
      <c r="H31" s="209"/>
      <c r="I31" s="210"/>
      <c r="J31" s="211"/>
      <c r="K31" s="209"/>
      <c r="L31" s="210"/>
      <c r="M31" s="211"/>
    </row>
    <row r="32" spans="2:13">
      <c r="B32" s="209"/>
      <c r="C32" s="210"/>
      <c r="D32" s="211"/>
      <c r="E32" s="209"/>
      <c r="F32" s="212"/>
      <c r="G32" s="211"/>
      <c r="H32" s="209"/>
      <c r="I32" s="210"/>
      <c r="J32" s="211"/>
      <c r="K32" s="209"/>
      <c r="L32" s="210"/>
      <c r="M32" s="211"/>
    </row>
    <row r="33" spans="1:14">
      <c r="B33" s="209"/>
      <c r="C33" s="210"/>
      <c r="D33" s="211"/>
      <c r="E33" s="209"/>
      <c r="F33" s="212"/>
      <c r="G33" s="211"/>
      <c r="H33" s="209"/>
      <c r="I33" s="210"/>
      <c r="J33" s="211"/>
      <c r="K33" s="209"/>
      <c r="L33" s="210"/>
      <c r="M33" s="211"/>
    </row>
    <row r="34" spans="1:14">
      <c r="B34" s="209"/>
      <c r="C34" s="210"/>
      <c r="D34" s="211"/>
      <c r="E34" s="209"/>
      <c r="F34" s="212"/>
      <c r="G34" s="211"/>
      <c r="H34" s="209"/>
      <c r="I34" s="210"/>
      <c r="J34" s="211"/>
      <c r="K34" s="209"/>
      <c r="L34" s="210"/>
      <c r="M34" s="211"/>
    </row>
    <row r="35" spans="1:14">
      <c r="A35" s="277" t="s">
        <v>50</v>
      </c>
      <c r="B35" s="209"/>
      <c r="C35" s="210"/>
      <c r="D35" s="211"/>
      <c r="E35" s="209"/>
      <c r="F35" s="212"/>
      <c r="G35" s="211"/>
      <c r="H35" s="209"/>
      <c r="I35" s="210"/>
      <c r="J35" s="211"/>
      <c r="K35" s="209"/>
      <c r="L35" s="210"/>
      <c r="M35" s="211"/>
    </row>
    <row r="36" spans="1:14" ht="15" customHeight="1">
      <c r="A36" s="278"/>
      <c r="B36" s="209"/>
      <c r="C36" s="210"/>
      <c r="D36" s="211"/>
      <c r="E36" s="209"/>
      <c r="F36" s="212"/>
      <c r="G36" s="211"/>
      <c r="H36" s="209"/>
      <c r="I36" s="210"/>
      <c r="J36" s="211"/>
      <c r="K36" s="209"/>
      <c r="L36" s="210"/>
      <c r="M36" s="214"/>
    </row>
    <row r="37" spans="1:14" ht="16.5" thickBot="1">
      <c r="A37" s="279"/>
      <c r="B37" s="215"/>
      <c r="C37" s="216"/>
      <c r="D37" s="217"/>
      <c r="E37" s="218"/>
      <c r="F37" s="219"/>
      <c r="G37" s="220"/>
      <c r="H37" s="221"/>
      <c r="I37" s="222"/>
      <c r="J37" s="223"/>
      <c r="K37" s="224"/>
      <c r="L37" s="216"/>
      <c r="M37" s="225"/>
      <c r="N37" s="1"/>
    </row>
    <row r="38" spans="1:14">
      <c r="A38" s="280" t="s">
        <v>69</v>
      </c>
      <c r="B38" s="280"/>
      <c r="C38" s="280"/>
      <c r="D38" s="280"/>
      <c r="E38" s="280"/>
      <c r="F38" s="280"/>
      <c r="G38" s="280"/>
      <c r="H38" s="280"/>
      <c r="I38" s="280"/>
      <c r="J38" s="280"/>
      <c r="K38" s="280"/>
      <c r="L38" s="280"/>
      <c r="M38" s="281"/>
    </row>
    <row r="39" spans="1:14" ht="14.25" customHeight="1">
      <c r="A39" s="3"/>
      <c r="C39" s="159"/>
      <c r="E39" s="159"/>
      <c r="F39" s="159"/>
      <c r="H39" s="159"/>
      <c r="I39" s="159"/>
      <c r="K39" s="155"/>
      <c r="L39" s="149"/>
      <c r="M39" s="158"/>
    </row>
    <row r="40" spans="1:14">
      <c r="A40" s="3"/>
      <c r="C40" s="159"/>
      <c r="E40" s="159"/>
      <c r="F40" s="159"/>
      <c r="H40" s="159"/>
      <c r="I40" s="159"/>
      <c r="K40" s="155"/>
      <c r="L40" s="149"/>
      <c r="M40" s="158"/>
    </row>
    <row r="41" spans="1:14">
      <c r="A41" s="3"/>
      <c r="C41" s="159"/>
      <c r="E41" s="159"/>
      <c r="F41" s="159"/>
      <c r="H41" s="159"/>
      <c r="I41" s="159"/>
      <c r="K41" s="155"/>
      <c r="L41" s="149"/>
      <c r="M41" s="158"/>
    </row>
    <row r="42" spans="1:14">
      <c r="A42" s="3"/>
      <c r="C42" s="159"/>
      <c r="E42" s="159"/>
      <c r="F42" s="159"/>
      <c r="H42" s="159"/>
      <c r="I42" s="159"/>
      <c r="K42" s="155"/>
      <c r="L42" s="149"/>
      <c r="M42" s="158"/>
    </row>
    <row r="43" spans="1:14">
      <c r="A43" s="3"/>
      <c r="C43" s="159"/>
      <c r="E43" s="148"/>
      <c r="F43" s="159"/>
      <c r="I43" s="159"/>
      <c r="K43" s="156"/>
      <c r="L43" s="157"/>
    </row>
    <row r="44" spans="1:14">
      <c r="C44" s="159"/>
      <c r="F44" s="159"/>
      <c r="I44" s="159"/>
      <c r="L44" s="150"/>
    </row>
    <row r="45" spans="1:14">
      <c r="C45" s="159"/>
      <c r="F45" s="159"/>
      <c r="I45" s="159"/>
      <c r="L45" s="150"/>
    </row>
    <row r="46" spans="1:14">
      <c r="C46" s="159"/>
      <c r="F46" s="159"/>
      <c r="I46" s="159"/>
      <c r="L46" s="150"/>
    </row>
    <row r="47" spans="1:14">
      <c r="C47" s="159"/>
      <c r="F47" s="159"/>
      <c r="I47" s="159"/>
      <c r="L47" s="150"/>
    </row>
    <row r="48" spans="1:14">
      <c r="C48" s="159"/>
      <c r="F48" s="159"/>
      <c r="I48" s="159"/>
      <c r="L48" s="150"/>
    </row>
    <row r="49" spans="3:12">
      <c r="C49" s="159"/>
      <c r="F49" s="159"/>
      <c r="I49" s="159"/>
      <c r="L49" s="150"/>
    </row>
    <row r="50" spans="3:12">
      <c r="C50" s="159"/>
      <c r="F50" s="159"/>
      <c r="I50" s="159"/>
      <c r="L50" s="150"/>
    </row>
    <row r="51" spans="3:12">
      <c r="C51" s="159"/>
      <c r="F51" s="159"/>
      <c r="I51" s="159"/>
      <c r="L51" s="150"/>
    </row>
    <row r="52" spans="3:12">
      <c r="C52" s="159"/>
      <c r="F52" s="159"/>
      <c r="I52" s="159"/>
      <c r="L52" s="150"/>
    </row>
    <row r="53" spans="3:12">
      <c r="C53" s="159"/>
      <c r="F53" s="159"/>
      <c r="I53" s="159"/>
      <c r="L53" s="150"/>
    </row>
    <row r="54" spans="3:12">
      <c r="C54" s="159"/>
      <c r="F54" s="159"/>
      <c r="I54" s="159"/>
      <c r="L54" s="150"/>
    </row>
    <row r="55" spans="3:12">
      <c r="C55" s="159"/>
      <c r="F55" s="159"/>
      <c r="I55" s="159"/>
      <c r="L55" s="150"/>
    </row>
    <row r="56" spans="3:12">
      <c r="C56" s="159"/>
      <c r="F56" s="159"/>
      <c r="I56" s="159"/>
      <c r="L56" s="150"/>
    </row>
    <row r="57" spans="3:12">
      <c r="C57" s="159"/>
      <c r="F57" s="159"/>
      <c r="I57" s="159"/>
      <c r="L57" s="150"/>
    </row>
    <row r="58" spans="3:12">
      <c r="C58" s="159"/>
      <c r="F58" s="159"/>
      <c r="I58" s="159"/>
      <c r="L58" s="150"/>
    </row>
    <row r="59" spans="3:12">
      <c r="C59" s="159"/>
      <c r="F59" s="159"/>
      <c r="I59" s="159"/>
      <c r="L59" s="150"/>
    </row>
    <row r="60" spans="3:12">
      <c r="C60" s="159"/>
      <c r="F60" s="159"/>
      <c r="I60" s="159"/>
      <c r="L60" s="150"/>
    </row>
    <row r="61" spans="3:12">
      <c r="C61" s="159"/>
      <c r="F61" s="159"/>
      <c r="I61" s="159"/>
      <c r="L61" s="150"/>
    </row>
    <row r="62" spans="3:12">
      <c r="C62" s="159"/>
      <c r="F62" s="159"/>
      <c r="I62" s="159"/>
      <c r="L62" s="150"/>
    </row>
    <row r="63" spans="3:12">
      <c r="C63" s="159"/>
      <c r="F63" s="159"/>
      <c r="I63" s="159"/>
      <c r="L63" s="150"/>
    </row>
    <row r="64" spans="3:12">
      <c r="C64" s="159"/>
      <c r="F64" s="159"/>
      <c r="I64" s="159"/>
      <c r="L64" s="150"/>
    </row>
    <row r="65" spans="1:12">
      <c r="C65" s="159"/>
      <c r="F65" s="159"/>
      <c r="I65" s="159"/>
      <c r="L65" s="150"/>
    </row>
    <row r="66" spans="1:12">
      <c r="C66" s="159"/>
      <c r="F66" s="159"/>
      <c r="I66" s="159"/>
      <c r="L66" s="150"/>
    </row>
    <row r="67" spans="1:12">
      <c r="C67" s="159"/>
      <c r="F67" s="159"/>
      <c r="I67" s="159"/>
      <c r="L67" s="150"/>
    </row>
    <row r="68" spans="1:12">
      <c r="A68" s="278"/>
      <c r="C68" s="159"/>
      <c r="F68" s="159"/>
      <c r="I68" s="159"/>
      <c r="L68" s="150"/>
    </row>
    <row r="69" spans="1:12">
      <c r="A69" s="278"/>
      <c r="C69" s="159"/>
      <c r="F69" s="159"/>
      <c r="I69" s="159"/>
      <c r="L69" s="150"/>
    </row>
    <row r="70" spans="1:12">
      <c r="A70" s="278"/>
      <c r="C70" s="159"/>
      <c r="F70" s="159"/>
      <c r="I70" s="159"/>
      <c r="L70" s="150"/>
    </row>
    <row r="71" spans="1:12">
      <c r="A71" s="3"/>
      <c r="C71" s="159"/>
    </row>
  </sheetData>
  <sheetProtection password="9F63" sheet="1" objects="1" scenarios="1" insertRows="0"/>
  <mergeCells count="9">
    <mergeCell ref="K4:M4"/>
    <mergeCell ref="A68:A70"/>
    <mergeCell ref="A35:A37"/>
    <mergeCell ref="A4:A5"/>
    <mergeCell ref="E2:J2"/>
    <mergeCell ref="B4:D4"/>
    <mergeCell ref="E4:G4"/>
    <mergeCell ref="H4:J4"/>
    <mergeCell ref="A38:M3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9"/>
  </sheetPr>
  <dimension ref="A1:N28"/>
  <sheetViews>
    <sheetView showGridLines="0" workbookViewId="0">
      <selection activeCell="C9" sqref="C9"/>
    </sheetView>
  </sheetViews>
  <sheetFormatPr defaultRowHeight="15"/>
  <cols>
    <col min="1" max="1" width="3" customWidth="1"/>
    <col min="2" max="2" width="25.28515625" customWidth="1"/>
    <col min="3" max="3" width="19.85546875" customWidth="1"/>
    <col min="4" max="4" width="15.42578125" customWidth="1"/>
    <col min="5" max="5" width="10.85546875" customWidth="1"/>
    <col min="6" max="6" width="10.7109375" customWidth="1"/>
    <col min="7" max="7" width="11.85546875" customWidth="1"/>
    <col min="8" max="8" width="12" customWidth="1"/>
    <col min="9" max="9" width="14.28515625" customWidth="1"/>
    <col min="10" max="11" width="14.7109375" customWidth="1"/>
    <col min="12" max="12" width="12.7109375" customWidth="1"/>
    <col min="14" max="14" width="20.85546875" customWidth="1"/>
  </cols>
  <sheetData>
    <row r="1" spans="1:14" ht="15.75" thickBot="1"/>
    <row r="2" spans="1:14" ht="18.75" customHeight="1" thickBot="1">
      <c r="D2" s="309" t="s">
        <v>61</v>
      </c>
      <c r="E2" s="309"/>
      <c r="F2" s="309"/>
      <c r="G2" s="309"/>
      <c r="H2" s="309"/>
      <c r="I2" s="309"/>
      <c r="J2" s="309"/>
      <c r="K2" s="309"/>
    </row>
    <row r="3" spans="1:14">
      <c r="A3" s="75"/>
      <c r="B3" s="75"/>
      <c r="C3" s="75"/>
      <c r="D3" s="75"/>
      <c r="E3" s="75"/>
    </row>
    <row r="4" spans="1:14" ht="15.75" thickBot="1">
      <c r="A4" s="75"/>
      <c r="B4" s="101" t="s">
        <v>28</v>
      </c>
      <c r="C4" s="75"/>
      <c r="D4" s="75"/>
      <c r="E4" s="101"/>
      <c r="G4" s="5"/>
      <c r="L4" s="5"/>
      <c r="M4" s="5"/>
      <c r="N4" s="5"/>
    </row>
    <row r="5" spans="1:14" ht="15.75" thickBot="1">
      <c r="A5" s="75"/>
      <c r="B5" s="310" t="s">
        <v>25</v>
      </c>
      <c r="C5" s="311"/>
      <c r="D5" s="102"/>
      <c r="E5" s="312" t="s">
        <v>70</v>
      </c>
      <c r="F5" s="313"/>
      <c r="G5" s="5"/>
      <c r="L5" s="5"/>
      <c r="M5" s="5"/>
      <c r="N5" s="5"/>
    </row>
    <row r="6" spans="1:14" ht="18" customHeight="1">
      <c r="A6" s="75"/>
      <c r="B6" s="120" t="s">
        <v>20</v>
      </c>
      <c r="C6" s="121" t="s">
        <v>41</v>
      </c>
      <c r="D6" s="103"/>
      <c r="E6" s="107" t="s">
        <v>12</v>
      </c>
      <c r="F6" s="108" t="s">
        <v>13</v>
      </c>
      <c r="G6" s="5"/>
      <c r="H6" s="314" t="s">
        <v>43</v>
      </c>
      <c r="I6" s="315"/>
      <c r="J6" s="315"/>
      <c r="K6" s="316"/>
      <c r="L6" s="88"/>
      <c r="M6" s="5"/>
      <c r="N6" s="5"/>
    </row>
    <row r="7" spans="1:14" ht="15.75" customHeight="1" thickBot="1">
      <c r="A7" s="75"/>
      <c r="B7" s="114" t="s">
        <v>18</v>
      </c>
      <c r="C7" s="115">
        <v>330</v>
      </c>
      <c r="D7" s="104"/>
      <c r="E7" s="226">
        <v>15000</v>
      </c>
      <c r="F7" s="227">
        <v>15000</v>
      </c>
      <c r="G7" s="5"/>
      <c r="H7" s="317"/>
      <c r="I7" s="318"/>
      <c r="J7" s="318"/>
      <c r="K7" s="319"/>
      <c r="L7" s="5"/>
      <c r="M7" s="5"/>
      <c r="N7" s="5"/>
    </row>
    <row r="8" spans="1:14" ht="15" customHeight="1" thickBot="1">
      <c r="A8" s="75"/>
      <c r="B8" s="177" t="s">
        <v>19</v>
      </c>
      <c r="C8" s="178">
        <v>375</v>
      </c>
      <c r="D8" s="116"/>
      <c r="E8" s="104"/>
      <c r="G8" s="5"/>
      <c r="H8" s="38" t="s">
        <v>12</v>
      </c>
      <c r="I8" s="38" t="s">
        <v>64</v>
      </c>
      <c r="J8" s="95" t="s">
        <v>13</v>
      </c>
      <c r="K8" s="96" t="s">
        <v>26</v>
      </c>
      <c r="L8" s="112" t="s">
        <v>29</v>
      </c>
      <c r="M8" s="5"/>
      <c r="N8" s="5"/>
    </row>
    <row r="9" spans="1:14">
      <c r="A9" s="75"/>
      <c r="B9" s="114" t="s">
        <v>22</v>
      </c>
      <c r="C9" s="115">
        <v>415</v>
      </c>
      <c r="D9" s="104"/>
      <c r="E9" s="104"/>
      <c r="F9" s="2"/>
      <c r="G9" s="129"/>
      <c r="H9" s="110"/>
      <c r="I9" s="110"/>
      <c r="J9" s="94"/>
      <c r="K9" s="111"/>
      <c r="L9" s="31"/>
      <c r="M9" s="5"/>
      <c r="N9" s="5"/>
    </row>
    <row r="10" spans="1:14" ht="15.75" thickBot="1">
      <c r="A10" s="75"/>
      <c r="B10" s="179" t="s">
        <v>23</v>
      </c>
      <c r="C10" s="180">
        <v>460</v>
      </c>
      <c r="D10" s="104"/>
      <c r="E10" s="104"/>
      <c r="G10" s="131" t="s">
        <v>30</v>
      </c>
      <c r="H10" s="130">
        <f>(C15*D15*$E$7)/1000000</f>
        <v>0</v>
      </c>
      <c r="I10" s="39">
        <f>(C16*D16*$E$7)/1000000</f>
        <v>0</v>
      </c>
      <c r="J10" s="39">
        <f>(C17*D17*$F$7)/1000000</f>
        <v>0</v>
      </c>
      <c r="K10" s="40">
        <f>(C18*D18*$F$7)/1000000</f>
        <v>0</v>
      </c>
      <c r="L10" s="32">
        <f>SUM(H10:K10)</f>
        <v>0</v>
      </c>
      <c r="M10" s="5"/>
      <c r="N10" s="5"/>
    </row>
    <row r="11" spans="1:14">
      <c r="A11" s="75"/>
      <c r="B11" s="75"/>
      <c r="C11" s="75"/>
      <c r="D11" s="75"/>
      <c r="E11" s="75"/>
      <c r="G11" s="5"/>
      <c r="H11" s="34"/>
      <c r="I11" s="36"/>
      <c r="J11" s="35"/>
      <c r="K11" s="36"/>
      <c r="L11" s="135"/>
      <c r="M11" s="5"/>
      <c r="N11" s="5"/>
    </row>
    <row r="12" spans="1:14" ht="15.75" thickBot="1">
      <c r="A12" s="75"/>
      <c r="B12" s="75"/>
      <c r="C12" s="75"/>
      <c r="D12" s="75"/>
      <c r="E12" s="75"/>
      <c r="G12" s="89" t="s">
        <v>15</v>
      </c>
      <c r="H12" s="41">
        <f>C7*C15*$E$7/1000000</f>
        <v>0</v>
      </c>
      <c r="I12" s="41">
        <f>(C8*C16*$E$7/1000000)</f>
        <v>0</v>
      </c>
      <c r="J12" s="41">
        <f>(C9*C17*$F$7/1000000)</f>
        <v>0</v>
      </c>
      <c r="K12" s="109">
        <f>(C10*C18*$F$7/1000000)</f>
        <v>0</v>
      </c>
      <c r="L12" s="33">
        <f>SUM(H12:K12)</f>
        <v>0</v>
      </c>
      <c r="M12" s="5"/>
      <c r="N12" s="5"/>
    </row>
    <row r="13" spans="1:14" ht="15.75" thickBot="1">
      <c r="A13" s="75"/>
      <c r="B13" s="320" t="s">
        <v>21</v>
      </c>
      <c r="C13" s="321"/>
      <c r="D13" s="322"/>
      <c r="E13" s="104"/>
      <c r="G13" s="5"/>
      <c r="H13" s="35"/>
      <c r="I13" s="37"/>
      <c r="J13" s="35"/>
      <c r="K13" s="36"/>
      <c r="L13" s="135"/>
      <c r="M13" s="5"/>
      <c r="N13" s="5"/>
    </row>
    <row r="14" spans="1:14" ht="15.75" thickBot="1">
      <c r="A14" s="75"/>
      <c r="B14" s="118" t="s">
        <v>20</v>
      </c>
      <c r="C14" s="117" t="s">
        <v>24</v>
      </c>
      <c r="D14" s="119" t="s">
        <v>42</v>
      </c>
      <c r="E14" s="102"/>
      <c r="G14" s="90" t="s">
        <v>16</v>
      </c>
      <c r="H14" s="91">
        <f>(H12-H10)</f>
        <v>0</v>
      </c>
      <c r="I14" s="92">
        <f>(I12-I10)</f>
        <v>0</v>
      </c>
      <c r="J14" s="91">
        <f>(J12-J10)</f>
        <v>0</v>
      </c>
      <c r="K14" s="92">
        <f>(K12-K10)</f>
        <v>0</v>
      </c>
      <c r="L14" s="93">
        <f>SUM(H14:K14)</f>
        <v>0</v>
      </c>
      <c r="M14" s="5"/>
      <c r="N14" s="5"/>
    </row>
    <row r="15" spans="1:14">
      <c r="A15" s="75"/>
      <c r="B15" s="114" t="s">
        <v>18</v>
      </c>
      <c r="C15" s="113">
        <f>SUM('Your MY 2013 Fleet'!C7:'Your MY 2013 Fleet'!C37)</f>
        <v>0</v>
      </c>
      <c r="D15" s="134">
        <f>IF(C15=0,0,SUMPRODUCT('Your MY 2013 Fleet'!C7:C37,'Your MY 2013 Fleet'!D7:D37)/SUM('Your MY 2013 Fleet'!C7:C37))</f>
        <v>0</v>
      </c>
      <c r="E15" s="106"/>
      <c r="G15" s="5"/>
      <c r="H15" s="5"/>
      <c r="I15" s="5"/>
      <c r="J15" s="5"/>
      <c r="K15" s="5"/>
      <c r="L15" s="5"/>
      <c r="M15" s="5"/>
      <c r="N15" s="5"/>
    </row>
    <row r="16" spans="1:14" ht="15.75" thickBot="1">
      <c r="A16" s="75"/>
      <c r="B16" s="181" t="s">
        <v>19</v>
      </c>
      <c r="C16" s="182">
        <f>SUM('Your MY 2013 Fleet'!F7:'Your MY 2013 Fleet'!F37)</f>
        <v>0</v>
      </c>
      <c r="D16" s="183">
        <f>IF(C16=0,0,SUMPRODUCT('Your MY 2013 Fleet'!F7:F37,'Your MY 2013 Fleet'!G7:G37)/SUM('Your MY 2013 Fleet'!F7:F37))</f>
        <v>0</v>
      </c>
      <c r="E16" s="106"/>
      <c r="G16" s="5"/>
      <c r="H16" s="5"/>
      <c r="I16" s="5"/>
      <c r="J16" s="5"/>
      <c r="K16" s="5"/>
      <c r="L16" s="5"/>
      <c r="M16" s="5"/>
      <c r="N16" s="5"/>
    </row>
    <row r="17" spans="1:14" ht="17.25" thickBot="1">
      <c r="A17" s="75"/>
      <c r="B17" s="114" t="s">
        <v>22</v>
      </c>
      <c r="C17" s="113">
        <f>SUM('Your MY 2013 Fleet'!I7:'Your MY 2013 Fleet'!I37)</f>
        <v>0</v>
      </c>
      <c r="D17" s="134">
        <f>IF(C17=0,0,SUMPRODUCT('Your MY 2013 Fleet'!I7:I37,'Your MY 2013 Fleet'!J7:J37)/SUM('Your MY 2013 Fleet'!I7:I37))</f>
        <v>0</v>
      </c>
      <c r="E17" s="106"/>
      <c r="G17" s="5"/>
      <c r="H17" s="306" t="s">
        <v>62</v>
      </c>
      <c r="I17" s="307"/>
      <c r="J17" s="308"/>
      <c r="L17" s="301"/>
      <c r="M17" s="301"/>
      <c r="N17" s="301"/>
    </row>
    <row r="18" spans="1:14" ht="15.75" thickBot="1">
      <c r="A18" s="75"/>
      <c r="B18" s="184" t="s">
        <v>23</v>
      </c>
      <c r="C18" s="185">
        <f>SUM('Your MY 2013 Fleet'!L7:'Your MY 2013 Fleet'!L37)</f>
        <v>0</v>
      </c>
      <c r="D18" s="186">
        <f>IF(C18=0,0,SUMPRODUCT('Your MY 2013 Fleet'!L7:L37,'Your MY 2013 Fleet'!M7:M37)/SUM('Your MY 2013 Fleet'!L7:L37))</f>
        <v>0</v>
      </c>
      <c r="E18" s="106"/>
      <c r="G18" s="5"/>
      <c r="H18" s="7"/>
      <c r="I18" s="8"/>
      <c r="J18" s="9"/>
      <c r="K18" s="123"/>
      <c r="L18" s="5"/>
      <c r="M18" s="5"/>
      <c r="N18" s="5"/>
    </row>
    <row r="19" spans="1:14" ht="15.75">
      <c r="A19" s="75"/>
      <c r="B19" s="75"/>
      <c r="C19" s="75"/>
      <c r="D19" s="154"/>
      <c r="E19" s="75"/>
      <c r="G19" s="5"/>
      <c r="H19" s="77" t="s">
        <v>14</v>
      </c>
      <c r="I19" s="13">
        <f>SUM(H10:K10)</f>
        <v>0</v>
      </c>
      <c r="J19" s="14" t="s">
        <v>27</v>
      </c>
      <c r="K19" s="124"/>
    </row>
    <row r="20" spans="1:14">
      <c r="A20" s="105"/>
      <c r="B20" s="105"/>
      <c r="C20" s="105"/>
      <c r="D20" s="105"/>
      <c r="E20" s="105"/>
      <c r="G20" s="6"/>
      <c r="H20" s="12"/>
      <c r="I20" s="13"/>
      <c r="J20" s="14"/>
    </row>
    <row r="21" spans="1:14" ht="15.75">
      <c r="B21" s="302"/>
      <c r="C21" s="302"/>
      <c r="D21" s="302"/>
      <c r="E21" s="302"/>
      <c r="F21" s="302"/>
      <c r="G21" s="10"/>
      <c r="H21" s="77" t="s">
        <v>15</v>
      </c>
      <c r="I21" s="13">
        <f>SUM(H12:K12)</f>
        <v>0</v>
      </c>
      <c r="J21" s="14" t="s">
        <v>27</v>
      </c>
    </row>
    <row r="22" spans="1:14" ht="15.75" thickBot="1">
      <c r="B22" s="303"/>
      <c r="C22" s="304"/>
      <c r="D22" s="303"/>
      <c r="E22" s="303"/>
      <c r="F22" s="304"/>
      <c r="G22" s="15"/>
      <c r="H22" s="12"/>
      <c r="I22" s="13"/>
      <c r="J22" s="14"/>
    </row>
    <row r="23" spans="1:14" ht="16.5" thickBot="1">
      <c r="B23" s="305"/>
      <c r="C23" s="304"/>
      <c r="D23" s="305"/>
      <c r="E23" s="305"/>
      <c r="F23" s="304"/>
      <c r="G23" s="19"/>
      <c r="H23" s="127" t="s">
        <v>16</v>
      </c>
      <c r="I23" s="23">
        <f>(I21-I19)</f>
        <v>0</v>
      </c>
      <c r="J23" s="24" t="s">
        <v>27</v>
      </c>
    </row>
    <row r="24" spans="1:14" ht="15.75" thickBot="1">
      <c r="G24" s="19"/>
      <c r="H24" s="122" t="s">
        <v>17</v>
      </c>
      <c r="I24" s="299" t="str">
        <f>IF(I23&lt;0,"You Owe The Above Quantity","You Comply")</f>
        <v>You Comply</v>
      </c>
      <c r="J24" s="300"/>
    </row>
    <row r="25" spans="1:14">
      <c r="G25" s="19"/>
    </row>
    <row r="26" spans="1:14">
      <c r="G26" s="5"/>
    </row>
    <row r="27" spans="1:14">
      <c r="G27" s="5"/>
      <c r="L27" s="5"/>
      <c r="M27" s="5"/>
      <c r="N27" s="5"/>
    </row>
    <row r="28" spans="1:14">
      <c r="G28" s="5"/>
      <c r="L28" s="5"/>
      <c r="M28" s="5"/>
      <c r="N28" s="5"/>
    </row>
  </sheetData>
  <sheetProtection password="9F63" sheet="1" objects="1" scenarios="1"/>
  <protectedRanges>
    <protectedRange sqref="B23 D23:E23 J6" name="Range2"/>
  </protectedRanges>
  <mergeCells count="13">
    <mergeCell ref="I24:J24"/>
    <mergeCell ref="H17:J17"/>
    <mergeCell ref="B13:D13"/>
    <mergeCell ref="B21:F21"/>
    <mergeCell ref="B22:C22"/>
    <mergeCell ref="D22:F22"/>
    <mergeCell ref="B23:C23"/>
    <mergeCell ref="D23:F23"/>
    <mergeCell ref="L17:N17"/>
    <mergeCell ref="D2:K2"/>
    <mergeCell ref="E5:F5"/>
    <mergeCell ref="H6:K7"/>
    <mergeCell ref="B5:C5"/>
  </mergeCells>
  <conditionalFormatting sqref="I24:J24">
    <cfRule type="containsText" dxfId="9" priority="1" operator="containsText" text="You Owe The Above Quantity">
      <formula>NOT(ISERROR(SEARCH("You Owe The Above Quantity",I24)))</formula>
    </cfRule>
  </conditionalFormatting>
  <pageMargins left="0.7" right="0.7" top="0.75" bottom="0.75" header="0.3" footer="0.3"/>
  <pageSetup orientation="portrait" r:id="rId1"/>
  <ignoredErrors>
    <ignoredError sqref="D15" formulaRange="1"/>
  </ignoredErrors>
</worksheet>
</file>

<file path=xl/worksheets/sheet6.xml><?xml version="1.0" encoding="utf-8"?>
<worksheet xmlns="http://schemas.openxmlformats.org/spreadsheetml/2006/main" xmlns:r="http://schemas.openxmlformats.org/officeDocument/2006/relationships">
  <sheetPr>
    <tabColor theme="6"/>
  </sheetPr>
  <dimension ref="B1:Y27"/>
  <sheetViews>
    <sheetView showGridLines="0" topLeftCell="C1" workbookViewId="0">
      <selection activeCell="F7" sqref="F7:G7"/>
    </sheetView>
  </sheetViews>
  <sheetFormatPr defaultRowHeight="15"/>
  <cols>
    <col min="7" max="7" width="9.85546875" customWidth="1"/>
    <col min="9" max="9" width="9.7109375" customWidth="1"/>
    <col min="10" max="10" width="10.140625" customWidth="1"/>
    <col min="12" max="12" width="10.28515625" customWidth="1"/>
    <col min="14" max="14" width="12" customWidth="1"/>
    <col min="15" max="15" width="4.42578125" customWidth="1"/>
    <col min="16" max="16" width="13.5703125" customWidth="1"/>
    <col min="17" max="17" width="10.7109375" customWidth="1"/>
    <col min="18" max="18" width="16.5703125" customWidth="1"/>
  </cols>
  <sheetData>
    <row r="1" spans="2:25" ht="15.75" thickBot="1"/>
    <row r="2" spans="2:25" ht="16.5" thickBot="1">
      <c r="F2" s="325" t="s">
        <v>92</v>
      </c>
      <c r="G2" s="325"/>
      <c r="H2" s="325"/>
      <c r="I2" s="325"/>
      <c r="J2" s="325"/>
      <c r="K2" s="325"/>
      <c r="L2" s="325"/>
      <c r="M2" s="76"/>
      <c r="N2" s="76"/>
      <c r="O2" s="76"/>
      <c r="P2" s="76"/>
      <c r="Q2" s="76"/>
      <c r="R2" s="76"/>
      <c r="S2" s="76"/>
      <c r="T2" s="76"/>
      <c r="U2" s="76"/>
      <c r="V2" s="76"/>
      <c r="W2" s="76"/>
      <c r="X2" s="76"/>
      <c r="Y2" s="76"/>
    </row>
    <row r="4" spans="2:25" ht="15.75" thickBot="1"/>
    <row r="5" spans="2:25" ht="15.75" thickBot="1">
      <c r="F5" s="342" t="s">
        <v>70</v>
      </c>
      <c r="G5" s="343"/>
      <c r="H5" s="343"/>
      <c r="I5" s="344"/>
    </row>
    <row r="6" spans="2:25" ht="15.75" thickBot="1">
      <c r="F6" s="342" t="s">
        <v>12</v>
      </c>
      <c r="G6" s="344"/>
      <c r="H6" s="345" t="s">
        <v>13</v>
      </c>
      <c r="I6" s="346"/>
    </row>
    <row r="7" spans="2:25" ht="15.75" thickBot="1">
      <c r="F7" s="347">
        <v>15000</v>
      </c>
      <c r="G7" s="348"/>
      <c r="H7" s="347">
        <v>15000</v>
      </c>
      <c r="I7" s="353"/>
    </row>
    <row r="8" spans="2:25" ht="27" customHeight="1" thickBot="1">
      <c r="B8" s="337" t="s">
        <v>32</v>
      </c>
      <c r="C8" s="338"/>
      <c r="D8" s="339"/>
      <c r="F8" s="354" t="s">
        <v>35</v>
      </c>
      <c r="G8" s="355"/>
      <c r="H8" s="355"/>
      <c r="I8" s="356"/>
      <c r="K8" s="358" t="s">
        <v>67</v>
      </c>
      <c r="L8" s="359"/>
      <c r="M8" s="359"/>
      <c r="N8" s="360"/>
    </row>
    <row r="9" spans="2:25" ht="15" customHeight="1">
      <c r="B9" s="340" t="s">
        <v>33</v>
      </c>
      <c r="C9" s="335" t="s">
        <v>40</v>
      </c>
      <c r="D9" s="336"/>
      <c r="F9" s="349" t="s">
        <v>12</v>
      </c>
      <c r="G9" s="351" t="s">
        <v>64</v>
      </c>
      <c r="H9" s="361" t="s">
        <v>65</v>
      </c>
      <c r="I9" s="351" t="s">
        <v>66</v>
      </c>
      <c r="K9" s="363" t="s">
        <v>12</v>
      </c>
      <c r="L9" s="365" t="s">
        <v>64</v>
      </c>
      <c r="M9" s="361" t="s">
        <v>65</v>
      </c>
      <c r="N9" s="367" t="s">
        <v>66</v>
      </c>
    </row>
    <row r="10" spans="2:25" ht="15.75" thickBot="1">
      <c r="B10" s="341"/>
      <c r="C10" s="333" t="s">
        <v>34</v>
      </c>
      <c r="D10" s="334"/>
      <c r="E10" s="192"/>
      <c r="F10" s="350"/>
      <c r="G10" s="352"/>
      <c r="H10" s="362"/>
      <c r="I10" s="352"/>
      <c r="K10" s="364"/>
      <c r="L10" s="366"/>
      <c r="M10" s="362"/>
      <c r="N10" s="368"/>
    </row>
    <row r="11" spans="2:25">
      <c r="B11" s="58">
        <v>10</v>
      </c>
      <c r="C11" s="331">
        <f>ROUND(MEDIAN(143,188),0)</f>
        <v>166</v>
      </c>
      <c r="D11" s="332"/>
      <c r="E11" s="193">
        <v>10</v>
      </c>
      <c r="F11" s="228"/>
      <c r="G11" s="229"/>
      <c r="H11" s="228"/>
      <c r="I11" s="198"/>
      <c r="K11" s="199" t="str">
        <f t="shared" ref="K11:K20" si="0">IF(F11="","",(F11*C11*$F$7/1000000))</f>
        <v/>
      </c>
      <c r="L11" s="200" t="str">
        <f t="shared" ref="L11:L20" si="1">IF(G11="","",(G11*C11*$F$7/1000000))</f>
        <v/>
      </c>
      <c r="M11" s="201" t="str">
        <f t="shared" ref="M11:M20" si="2">IF(H11="","",(H11*C11*$H$7/1000000))</f>
        <v/>
      </c>
      <c r="N11" s="202" t="str">
        <f t="shared" ref="N11:N20" si="3">IF(I11="","",(I11*C11*$H$7/1000000))</f>
        <v/>
      </c>
    </row>
    <row r="12" spans="2:25">
      <c r="B12" s="59">
        <v>9</v>
      </c>
      <c r="C12" s="323">
        <f>ROUND(MEDIAN(188,233),0)</f>
        <v>211</v>
      </c>
      <c r="D12" s="324"/>
      <c r="E12" s="151">
        <v>9</v>
      </c>
      <c r="F12" s="230"/>
      <c r="G12" s="231"/>
      <c r="H12" s="230"/>
      <c r="I12" s="64"/>
      <c r="K12" s="73" t="str">
        <f>IF(F12="","",(F12*C12*$F$7/1000000))</f>
        <v/>
      </c>
      <c r="L12" s="82" t="str">
        <f>IF(G12="","",(G12*C12*$F$7/1000000))</f>
        <v/>
      </c>
      <c r="M12" s="85" t="str">
        <f t="shared" si="2"/>
        <v/>
      </c>
      <c r="N12" s="80" t="str">
        <f t="shared" si="3"/>
        <v/>
      </c>
    </row>
    <row r="13" spans="2:25">
      <c r="B13" s="60">
        <v>8</v>
      </c>
      <c r="C13" s="323">
        <f>ROUND(MEDIAN(234,279),0)</f>
        <v>257</v>
      </c>
      <c r="D13" s="326"/>
      <c r="E13" s="194">
        <v>8</v>
      </c>
      <c r="F13" s="230"/>
      <c r="G13" s="231"/>
      <c r="H13" s="230"/>
      <c r="I13" s="64"/>
      <c r="K13" s="73" t="str">
        <f>IF(F13="","",(F13*C13*$F$7/1000000))</f>
        <v/>
      </c>
      <c r="L13" s="82" t="str">
        <f t="shared" si="1"/>
        <v/>
      </c>
      <c r="M13" s="85" t="str">
        <f>IF(H13="","",(H13*C13*$H$7/1000000))</f>
        <v/>
      </c>
      <c r="N13" s="80" t="str">
        <f>IF(I13="","",(I13*C13*$H$7/1000000))</f>
        <v/>
      </c>
    </row>
    <row r="14" spans="2:25">
      <c r="B14" s="61">
        <v>7</v>
      </c>
      <c r="C14" s="327">
        <f>ROUND(MEDIAN(280,325),0)</f>
        <v>303</v>
      </c>
      <c r="D14" s="328"/>
      <c r="E14" s="195">
        <v>7</v>
      </c>
      <c r="F14" s="232"/>
      <c r="G14" s="231"/>
      <c r="H14" s="230"/>
      <c r="I14" s="64"/>
      <c r="K14" s="81" t="str">
        <f t="shared" si="0"/>
        <v/>
      </c>
      <c r="L14" s="82" t="str">
        <f t="shared" si="1"/>
        <v/>
      </c>
      <c r="M14" s="85" t="str">
        <f t="shared" si="2"/>
        <v/>
      </c>
      <c r="N14" s="80" t="str">
        <f t="shared" si="3"/>
        <v/>
      </c>
    </row>
    <row r="15" spans="2:25">
      <c r="B15" s="62">
        <v>6</v>
      </c>
      <c r="C15" s="329">
        <f>ROUND(MEDIAN(326,371),0)</f>
        <v>349</v>
      </c>
      <c r="D15" s="330"/>
      <c r="E15" s="195">
        <v>6</v>
      </c>
      <c r="F15" s="230"/>
      <c r="G15" s="233"/>
      <c r="H15" s="234"/>
      <c r="I15" s="64"/>
      <c r="K15" s="73" t="str">
        <f t="shared" si="0"/>
        <v/>
      </c>
      <c r="L15" s="83" t="str">
        <f t="shared" si="1"/>
        <v/>
      </c>
      <c r="M15" s="86" t="str">
        <f t="shared" si="2"/>
        <v/>
      </c>
      <c r="N15" s="80" t="str">
        <f t="shared" si="3"/>
        <v/>
      </c>
    </row>
    <row r="16" spans="2:25">
      <c r="B16" s="63">
        <v>5</v>
      </c>
      <c r="C16" s="323">
        <f>ROUND(MEDIAN(372,417),0)</f>
        <v>395</v>
      </c>
      <c r="D16" s="324"/>
      <c r="E16" s="195">
        <v>5</v>
      </c>
      <c r="F16" s="230"/>
      <c r="G16" s="231"/>
      <c r="H16" s="235"/>
      <c r="I16" s="197"/>
      <c r="J16" s="1"/>
      <c r="K16" s="73" t="str">
        <f t="shared" si="0"/>
        <v/>
      </c>
      <c r="L16" s="82" t="str">
        <f t="shared" si="1"/>
        <v/>
      </c>
      <c r="M16" s="85" t="str">
        <f t="shared" si="2"/>
        <v/>
      </c>
      <c r="N16" s="84" t="str">
        <f t="shared" si="3"/>
        <v/>
      </c>
    </row>
    <row r="17" spans="2:18">
      <c r="B17" s="59">
        <v>4</v>
      </c>
      <c r="C17" s="323">
        <f>ROUND(MEDIAN(418,463),0)</f>
        <v>441</v>
      </c>
      <c r="D17" s="324"/>
      <c r="E17" s="195">
        <v>4</v>
      </c>
      <c r="F17" s="230"/>
      <c r="G17" s="231"/>
      <c r="H17" s="230"/>
      <c r="I17" s="64"/>
      <c r="K17" s="73" t="str">
        <f t="shared" si="0"/>
        <v/>
      </c>
      <c r="L17" s="82" t="str">
        <f t="shared" si="1"/>
        <v/>
      </c>
      <c r="M17" s="85" t="str">
        <f t="shared" si="2"/>
        <v/>
      </c>
      <c r="N17" s="80" t="str">
        <f t="shared" si="3"/>
        <v/>
      </c>
    </row>
    <row r="18" spans="2:18">
      <c r="B18" s="59">
        <v>3</v>
      </c>
      <c r="C18" s="323">
        <f>ROUND(MEDIAN(464,509),0)</f>
        <v>487</v>
      </c>
      <c r="D18" s="324"/>
      <c r="E18" s="195">
        <v>3</v>
      </c>
      <c r="F18" s="230"/>
      <c r="G18" s="231"/>
      <c r="H18" s="230"/>
      <c r="I18" s="64"/>
      <c r="K18" s="73" t="str">
        <f t="shared" si="0"/>
        <v/>
      </c>
      <c r="L18" s="82" t="str">
        <f t="shared" si="1"/>
        <v/>
      </c>
      <c r="M18" s="85" t="str">
        <f t="shared" si="2"/>
        <v/>
      </c>
      <c r="N18" s="80" t="str">
        <f t="shared" si="3"/>
        <v/>
      </c>
    </row>
    <row r="19" spans="2:18" ht="15.75" thickBot="1">
      <c r="B19" s="59">
        <v>2</v>
      </c>
      <c r="C19" s="323">
        <f>ROUND(MEDIAN(510,555),0)</f>
        <v>533</v>
      </c>
      <c r="D19" s="324"/>
      <c r="E19" s="195">
        <v>2</v>
      </c>
      <c r="F19" s="230"/>
      <c r="G19" s="231"/>
      <c r="H19" s="230"/>
      <c r="I19" s="64"/>
      <c r="K19" s="73" t="str">
        <f t="shared" si="0"/>
        <v/>
      </c>
      <c r="L19" s="82" t="str">
        <f t="shared" si="1"/>
        <v/>
      </c>
      <c r="M19" s="85" t="str">
        <f t="shared" si="2"/>
        <v/>
      </c>
      <c r="N19" s="80" t="str">
        <f t="shared" si="3"/>
        <v/>
      </c>
    </row>
    <row r="20" spans="2:18" ht="15.75" thickBot="1">
      <c r="B20" s="59">
        <v>1</v>
      </c>
      <c r="C20" s="323">
        <f>ROUND(MEDIAN(556,601),0)</f>
        <v>579</v>
      </c>
      <c r="D20" s="324"/>
      <c r="E20" s="195">
        <v>1</v>
      </c>
      <c r="F20" s="230"/>
      <c r="G20" s="231"/>
      <c r="H20" s="230"/>
      <c r="I20" s="64"/>
      <c r="K20" s="73" t="str">
        <f t="shared" si="0"/>
        <v/>
      </c>
      <c r="L20" s="82" t="str">
        <f t="shared" si="1"/>
        <v/>
      </c>
      <c r="M20" s="85" t="str">
        <f t="shared" si="2"/>
        <v/>
      </c>
      <c r="N20" s="80" t="str">
        <f t="shared" si="3"/>
        <v/>
      </c>
      <c r="P20" s="357" t="s">
        <v>63</v>
      </c>
      <c r="Q20" s="307"/>
      <c r="R20" s="308"/>
    </row>
    <row r="21" spans="2:18" ht="15.75" thickBot="1">
      <c r="E21" s="196"/>
      <c r="F21" s="65"/>
      <c r="G21" s="66"/>
      <c r="H21" s="67"/>
      <c r="I21" s="68"/>
      <c r="K21" s="79"/>
      <c r="L21" s="166"/>
      <c r="M21" s="161"/>
      <c r="N21" s="78"/>
      <c r="P21" s="7"/>
      <c r="Q21" s="8"/>
      <c r="R21" s="9"/>
    </row>
    <row r="22" spans="2:18" ht="16.5" thickBot="1">
      <c r="E22" s="153" t="s">
        <v>36</v>
      </c>
      <c r="F22" s="69">
        <f>SUM(F11:F20)</f>
        <v>0</v>
      </c>
      <c r="G22" s="70">
        <f>SUM(G11:G20)</f>
        <v>0</v>
      </c>
      <c r="H22" s="71">
        <f>SUM(H11:H20)</f>
        <v>0</v>
      </c>
      <c r="I22" s="72">
        <f>SUM(I11:I20)</f>
        <v>0</v>
      </c>
      <c r="J22" s="153" t="s">
        <v>53</v>
      </c>
      <c r="K22" s="11">
        <f>(SUM(K11:K20))</f>
        <v>0</v>
      </c>
      <c r="L22" s="167">
        <f>(SUM(L11:L20))</f>
        <v>0</v>
      </c>
      <c r="M22" s="162">
        <f>(SUM(M11:M20))</f>
        <v>0</v>
      </c>
      <c r="N22" s="74">
        <f>(SUM(N11:N20))</f>
        <v>0</v>
      </c>
      <c r="P22" s="77" t="s">
        <v>14</v>
      </c>
      <c r="Q22" s="13">
        <f>SUM(K22:N22)</f>
        <v>0</v>
      </c>
      <c r="R22" s="14" t="s">
        <v>39</v>
      </c>
    </row>
    <row r="23" spans="2:18">
      <c r="J23" s="152"/>
      <c r="K23" s="16"/>
      <c r="L23" s="160"/>
      <c r="M23" s="163"/>
      <c r="N23" s="17"/>
      <c r="P23" s="12"/>
      <c r="Q23" s="13"/>
      <c r="R23" s="14"/>
    </row>
    <row r="24" spans="2:18" ht="15.75">
      <c r="J24" s="153" t="s">
        <v>37</v>
      </c>
      <c r="K24" s="34">
        <f>(F22*C14*$F$7/1000000)</f>
        <v>0</v>
      </c>
      <c r="L24" s="160">
        <f>(G22*C15*$F$7/1000000)</f>
        <v>0</v>
      </c>
      <c r="M24" s="164">
        <f>(H22*C15*$H$7/1000000)</f>
        <v>0</v>
      </c>
      <c r="N24" s="171">
        <f>(I22*C16*$H$7/1000000)</f>
        <v>0</v>
      </c>
      <c r="O24" s="172"/>
      <c r="P24" s="77" t="s">
        <v>15</v>
      </c>
      <c r="Q24" s="13">
        <f>SUM(K24:N24)</f>
        <v>0</v>
      </c>
      <c r="R24" s="14" t="s">
        <v>39</v>
      </c>
    </row>
    <row r="25" spans="2:18" ht="15.75" thickBot="1">
      <c r="C25" s="87"/>
      <c r="H25" s="87"/>
      <c r="I25" s="87"/>
      <c r="J25" s="152"/>
      <c r="K25" s="18"/>
      <c r="L25" s="168"/>
      <c r="M25" s="163"/>
      <c r="N25" s="20"/>
      <c r="P25" s="12"/>
      <c r="Q25" s="13"/>
      <c r="R25" s="14"/>
    </row>
    <row r="26" spans="2:18" ht="16.5" thickBot="1">
      <c r="J26" s="153" t="s">
        <v>38</v>
      </c>
      <c r="K26" s="21">
        <f>(K24-K22)</f>
        <v>0</v>
      </c>
      <c r="L26" s="169">
        <f>(L24-L22)</f>
        <v>0</v>
      </c>
      <c r="M26" s="165">
        <f>(M24-M22)</f>
        <v>0</v>
      </c>
      <c r="N26" s="22">
        <f>(N24-N22)</f>
        <v>0</v>
      </c>
      <c r="P26" s="127" t="s">
        <v>16</v>
      </c>
      <c r="Q26" s="23">
        <f>(Q24-Q22)</f>
        <v>0</v>
      </c>
      <c r="R26" s="24" t="s">
        <v>39</v>
      </c>
    </row>
    <row r="27" spans="2:18" ht="15.75" thickBot="1">
      <c r="J27" s="152"/>
      <c r="P27" s="122" t="s">
        <v>17</v>
      </c>
      <c r="Q27" s="299" t="str">
        <f>IF(Q26&lt;0,"You Owe The Above Quantity","You Comply")</f>
        <v>You Comply</v>
      </c>
      <c r="R27" s="300"/>
    </row>
  </sheetData>
  <sheetProtection password="9F63" sheet="1" objects="1" scenarios="1"/>
  <protectedRanges>
    <protectedRange sqref="F7 H7" name="Range2_2"/>
    <protectedRange sqref="I16 F11:H20" name="Range1_2"/>
  </protectedRanges>
  <mergeCells count="32">
    <mergeCell ref="Q27:R27"/>
    <mergeCell ref="H7:I7"/>
    <mergeCell ref="F8:I8"/>
    <mergeCell ref="P20:R20"/>
    <mergeCell ref="K8:N8"/>
    <mergeCell ref="H9:H10"/>
    <mergeCell ref="I9:I10"/>
    <mergeCell ref="K9:K10"/>
    <mergeCell ref="L9:L10"/>
    <mergeCell ref="M9:M10"/>
    <mergeCell ref="N9:N10"/>
    <mergeCell ref="F2:L2"/>
    <mergeCell ref="C13:D13"/>
    <mergeCell ref="C14:D14"/>
    <mergeCell ref="C15:D15"/>
    <mergeCell ref="C16:D16"/>
    <mergeCell ref="C11:D11"/>
    <mergeCell ref="C10:D10"/>
    <mergeCell ref="C9:D9"/>
    <mergeCell ref="B8:D8"/>
    <mergeCell ref="B9:B10"/>
    <mergeCell ref="F5:I5"/>
    <mergeCell ref="F6:G6"/>
    <mergeCell ref="H6:I6"/>
    <mergeCell ref="F7:G7"/>
    <mergeCell ref="F9:F10"/>
    <mergeCell ref="G9:G10"/>
    <mergeCell ref="C17:D17"/>
    <mergeCell ref="C18:D18"/>
    <mergeCell ref="C19:D19"/>
    <mergeCell ref="C20:D20"/>
    <mergeCell ref="C12:D12"/>
  </mergeCells>
  <conditionalFormatting sqref="Q27:R27">
    <cfRule type="containsText" dxfId="8" priority="1" operator="containsText" text="You Owe The Above Quantity">
      <formula>NOT(ISERROR(SEARCH("You Owe The Above Quantity",Q27)))</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theme="4" tint="0.39997558519241921"/>
  </sheetPr>
  <dimension ref="C1:F16"/>
  <sheetViews>
    <sheetView showGridLines="0" workbookViewId="0">
      <selection activeCell="F16" sqref="F16"/>
    </sheetView>
  </sheetViews>
  <sheetFormatPr defaultRowHeight="15"/>
  <cols>
    <col min="2" max="2" width="5.85546875" customWidth="1"/>
    <col min="3" max="3" width="15" customWidth="1"/>
    <col min="4" max="4" width="13" customWidth="1"/>
    <col min="5" max="5" width="17.42578125" customWidth="1"/>
    <col min="6" max="6" width="12.5703125" customWidth="1"/>
    <col min="8" max="8" width="12.5703125" customWidth="1"/>
    <col min="9" max="10" width="12.42578125" customWidth="1"/>
    <col min="11" max="11" width="12.140625" customWidth="1"/>
  </cols>
  <sheetData>
    <row r="1" spans="3:6" ht="16.5" customHeight="1" thickBot="1"/>
    <row r="2" spans="3:6" ht="26.25" customHeight="1" thickBot="1">
      <c r="C2" s="369" t="s">
        <v>49</v>
      </c>
      <c r="D2" s="370"/>
      <c r="E2" s="371"/>
    </row>
    <row r="3" spans="3:6" ht="15" customHeight="1" thickBot="1"/>
    <row r="4" spans="3:6" ht="24" customHeight="1" thickBot="1">
      <c r="C4" s="306" t="s">
        <v>59</v>
      </c>
      <c r="D4" s="307"/>
      <c r="E4" s="308"/>
    </row>
    <row r="5" spans="3:6">
      <c r="C5" s="7"/>
      <c r="D5" s="8"/>
      <c r="E5" s="9"/>
    </row>
    <row r="6" spans="3:6" ht="15.75">
      <c r="C6" s="77" t="s">
        <v>14</v>
      </c>
      <c r="D6" s="13">
        <f>SUM('MY 2011-12 Calculator'!Q22,'MY 2013 Calculator'!I19,'MY 2014 Calculator'!I19)</f>
        <v>0</v>
      </c>
      <c r="E6" s="14" t="s">
        <v>60</v>
      </c>
    </row>
    <row r="7" spans="3:6">
      <c r="C7" s="12"/>
      <c r="D7" s="13"/>
      <c r="E7" s="14"/>
    </row>
    <row r="8" spans="3:6" ht="15.75">
      <c r="C8" s="77" t="s">
        <v>15</v>
      </c>
      <c r="D8" s="13">
        <f>SUM('MY 2011-12 Calculator'!Q24,'MY 2013 Calculator'!I21,'MY 2014 Calculator'!I21)</f>
        <v>0</v>
      </c>
      <c r="E8" s="14" t="s">
        <v>60</v>
      </c>
    </row>
    <row r="9" spans="3:6" ht="15.75" thickBot="1">
      <c r="C9" s="12"/>
      <c r="D9" s="13"/>
      <c r="E9" s="14"/>
    </row>
    <row r="10" spans="3:6" ht="16.5" thickBot="1">
      <c r="C10" s="127" t="s">
        <v>16</v>
      </c>
      <c r="D10" s="23">
        <f>(D8-D6)</f>
        <v>0</v>
      </c>
      <c r="E10" s="24" t="s">
        <v>60</v>
      </c>
    </row>
    <row r="11" spans="3:6" ht="36.75" customHeight="1" thickBot="1">
      <c r="C11" s="128" t="s">
        <v>17</v>
      </c>
      <c r="D11" s="372" t="str">
        <f>IF(D10&lt;0,"Noncompliant: You Owe The Above Quantity","You Comply")</f>
        <v>You Comply</v>
      </c>
      <c r="E11" s="373"/>
    </row>
    <row r="13" spans="3:6" ht="15.75" thickBot="1"/>
    <row r="14" spans="3:6" ht="15.75" thickBot="1">
      <c r="C14" s="374" t="s">
        <v>56</v>
      </c>
      <c r="D14" s="375"/>
      <c r="E14" s="375"/>
      <c r="F14" s="376"/>
    </row>
    <row r="15" spans="3:6" ht="15.75" thickBot="1">
      <c r="C15" s="132"/>
      <c r="D15" s="205" t="s">
        <v>75</v>
      </c>
      <c r="E15" s="207" t="s">
        <v>55</v>
      </c>
      <c r="F15" s="170" t="s">
        <v>84</v>
      </c>
    </row>
    <row r="16" spans="3:6" ht="15.75" thickBot="1">
      <c r="C16" s="133" t="s">
        <v>16</v>
      </c>
      <c r="D16" s="206" t="str">
        <f>IF('MY 2011-12 Calculator'!Q22=0, "N/A", 'MY 2011-12 Calculator'!Q26)</f>
        <v>N/A</v>
      </c>
      <c r="E16" s="208" t="str">
        <f>IF('MY 2013 Calculator'!I19=0, "N/A", 'MY 2013 Calculator'!I23)</f>
        <v>N/A</v>
      </c>
      <c r="F16" s="208" t="str">
        <f>IF('MY 2014 Calculator'!I19=0, "N/A", 'MY 2014 Calculator'!I23)</f>
        <v>N/A</v>
      </c>
    </row>
  </sheetData>
  <sheetProtection password="9F63" sheet="1" objects="1" scenarios="1"/>
  <mergeCells count="4">
    <mergeCell ref="C2:E2"/>
    <mergeCell ref="C4:E4"/>
    <mergeCell ref="D11:E11"/>
    <mergeCell ref="C14:F14"/>
  </mergeCells>
  <conditionalFormatting sqref="D16:E16">
    <cfRule type="cellIs" dxfId="7" priority="9" operator="lessThan">
      <formula>0</formula>
    </cfRule>
  </conditionalFormatting>
  <conditionalFormatting sqref="D16">
    <cfRule type="cellIs" dxfId="6" priority="8" operator="lessThan">
      <formula>0</formula>
    </cfRule>
  </conditionalFormatting>
  <conditionalFormatting sqref="E16">
    <cfRule type="cellIs" dxfId="5" priority="7" operator="lessThan">
      <formula>0</formula>
    </cfRule>
  </conditionalFormatting>
  <conditionalFormatting sqref="D11:E11">
    <cfRule type="containsText" dxfId="4" priority="5" operator="containsText" text="You Owe The Above Quantity">
      <formula>NOT(ISERROR(SEARCH("You Owe The Above Quantity",D11)))</formula>
    </cfRule>
  </conditionalFormatting>
  <conditionalFormatting sqref="F16">
    <cfRule type="cellIs" dxfId="3" priority="4" operator="lessThan">
      <formula>0</formula>
    </cfRule>
  </conditionalFormatting>
  <conditionalFormatting sqref="F16">
    <cfRule type="cellIs" dxfId="2" priority="3" operator="lessThan">
      <formula>0</formula>
    </cfRule>
  </conditionalFormatting>
  <conditionalFormatting sqref="F16">
    <cfRule type="cellIs" dxfId="1" priority="2" operator="lessThan">
      <formula>0</formula>
    </cfRule>
  </conditionalFormatting>
  <conditionalFormatting sqref="F16">
    <cfRule type="cellIs" dxfId="0" priority="1" operator="lessThan">
      <formula>0</formula>
    </cfRule>
  </conditionalFormatting>
  <pageMargins left="0.7" right="0.7" top="0.75" bottom="0.75" header="0.3" footer="0.3"/>
  <pageSetup orientation="portrait" horizontalDpi="200" verticalDpi="200" r:id="rId1"/>
</worksheet>
</file>

<file path=xl/worksheets/sheet8.xml><?xml version="1.0" encoding="utf-8"?>
<worksheet xmlns="http://schemas.openxmlformats.org/spreadsheetml/2006/main" xmlns:r="http://schemas.openxmlformats.org/officeDocument/2006/relationships">
  <sheetPr>
    <tabColor theme="0" tint="-0.249977111117893"/>
  </sheetPr>
  <dimension ref="A2:I12"/>
  <sheetViews>
    <sheetView showGridLines="0" workbookViewId="0">
      <selection activeCell="A7" sqref="A7:I7"/>
    </sheetView>
  </sheetViews>
  <sheetFormatPr defaultRowHeight="15"/>
  <cols>
    <col min="9" max="9" width="24.42578125" customWidth="1"/>
  </cols>
  <sheetData>
    <row r="2" spans="1:9">
      <c r="A2" s="26" t="s">
        <v>74</v>
      </c>
      <c r="B2" s="26"/>
    </row>
    <row r="3" spans="1:9">
      <c r="A3" s="276" t="s">
        <v>44</v>
      </c>
      <c r="B3" s="276"/>
      <c r="C3" s="276"/>
      <c r="D3" s="276"/>
      <c r="E3" s="276"/>
      <c r="F3" s="276"/>
      <c r="G3" s="276"/>
      <c r="H3" s="276"/>
      <c r="I3" s="27"/>
    </row>
    <row r="4" spans="1:9" ht="20.25" customHeight="1">
      <c r="A4" s="28"/>
      <c r="B4" s="378" t="s">
        <v>45</v>
      </c>
      <c r="C4" s="378"/>
      <c r="D4" s="378"/>
      <c r="E4" s="378"/>
      <c r="F4" s="378"/>
      <c r="G4" s="378"/>
      <c r="H4" s="378"/>
      <c r="I4" s="378"/>
    </row>
    <row r="5" spans="1:9" ht="16.5" customHeight="1">
      <c r="A5" s="28"/>
      <c r="C5" s="125" t="s">
        <v>46</v>
      </c>
    </row>
    <row r="6" spans="1:9">
      <c r="A6" s="28"/>
      <c r="B6" s="28"/>
      <c r="C6" s="28"/>
      <c r="D6" s="28"/>
      <c r="E6" s="28"/>
      <c r="F6" s="28"/>
      <c r="G6" s="28"/>
      <c r="H6" s="28"/>
      <c r="I6" s="27"/>
    </row>
    <row r="7" spans="1:9" ht="36" customHeight="1">
      <c r="A7" s="379" t="s">
        <v>48</v>
      </c>
      <c r="B7" s="379"/>
      <c r="C7" s="379"/>
      <c r="D7" s="379"/>
      <c r="E7" s="379"/>
      <c r="F7" s="379"/>
      <c r="G7" s="379"/>
      <c r="H7" s="379"/>
      <c r="I7" s="379"/>
    </row>
    <row r="8" spans="1:9">
      <c r="A8" s="126"/>
      <c r="B8" s="126"/>
      <c r="C8" s="126"/>
      <c r="D8" s="126"/>
      <c r="E8" s="126"/>
      <c r="F8" s="126"/>
      <c r="G8" s="126"/>
      <c r="H8" s="126"/>
      <c r="I8" s="126"/>
    </row>
    <row r="9" spans="1:9" ht="33.75" customHeight="1">
      <c r="A9" s="378" t="s">
        <v>47</v>
      </c>
      <c r="B9" s="378"/>
      <c r="C9" s="378"/>
      <c r="D9" s="378"/>
      <c r="E9" s="378"/>
      <c r="F9" s="378"/>
      <c r="G9" s="378"/>
      <c r="H9" s="378"/>
      <c r="I9" s="378"/>
    </row>
    <row r="10" spans="1:9">
      <c r="B10" s="28"/>
      <c r="C10" s="28"/>
      <c r="D10" s="28"/>
      <c r="E10" s="28"/>
      <c r="F10" s="28"/>
      <c r="G10" s="28"/>
      <c r="H10" s="28"/>
    </row>
    <row r="11" spans="1:9">
      <c r="A11" s="26" t="s">
        <v>90</v>
      </c>
    </row>
    <row r="12" spans="1:9" ht="51" customHeight="1">
      <c r="A12" s="377" t="s">
        <v>91</v>
      </c>
      <c r="B12" s="377"/>
      <c r="C12" s="377"/>
      <c r="D12" s="377"/>
      <c r="E12" s="377"/>
      <c r="F12" s="377"/>
      <c r="G12" s="377"/>
      <c r="H12" s="377"/>
      <c r="I12" s="377"/>
    </row>
  </sheetData>
  <sheetProtection password="9F63" sheet="1" objects="1" scenarios="1"/>
  <mergeCells count="5">
    <mergeCell ref="A12:I12"/>
    <mergeCell ref="A9:I9"/>
    <mergeCell ref="A3:H3"/>
    <mergeCell ref="B4:I4"/>
    <mergeCell ref="A7:I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 Me</vt:lpstr>
      <vt:lpstr>Your MY 2014 Fleet</vt:lpstr>
      <vt:lpstr>MY 2014 Calculator</vt:lpstr>
      <vt:lpstr>Your MY 2013 Fleet</vt:lpstr>
      <vt:lpstr>MY 2013 Calculator</vt:lpstr>
      <vt:lpstr>MY 2011-12 Calculator</vt:lpstr>
      <vt:lpstr>Totals</vt:lpstr>
      <vt:lpstr>Footnotes</vt:lpstr>
    </vt:vector>
  </TitlesOfParts>
  <Company>US-EPA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Read Me for EPA's Federal Vehicle GHG Emissions Assessment Tool</dc:title>
  <dc:subject>This tool is used to determine if an agency's overall fleet acquisition plan complies with the requirements of EISA 141 or if you will need to take alternative measures to reduce GHE emissions. </dc:subject>
  <dc:creator>U.S. EPA, OAR, Office of Transportation and Air Quality, Transportation and Climate Division</dc:creator>
  <cp:keywords>GHG,emissions,assessment,tool,vehicle,acquisition,plan,EISA 141</cp:keywords>
  <cp:lastModifiedBy>Susan Burke</cp:lastModifiedBy>
  <cp:lastPrinted>2012-07-24T16:34:52Z</cp:lastPrinted>
  <dcterms:created xsi:type="dcterms:W3CDTF">2012-03-26T18:10:27Z</dcterms:created>
  <dcterms:modified xsi:type="dcterms:W3CDTF">2013-06-11T17:20:07Z</dcterms:modified>
</cp:coreProperties>
</file>