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80"/>
  </bookViews>
  <sheets>
    <sheet name="Early Action Set-asid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3" l="1"/>
  <c r="D52" i="3"/>
  <c r="D51" i="3"/>
  <c r="D50" i="3"/>
  <c r="D49" i="3"/>
  <c r="D48" i="3"/>
  <c r="D47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E60" i="3"/>
  <c r="F60" i="3" s="1"/>
  <c r="D60" i="3"/>
  <c r="D22" i="3"/>
  <c r="D21" i="3"/>
  <c r="D20" i="3"/>
  <c r="E59" i="3"/>
  <c r="F59" i="3" s="1"/>
  <c r="D59" i="3"/>
  <c r="D19" i="3"/>
  <c r="D18" i="3"/>
  <c r="D17" i="3"/>
  <c r="D16" i="3"/>
  <c r="D15" i="3"/>
  <c r="E58" i="3"/>
  <c r="F58" i="3" s="1"/>
  <c r="D58" i="3"/>
  <c r="D14" i="3"/>
  <c r="D13" i="3"/>
  <c r="D12" i="3"/>
  <c r="E57" i="3"/>
  <c r="F57" i="3" s="1"/>
  <c r="D57" i="3"/>
  <c r="D11" i="3"/>
  <c r="D10" i="3"/>
  <c r="D9" i="3"/>
  <c r="D8" i="3"/>
  <c r="D7" i="3"/>
  <c r="F62" i="3" l="1"/>
  <c r="D54" i="3"/>
  <c r="E50" i="3" s="1"/>
  <c r="E62" i="3"/>
  <c r="E64" i="3" s="1"/>
  <c r="F50" i="3" l="1"/>
  <c r="E9" i="3"/>
  <c r="F9" i="3" s="1"/>
  <c r="E30" i="3"/>
  <c r="F30" i="3" s="1"/>
  <c r="E23" i="3"/>
  <c r="F23" i="3" s="1"/>
  <c r="E39" i="3"/>
  <c r="F39" i="3" s="1"/>
  <c r="E48" i="3"/>
  <c r="F48" i="3" s="1"/>
  <c r="E28" i="3"/>
  <c r="F28" i="3" s="1"/>
  <c r="E17" i="3"/>
  <c r="F17" i="3" s="1"/>
  <c r="E20" i="3"/>
  <c r="F20" i="3" s="1"/>
  <c r="E21" i="3"/>
  <c r="F21" i="3" s="1"/>
  <c r="E52" i="3"/>
  <c r="F52" i="3" s="1"/>
  <c r="E31" i="3"/>
  <c r="F31" i="3" s="1"/>
  <c r="E26" i="3"/>
  <c r="F26" i="3" s="1"/>
  <c r="E46" i="3"/>
  <c r="E14" i="3"/>
  <c r="F14" i="3" s="1"/>
  <c r="E15" i="3"/>
  <c r="F15" i="3" s="1"/>
  <c r="E13" i="3"/>
  <c r="F13" i="3" s="1"/>
  <c r="E18" i="3"/>
  <c r="F18" i="3" s="1"/>
  <c r="E32" i="3"/>
  <c r="F32" i="3" s="1"/>
  <c r="E40" i="3"/>
  <c r="F40" i="3" s="1"/>
  <c r="E16" i="3"/>
  <c r="F16" i="3" s="1"/>
  <c r="E7" i="3"/>
  <c r="F7" i="3" s="1"/>
  <c r="E35" i="3"/>
  <c r="F35" i="3" s="1"/>
  <c r="E44" i="3"/>
  <c r="F44" i="3" s="1"/>
  <c r="E10" i="3"/>
  <c r="F10" i="3" s="1"/>
  <c r="E22" i="3"/>
  <c r="F22" i="3" s="1"/>
  <c r="E24" i="3"/>
  <c r="F24" i="3" s="1"/>
  <c r="E45" i="3"/>
  <c r="F45" i="3" s="1"/>
  <c r="E51" i="3"/>
  <c r="F51" i="3" s="1"/>
  <c r="E36" i="3"/>
  <c r="F36" i="3" s="1"/>
  <c r="E42" i="3"/>
  <c r="F42" i="3" s="1"/>
  <c r="E8" i="3"/>
  <c r="F8" i="3" s="1"/>
  <c r="E29" i="3"/>
  <c r="F29" i="3" s="1"/>
  <c r="E37" i="3"/>
  <c r="F37" i="3" s="1"/>
  <c r="E11" i="3"/>
  <c r="F11" i="3" s="1"/>
  <c r="E27" i="3"/>
  <c r="F27" i="3" s="1"/>
  <c r="E49" i="3"/>
  <c r="F49" i="3" s="1"/>
  <c r="E43" i="3"/>
  <c r="F43" i="3" s="1"/>
  <c r="E38" i="3"/>
  <c r="F38" i="3" s="1"/>
  <c r="E41" i="3"/>
  <c r="F41" i="3" s="1"/>
  <c r="E12" i="3"/>
  <c r="F12" i="3" s="1"/>
  <c r="E47" i="3"/>
  <c r="F47" i="3" s="1"/>
  <c r="E25" i="3"/>
  <c r="F25" i="3" s="1"/>
  <c r="E34" i="3"/>
  <c r="F34" i="3" s="1"/>
  <c r="E33" i="3"/>
  <c r="F33" i="3" s="1"/>
  <c r="E19" i="3"/>
  <c r="F19" i="3" s="1"/>
  <c r="F46" i="3" l="1"/>
  <c r="E54" i="3"/>
  <c r="F54" i="3" l="1"/>
  <c r="F64" i="3" s="1"/>
</calcChain>
</file>

<file path=xl/sharedStrings.xml><?xml version="1.0" encoding="utf-8"?>
<sst xmlns="http://schemas.openxmlformats.org/spreadsheetml/2006/main" count="65" uniqueCount="63">
  <si>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</si>
  <si>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</si>
  <si>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</si>
  <si>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</si>
  <si>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</si>
  <si>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</si>
  <si>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</si>
  <si>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</si>
  <si>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</si>
  <si>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</si>
  <si>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</si>
  <si>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</si>
  <si>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</si>
  <si>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</si>
  <si>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</si>
  <si>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Lands of the Fort Mojave Tribe</t>
  </si>
  <si>
    <t>Lands of the Navajo Nation</t>
  </si>
  <si>
    <t>Lands of the Uintah and Ouray Reservation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</si>
  <si>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</si>
  <si>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</si>
  <si>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</si>
  <si>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</si>
  <si>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</si>
  <si>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</si>
  <si>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</si>
  <si>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</si>
  <si>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</si>
  <si>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</si>
  <si>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</si>
  <si>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</si>
  <si>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</si>
  <si>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</si>
  <si>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</si>
  <si>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</si>
  <si>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</si>
  <si>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</si>
  <si>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</si>
  <si>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</si>
  <si>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</si>
  <si>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</si>
  <si>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</si>
  <si>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</si>
  <si>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</si>
  <si>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</si>
  <si>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</si>
  <si>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</si>
  <si>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</si>
  <si>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</si>
  <si>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</si>
  <si>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</si>
  <si>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Change 2012-2030 (Short Tons)</t>
  </si>
  <si>
    <t>Sum of Carbon Dioxide Emissions (short tons)</t>
  </si>
  <si>
    <t>1% of Final budget</t>
  </si>
  <si>
    <t>Percentage of total change</t>
  </si>
  <si>
    <t>State/Tribe</t>
  </si>
  <si>
    <t>Proposed Set-aside 2022-2024 (short tons)</t>
  </si>
  <si>
    <t>Final Mass Goal 2030
 (short tons)</t>
  </si>
  <si>
    <t>Sum of Carbon Dioxide Emissions in 2012  Adjusted Baseline
(short tons)</t>
  </si>
  <si>
    <r>
      <t>Column B is from Appendix 3 to the CO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 xml:space="preserve"> Emission Performance Rate and Goal Computation TSD for the CPP Final Rule</t>
    </r>
  </si>
  <si>
    <t>Proposed Early Action Allowance Set-Asides</t>
  </si>
  <si>
    <t>Change 2012-2030
(short Tons)</t>
  </si>
  <si>
    <t>Proposed Set-Aside 2022-2024* (short tons)</t>
  </si>
  <si>
    <t>*The set-asides (column F) are annual amounts and sum to 100 million tons; setting these allowances aside from each of the three years in the first compliance period would create a total set-aside of 300 million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</si>
</sst>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0" xfId="0" applyBorder="1"/>
    <xf numFmtId="164" fontId="0" fillId="0" borderId="0" xfId="1" applyNumberFormat="1" applyFont="1" applyFill="1" applyBorder="1"/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/>
    <xf numFmtId="4" fontId="0" fillId="0" borderId="0" xfId="0" applyNumberFormat="1"/>
    <xf numFmtId="0" fontId="0" fillId="0" borderId="0" xfId="0" applyFill="1" applyBorder="1"/>
    <xf numFmtId="0" fontId="4" fillId="0" borderId="0" xfId="0" applyFont="1" applyBorder="1"/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Fill="1" applyBorder="1"/>
    <xf numFmtId="4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164" fontId="0" fillId="0" borderId="3" xfId="1" applyNumberFormat="1" applyFont="1" applyFill="1" applyBorder="1"/>
    <xf numFmtId="4" fontId="0" fillId="0" borderId="3" xfId="0" applyNumberFormat="1" applyBorder="1"/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3" fontId="3" fillId="0" borderId="1" xfId="0" applyNumberFormat="1" applyFont="1" applyBorder="1"/>
    <xf numFmtId="0" fontId="6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workbookViewId="0"/>
  </sheetViews>
  <sheetFormatPr defaultRowHeight="15" x14ac:dyDescent="0.25"/>
  <cols>
    <col min="1" max="1" width="43.5703125" style="2" customWidth="1"/>
    <col min="2" max="2" width="23" customWidth="1"/>
    <col min="3" max="3" width="15" bestFit="1" customWidth="1"/>
    <col min="4" max="4" width="16.140625" bestFit="1" customWidth="1"/>
    <col min="5" max="5" width="13.28515625" bestFit="1" customWidth="1"/>
    <col min="6" max="6" width="16.140625" customWidth="1"/>
  </cols>
  <sheetData>
    <row r="1" spans="1:6" ht="23.25" x14ac:dyDescent="0.35">
      <c r="A1" s="25" t="s">
        <v>59</v>
      </c>
    </row>
    <row r="2" spans="1:6" ht="15" customHeight="1" x14ac:dyDescent="0.35">
      <c r="A2" s="10"/>
    </row>
    <row r="3" spans="1:6" ht="15" customHeight="1" x14ac:dyDescent="0.35">
      <c r="A3" s="9" t="s">
        <v>58</v>
      </c>
    </row>
    <row r="4" spans="1:6" ht="15" customHeight="1" x14ac:dyDescent="0.25">
      <c r="A4" s="9" t="s">
        <v>62</v>
      </c>
    </row>
    <row r="5" spans="1:6" ht="15" customHeight="1" x14ac:dyDescent="0.25">
      <c r="A5" s="4"/>
      <c r="B5" s="5"/>
      <c r="C5" s="6"/>
      <c r="D5" s="5"/>
      <c r="E5" s="5"/>
      <c r="F5" s="5"/>
    </row>
    <row r="6" spans="1:6" ht="60" x14ac:dyDescent="0.25">
      <c r="A6" s="11" t="s">
        <v>54</v>
      </c>
      <c r="B6" s="11" t="s">
        <v>57</v>
      </c>
      <c r="C6" s="12" t="s">
        <v>56</v>
      </c>
      <c r="D6" s="11" t="s">
        <v>60</v>
      </c>
      <c r="E6" s="11" t="s">
        <v>53</v>
      </c>
      <c r="F6" s="11" t="s">
        <v>61</v>
      </c>
    </row>
    <row r="7" spans="1:6" x14ac:dyDescent="0.25">
      <c r="A7" s="13" t="s">
        <v>0</v>
      </c>
      <c r="B7" s="14">
        <v>75571780.50999999</v>
      </c>
      <c r="C7" s="15">
        <v>56880474</v>
      </c>
      <c r="D7" s="14">
        <f t="shared" ref="D7:D52" si="0">B7-C7</f>
        <v>18691306.50999999</v>
      </c>
      <c r="E7" s="16">
        <f t="shared" ref="E7:E52" si="1">D7/$D$54</f>
        <v>3.1257745133257103E-2</v>
      </c>
      <c r="F7" s="14">
        <f t="shared" ref="F7:F52" si="2">E7*$E$64</f>
        <v>3122305.8913606647</v>
      </c>
    </row>
    <row r="8" spans="1:6" x14ac:dyDescent="0.25">
      <c r="A8" s="13" t="s">
        <v>1</v>
      </c>
      <c r="B8" s="14">
        <v>40465034.890000001</v>
      </c>
      <c r="C8" s="15">
        <v>30170750</v>
      </c>
      <c r="D8" s="14">
        <f t="shared" si="0"/>
        <v>10294284.890000001</v>
      </c>
      <c r="E8" s="16">
        <f t="shared" si="1"/>
        <v>1.7215283118309947E-2</v>
      </c>
      <c r="F8" s="14">
        <f t="shared" si="2"/>
        <v>1719617.9594078087</v>
      </c>
    </row>
    <row r="9" spans="1:6" x14ac:dyDescent="0.25">
      <c r="A9" s="13" t="s">
        <v>2</v>
      </c>
      <c r="B9" s="14">
        <v>43416217.281975009</v>
      </c>
      <c r="C9" s="15">
        <v>30322632</v>
      </c>
      <c r="D9" s="14">
        <f t="shared" si="0"/>
        <v>13093585.281975009</v>
      </c>
      <c r="E9" s="16">
        <f t="shared" si="1"/>
        <v>2.1896594088036351E-2</v>
      </c>
      <c r="F9" s="14">
        <f t="shared" si="2"/>
        <v>2187229.5787922363</v>
      </c>
    </row>
    <row r="10" spans="1:6" x14ac:dyDescent="0.25">
      <c r="A10" s="13" t="s">
        <v>3</v>
      </c>
      <c r="B10" s="14">
        <v>49720212.794360243</v>
      </c>
      <c r="C10" s="15">
        <v>48410120</v>
      </c>
      <c r="D10" s="14">
        <f t="shared" si="0"/>
        <v>1310092.7943602428</v>
      </c>
      <c r="E10" s="16">
        <f t="shared" si="1"/>
        <v>2.1908873328421543E-3</v>
      </c>
      <c r="F10" s="14">
        <f t="shared" si="2"/>
        <v>218845.61402230966</v>
      </c>
    </row>
    <row r="11" spans="1:6" x14ac:dyDescent="0.25">
      <c r="A11" s="13" t="s">
        <v>4</v>
      </c>
      <c r="B11" s="14">
        <v>43209268.777407177</v>
      </c>
      <c r="C11" s="15">
        <v>29900397</v>
      </c>
      <c r="D11" s="14">
        <f t="shared" si="0"/>
        <v>13308871.777407177</v>
      </c>
      <c r="E11" s="16">
        <f t="shared" si="1"/>
        <v>2.2256620841717298E-2</v>
      </c>
      <c r="F11" s="14">
        <f t="shared" si="2"/>
        <v>2223192.3025675179</v>
      </c>
    </row>
    <row r="12" spans="1:6" x14ac:dyDescent="0.25">
      <c r="A12" s="13" t="s">
        <v>6</v>
      </c>
      <c r="B12" s="14">
        <v>5540292.3049230482</v>
      </c>
      <c r="C12" s="15">
        <v>4711825</v>
      </c>
      <c r="D12" s="14">
        <f t="shared" si="0"/>
        <v>828467.30492304824</v>
      </c>
      <c r="E12" s="16">
        <f t="shared" si="1"/>
        <v>1.3854579857575217E-3</v>
      </c>
      <c r="F12" s="14">
        <f t="shared" si="2"/>
        <v>138392.05651980542</v>
      </c>
    </row>
    <row r="13" spans="1:6" x14ac:dyDescent="0.25">
      <c r="A13" s="13" t="s">
        <v>7</v>
      </c>
      <c r="B13" s="14">
        <v>124432195.12049784</v>
      </c>
      <c r="C13" s="15">
        <v>105094704</v>
      </c>
      <c r="D13" s="14">
        <f t="shared" si="0"/>
        <v>19337491.120497838</v>
      </c>
      <c r="E13" s="16">
        <f t="shared" si="1"/>
        <v>3.2338369104254985E-2</v>
      </c>
      <c r="F13" s="14">
        <f t="shared" si="2"/>
        <v>3230248.3733473895</v>
      </c>
    </row>
    <row r="14" spans="1:6" x14ac:dyDescent="0.25">
      <c r="A14" s="13" t="s">
        <v>8</v>
      </c>
      <c r="B14" s="14">
        <v>62843049.098078236</v>
      </c>
      <c r="C14" s="15">
        <v>46346846</v>
      </c>
      <c r="D14" s="14">
        <f t="shared" si="0"/>
        <v>16496203.098078236</v>
      </c>
      <c r="E14" s="16">
        <f t="shared" si="1"/>
        <v>2.7586841606300105E-2</v>
      </c>
      <c r="F14" s="14">
        <f t="shared" si="2"/>
        <v>2755622.8929559058</v>
      </c>
    </row>
    <row r="15" spans="1:6" x14ac:dyDescent="0.25">
      <c r="A15" s="13" t="s">
        <v>10</v>
      </c>
      <c r="B15" s="14">
        <v>102208184.61528677</v>
      </c>
      <c r="C15" s="15">
        <v>66477157</v>
      </c>
      <c r="D15" s="14">
        <f t="shared" si="0"/>
        <v>35731027.615286767</v>
      </c>
      <c r="E15" s="16">
        <f t="shared" si="1"/>
        <v>5.9753519848945308E-2</v>
      </c>
      <c r="F15" s="14">
        <f t="shared" si="2"/>
        <v>5968721.2324025249</v>
      </c>
    </row>
    <row r="16" spans="1:6" x14ac:dyDescent="0.25">
      <c r="A16" s="13" t="s">
        <v>11</v>
      </c>
      <c r="B16" s="14">
        <v>110559916.13898847</v>
      </c>
      <c r="C16" s="15">
        <v>76113835</v>
      </c>
      <c r="D16" s="14">
        <f t="shared" si="0"/>
        <v>34446081.138988465</v>
      </c>
      <c r="E16" s="16">
        <f t="shared" si="1"/>
        <v>5.7604685071423425E-2</v>
      </c>
      <c r="F16" s="14">
        <f t="shared" si="2"/>
        <v>5754076.2074074624</v>
      </c>
    </row>
    <row r="17" spans="1:6" x14ac:dyDescent="0.25">
      <c r="A17" s="13" t="s">
        <v>12</v>
      </c>
      <c r="B17" s="14">
        <v>38135386.280000009</v>
      </c>
      <c r="C17" s="15">
        <v>25018136</v>
      </c>
      <c r="D17" s="14">
        <f t="shared" si="0"/>
        <v>13117250.280000009</v>
      </c>
      <c r="E17" s="16">
        <f t="shared" si="1"/>
        <v>2.1936169410202766E-2</v>
      </c>
      <c r="F17" s="14">
        <f t="shared" si="2"/>
        <v>2191182.7193986974</v>
      </c>
    </row>
    <row r="18" spans="1:6" x14ac:dyDescent="0.25">
      <c r="A18" s="13" t="s">
        <v>13</v>
      </c>
      <c r="B18" s="14">
        <v>34655789.53239999</v>
      </c>
      <c r="C18" s="15">
        <v>21990826</v>
      </c>
      <c r="D18" s="14">
        <f t="shared" si="0"/>
        <v>12664963.53239999</v>
      </c>
      <c r="E18" s="16">
        <f t="shared" si="1"/>
        <v>2.1179803670008653E-2</v>
      </c>
      <c r="F18" s="14">
        <f t="shared" si="2"/>
        <v>2115630.0780752902</v>
      </c>
    </row>
    <row r="19" spans="1:6" x14ac:dyDescent="0.25">
      <c r="A19" s="13" t="s">
        <v>14</v>
      </c>
      <c r="B19" s="14">
        <v>92775829.491999999</v>
      </c>
      <c r="C19" s="15">
        <v>63126121</v>
      </c>
      <c r="D19" s="14">
        <f t="shared" si="0"/>
        <v>29649708.491999999</v>
      </c>
      <c r="E19" s="16">
        <f t="shared" si="1"/>
        <v>4.9583640973543973E-2</v>
      </c>
      <c r="F19" s="14">
        <f t="shared" si="2"/>
        <v>4952861.8800493879</v>
      </c>
    </row>
    <row r="20" spans="1:6" x14ac:dyDescent="0.25">
      <c r="A20" s="13" t="s">
        <v>16</v>
      </c>
      <c r="B20" s="14">
        <v>31416872.590000004</v>
      </c>
      <c r="C20" s="15">
        <v>21700587</v>
      </c>
      <c r="D20" s="14">
        <f t="shared" si="0"/>
        <v>9716285.5900000036</v>
      </c>
      <c r="E20" s="16">
        <f t="shared" si="1"/>
        <v>1.6248686438889225E-2</v>
      </c>
      <c r="F20" s="14">
        <f t="shared" si="2"/>
        <v>1623065.5531526972</v>
      </c>
    </row>
    <row r="21" spans="1:6" x14ac:dyDescent="0.25">
      <c r="A21" s="13" t="s">
        <v>17</v>
      </c>
      <c r="B21" s="14">
        <v>3314096.53</v>
      </c>
      <c r="C21" s="15">
        <v>2263431</v>
      </c>
      <c r="D21" s="14">
        <f t="shared" si="0"/>
        <v>1050665.5299999998</v>
      </c>
      <c r="E21" s="16">
        <f t="shared" si="1"/>
        <v>1.7570433259691115E-3</v>
      </c>
      <c r="F21" s="14">
        <f t="shared" si="2"/>
        <v>175509.35631029768</v>
      </c>
    </row>
    <row r="22" spans="1:6" x14ac:dyDescent="0.25">
      <c r="A22" s="13" t="s">
        <v>18</v>
      </c>
      <c r="B22" s="14">
        <v>44391193.524161629</v>
      </c>
      <c r="C22" s="15">
        <v>35427023</v>
      </c>
      <c r="D22" s="14">
        <f t="shared" si="0"/>
        <v>8964170.5241616294</v>
      </c>
      <c r="E22" s="16">
        <f t="shared" si="1"/>
        <v>1.4990913418780595E-2</v>
      </c>
      <c r="F22" s="14">
        <f t="shared" si="2"/>
        <v>1497427.8242014388</v>
      </c>
    </row>
    <row r="23" spans="1:6" x14ac:dyDescent="0.25">
      <c r="A23" s="13" t="s">
        <v>20</v>
      </c>
      <c r="B23" s="14">
        <v>20171026.98</v>
      </c>
      <c r="C23" s="15">
        <v>14347628</v>
      </c>
      <c r="D23" s="14">
        <f t="shared" si="0"/>
        <v>5823398.9800000004</v>
      </c>
      <c r="E23" s="16">
        <f t="shared" si="1"/>
        <v>9.7385552491327416E-3</v>
      </c>
      <c r="F23" s="14">
        <f t="shared" si="2"/>
        <v>972774.85301896627</v>
      </c>
    </row>
    <row r="24" spans="1:6" x14ac:dyDescent="0.25">
      <c r="A24" s="13" t="s">
        <v>21</v>
      </c>
      <c r="B24" s="14">
        <v>13125248.360000003</v>
      </c>
      <c r="C24" s="15">
        <v>12104747</v>
      </c>
      <c r="D24" s="14">
        <f t="shared" si="0"/>
        <v>1020501.3600000031</v>
      </c>
      <c r="E24" s="16">
        <f t="shared" si="1"/>
        <v>1.7065993434946013E-3</v>
      </c>
      <c r="F24" s="14">
        <f t="shared" si="2"/>
        <v>170470.55575087148</v>
      </c>
    </row>
    <row r="25" spans="1:6" x14ac:dyDescent="0.25">
      <c r="A25" s="13" t="s">
        <v>22</v>
      </c>
      <c r="B25" s="14">
        <v>69860453.760000005</v>
      </c>
      <c r="C25" s="15">
        <v>47544064</v>
      </c>
      <c r="D25" s="14">
        <f t="shared" si="0"/>
        <v>22316389.760000005</v>
      </c>
      <c r="E25" s="16">
        <f t="shared" si="1"/>
        <v>3.7320024848948301E-2</v>
      </c>
      <c r="F25" s="14">
        <f t="shared" si="2"/>
        <v>3727861.1414493816</v>
      </c>
    </row>
    <row r="26" spans="1:6" x14ac:dyDescent="0.25">
      <c r="A26" s="13" t="s">
        <v>23</v>
      </c>
      <c r="B26" s="14">
        <v>34668506.018188857</v>
      </c>
      <c r="C26" s="15">
        <v>22678368</v>
      </c>
      <c r="D26" s="14">
        <f t="shared" si="0"/>
        <v>11990138.018188857</v>
      </c>
      <c r="E26" s="16">
        <f t="shared" si="1"/>
        <v>2.0051283097016842E-2</v>
      </c>
      <c r="F26" s="14">
        <f t="shared" si="2"/>
        <v>2002903.2508984611</v>
      </c>
    </row>
    <row r="27" spans="1:6" x14ac:dyDescent="0.25">
      <c r="A27" s="13" t="s">
        <v>24</v>
      </c>
      <c r="B27" s="14">
        <v>27443309.367540918</v>
      </c>
      <c r="C27" s="15">
        <v>25304337</v>
      </c>
      <c r="D27" s="14">
        <f t="shared" si="0"/>
        <v>2138972.3675409183</v>
      </c>
      <c r="E27" s="16">
        <f t="shared" si="1"/>
        <v>3.5770347608340405E-3</v>
      </c>
      <c r="F27" s="14">
        <f t="shared" si="2"/>
        <v>357306.53825924988</v>
      </c>
    </row>
    <row r="28" spans="1:6" x14ac:dyDescent="0.25">
      <c r="A28" s="13" t="s">
        <v>25</v>
      </c>
      <c r="B28" s="14">
        <v>78039449.019999996</v>
      </c>
      <c r="C28" s="15">
        <v>55462884</v>
      </c>
      <c r="D28" s="14">
        <f t="shared" si="0"/>
        <v>22576565.019999996</v>
      </c>
      <c r="E28" s="16">
        <f t="shared" si="1"/>
        <v>3.7755119739864978E-2</v>
      </c>
      <c r="F28" s="14">
        <f t="shared" si="2"/>
        <v>3771322.3487571562</v>
      </c>
    </row>
    <row r="29" spans="1:6" x14ac:dyDescent="0.25">
      <c r="A29" s="13" t="s">
        <v>26</v>
      </c>
      <c r="B29" s="14">
        <v>19147320.830329668</v>
      </c>
      <c r="C29" s="15">
        <v>11303107</v>
      </c>
      <c r="D29" s="14">
        <f t="shared" si="0"/>
        <v>7844213.8303296678</v>
      </c>
      <c r="E29" s="16">
        <f t="shared" si="1"/>
        <v>1.3117993466536726E-2</v>
      </c>
      <c r="F29" s="14">
        <f t="shared" si="2"/>
        <v>1310343.6639074804</v>
      </c>
    </row>
    <row r="30" spans="1:6" x14ac:dyDescent="0.25">
      <c r="A30" s="13" t="s">
        <v>27</v>
      </c>
      <c r="B30" s="14">
        <v>27142728.359999999</v>
      </c>
      <c r="C30" s="15">
        <v>18272739</v>
      </c>
      <c r="D30" s="14">
        <f t="shared" si="0"/>
        <v>8869989.3599999994</v>
      </c>
      <c r="E30" s="16">
        <f t="shared" si="1"/>
        <v>1.4833412881076466E-2</v>
      </c>
      <c r="F30" s="14">
        <f t="shared" si="2"/>
        <v>1481695.2480136941</v>
      </c>
    </row>
    <row r="31" spans="1:6" x14ac:dyDescent="0.25">
      <c r="A31" s="13" t="s">
        <v>28</v>
      </c>
      <c r="B31" s="14">
        <v>15536730.459999997</v>
      </c>
      <c r="C31" s="15">
        <v>13523584</v>
      </c>
      <c r="D31" s="14">
        <f t="shared" si="0"/>
        <v>2013146.4599999972</v>
      </c>
      <c r="E31" s="16">
        <f t="shared" si="1"/>
        <v>3.366614256148042E-3</v>
      </c>
      <c r="F31" s="14">
        <f t="shared" si="2"/>
        <v>336287.83781738224</v>
      </c>
    </row>
    <row r="32" spans="1:6" x14ac:dyDescent="0.25">
      <c r="A32" s="13" t="s">
        <v>29</v>
      </c>
      <c r="B32" s="14">
        <v>4642898.2799999993</v>
      </c>
      <c r="C32" s="15">
        <v>3997579</v>
      </c>
      <c r="D32" s="14">
        <f t="shared" si="0"/>
        <v>645319.27999999933</v>
      </c>
      <c r="E32" s="16">
        <f t="shared" si="1"/>
        <v>1.079176866155675E-3</v>
      </c>
      <c r="F32" s="14">
        <f t="shared" si="2"/>
        <v>107797.93208541318</v>
      </c>
    </row>
    <row r="33" spans="1:6" x14ac:dyDescent="0.25">
      <c r="A33" s="13" t="s">
        <v>30</v>
      </c>
      <c r="B33" s="14">
        <v>19269698.081506494</v>
      </c>
      <c r="C33" s="15">
        <v>16599745</v>
      </c>
      <c r="D33" s="14">
        <f t="shared" si="0"/>
        <v>2669953.0815064944</v>
      </c>
      <c r="E33" s="16">
        <f t="shared" si="1"/>
        <v>4.4650015714436256E-3</v>
      </c>
      <c r="F33" s="14">
        <f t="shared" si="2"/>
        <v>446004.68306398194</v>
      </c>
    </row>
    <row r="34" spans="1:6" x14ac:dyDescent="0.25">
      <c r="A34" s="13" t="s">
        <v>31</v>
      </c>
      <c r="B34" s="14">
        <v>17339683.200000003</v>
      </c>
      <c r="C34" s="15">
        <v>12412602</v>
      </c>
      <c r="D34" s="14">
        <f t="shared" si="0"/>
        <v>4927081.200000003</v>
      </c>
      <c r="E34" s="16">
        <f t="shared" si="1"/>
        <v>8.239629921967544E-3</v>
      </c>
      <c r="F34" s="14">
        <f t="shared" si="2"/>
        <v>823048.65364772151</v>
      </c>
    </row>
    <row r="35" spans="1:6" x14ac:dyDescent="0.25">
      <c r="A35" s="13" t="s">
        <v>32</v>
      </c>
      <c r="B35" s="14">
        <v>34596455.890000001</v>
      </c>
      <c r="C35" s="15">
        <v>31257429</v>
      </c>
      <c r="D35" s="14">
        <f t="shared" si="0"/>
        <v>3339026.8900000006</v>
      </c>
      <c r="E35" s="16">
        <f t="shared" si="1"/>
        <v>5.5839034828770867E-3</v>
      </c>
      <c r="F35" s="14">
        <f t="shared" si="2"/>
        <v>557770.71145245933</v>
      </c>
    </row>
    <row r="36" spans="1:6" x14ac:dyDescent="0.25">
      <c r="A36" s="13" t="s">
        <v>33</v>
      </c>
      <c r="B36" s="14">
        <v>67277340.92720294</v>
      </c>
      <c r="C36" s="15">
        <v>51266234</v>
      </c>
      <c r="D36" s="14">
        <f t="shared" si="0"/>
        <v>16011106.92720294</v>
      </c>
      <c r="E36" s="16">
        <f t="shared" si="1"/>
        <v>2.6775608187907085E-2</v>
      </c>
      <c r="F36" s="14">
        <f t="shared" si="2"/>
        <v>2674589.5723910695</v>
      </c>
    </row>
    <row r="37" spans="1:6" x14ac:dyDescent="0.25">
      <c r="A37" s="13" t="s">
        <v>34</v>
      </c>
      <c r="B37" s="14">
        <v>33757750.780189231</v>
      </c>
      <c r="C37" s="15">
        <v>20883232</v>
      </c>
      <c r="D37" s="14">
        <f t="shared" si="0"/>
        <v>12874518.780189231</v>
      </c>
      <c r="E37" s="16">
        <f t="shared" si="1"/>
        <v>2.1530245974468658E-2</v>
      </c>
      <c r="F37" s="14">
        <f t="shared" si="2"/>
        <v>2150635.4204994724</v>
      </c>
    </row>
    <row r="38" spans="1:6" x14ac:dyDescent="0.25">
      <c r="A38" s="13" t="s">
        <v>35</v>
      </c>
      <c r="B38" s="14">
        <v>102434816.67037064</v>
      </c>
      <c r="C38" s="15">
        <v>73769806</v>
      </c>
      <c r="D38" s="14">
        <f t="shared" si="0"/>
        <v>28665010.670370638</v>
      </c>
      <c r="E38" s="16">
        <f t="shared" si="1"/>
        <v>4.7936916410694565E-2</v>
      </c>
      <c r="F38" s="14">
        <f t="shared" si="2"/>
        <v>4788372.158154428</v>
      </c>
    </row>
    <row r="39" spans="1:6" x14ac:dyDescent="0.25">
      <c r="A39" s="13" t="s">
        <v>36</v>
      </c>
      <c r="B39" s="14">
        <v>52862077.469999991</v>
      </c>
      <c r="C39" s="15">
        <v>40488199</v>
      </c>
      <c r="D39" s="14">
        <f t="shared" si="0"/>
        <v>12373878.469999991</v>
      </c>
      <c r="E39" s="16">
        <f t="shared" si="1"/>
        <v>2.0693017864654197E-2</v>
      </c>
      <c r="F39" s="14">
        <f t="shared" si="2"/>
        <v>2067005.5153818075</v>
      </c>
    </row>
    <row r="40" spans="1:6" x14ac:dyDescent="0.25">
      <c r="A40" s="13" t="s">
        <v>37</v>
      </c>
      <c r="B40" s="14">
        <v>9042668.4547977131</v>
      </c>
      <c r="C40" s="15">
        <v>8118654</v>
      </c>
      <c r="D40" s="14">
        <f t="shared" si="0"/>
        <v>924014.45479771309</v>
      </c>
      <c r="E40" s="16">
        <f t="shared" si="1"/>
        <v>1.5452428813395155E-3</v>
      </c>
      <c r="F40" s="14">
        <f t="shared" si="2"/>
        <v>154352.81500379791</v>
      </c>
    </row>
    <row r="41" spans="1:6" x14ac:dyDescent="0.25">
      <c r="A41" s="13" t="s">
        <v>38</v>
      </c>
      <c r="B41" s="14">
        <v>119989743.05811314</v>
      </c>
      <c r="C41" s="15">
        <v>89822308</v>
      </c>
      <c r="D41" s="14">
        <f t="shared" si="0"/>
        <v>30167435.058113143</v>
      </c>
      <c r="E41" s="16">
        <f t="shared" si="1"/>
        <v>5.0449442678931609E-2</v>
      </c>
      <c r="F41" s="14">
        <f t="shared" si="2"/>
        <v>5039345.9739581877</v>
      </c>
    </row>
    <row r="42" spans="1:6" x14ac:dyDescent="0.25">
      <c r="A42" s="13" t="s">
        <v>39</v>
      </c>
      <c r="B42" s="14">
        <v>3735785.5</v>
      </c>
      <c r="C42" s="15">
        <v>3522225</v>
      </c>
      <c r="D42" s="14">
        <f t="shared" si="0"/>
        <v>213560.5</v>
      </c>
      <c r="E42" s="16">
        <f t="shared" si="1"/>
        <v>3.5714034628663081E-4</v>
      </c>
      <c r="F42" s="14">
        <f t="shared" si="2"/>
        <v>35674.403335860203</v>
      </c>
    </row>
    <row r="43" spans="1:6" x14ac:dyDescent="0.25">
      <c r="A43" s="13" t="s">
        <v>40</v>
      </c>
      <c r="B43" s="14">
        <v>35893265.139999993</v>
      </c>
      <c r="C43" s="15">
        <v>25998968</v>
      </c>
      <c r="D43" s="14">
        <f t="shared" si="0"/>
        <v>9894297.1399999931</v>
      </c>
      <c r="E43" s="16">
        <f t="shared" si="1"/>
        <v>1.654637775638481E-2</v>
      </c>
      <c r="F43" s="14">
        <f t="shared" si="2"/>
        <v>1652801.6505730592</v>
      </c>
    </row>
    <row r="44" spans="1:6" x14ac:dyDescent="0.25">
      <c r="A44" s="13" t="s">
        <v>41</v>
      </c>
      <c r="B44" s="14">
        <v>5121123.7560735345</v>
      </c>
      <c r="C44" s="15">
        <v>3539481</v>
      </c>
      <c r="D44" s="14">
        <f t="shared" si="0"/>
        <v>1581642.7560735345</v>
      </c>
      <c r="E44" s="16">
        <f t="shared" si="1"/>
        <v>2.6450043037258447E-3</v>
      </c>
      <c r="F44" s="14">
        <f t="shared" si="2"/>
        <v>264206.9184770069</v>
      </c>
    </row>
    <row r="45" spans="1:6" x14ac:dyDescent="0.25">
      <c r="A45" s="13" t="s">
        <v>42</v>
      </c>
      <c r="B45" s="14">
        <v>41387231.274732292</v>
      </c>
      <c r="C45" s="15">
        <v>28348396</v>
      </c>
      <c r="D45" s="14">
        <f t="shared" si="0"/>
        <v>13038835.274732292</v>
      </c>
      <c r="E45" s="16">
        <f t="shared" si="1"/>
        <v>2.1805034850509469E-2</v>
      </c>
      <c r="F45" s="14">
        <f t="shared" si="2"/>
        <v>2178083.8152216417</v>
      </c>
    </row>
    <row r="46" spans="1:6" x14ac:dyDescent="0.25">
      <c r="A46" s="13" t="s">
        <v>43</v>
      </c>
      <c r="B46" s="14">
        <v>251848334.87520257</v>
      </c>
      <c r="C46" s="15">
        <v>189588842</v>
      </c>
      <c r="D46" s="14">
        <f t="shared" si="0"/>
        <v>62259492.875202566</v>
      </c>
      <c r="E46" s="16">
        <f t="shared" si="1"/>
        <v>0.10411746013462166</v>
      </c>
      <c r="F46" s="14">
        <f t="shared" si="2"/>
        <v>10400192.265498962</v>
      </c>
    </row>
    <row r="47" spans="1:6" x14ac:dyDescent="0.25">
      <c r="A47" s="13" t="s">
        <v>44</v>
      </c>
      <c r="B47" s="14">
        <v>32166243.092474349</v>
      </c>
      <c r="C47" s="15">
        <v>23778193</v>
      </c>
      <c r="D47" s="14">
        <f t="shared" si="0"/>
        <v>8388050.0924743488</v>
      </c>
      <c r="E47" s="16">
        <f t="shared" si="1"/>
        <v>1.4027458798307246E-2</v>
      </c>
      <c r="F47" s="14">
        <f t="shared" si="2"/>
        <v>1401189.2751718105</v>
      </c>
    </row>
    <row r="48" spans="1:6" x14ac:dyDescent="0.25">
      <c r="A48" s="13" t="s">
        <v>45</v>
      </c>
      <c r="B48" s="14">
        <v>35733501.557393894</v>
      </c>
      <c r="C48" s="15">
        <v>27433111</v>
      </c>
      <c r="D48" s="14">
        <f t="shared" si="0"/>
        <v>8300390.5573938936</v>
      </c>
      <c r="E48" s="16">
        <f t="shared" si="1"/>
        <v>1.3880864476258184E-2</v>
      </c>
      <c r="F48" s="14">
        <f t="shared" si="2"/>
        <v>1386546.1103042711</v>
      </c>
    </row>
    <row r="49" spans="1:6" x14ac:dyDescent="0.25">
      <c r="A49" s="13" t="s">
        <v>46</v>
      </c>
      <c r="B49" s="14">
        <v>15237542.00789644</v>
      </c>
      <c r="C49" s="15">
        <v>10739172</v>
      </c>
      <c r="D49" s="14">
        <f t="shared" si="0"/>
        <v>4498370.0078964401</v>
      </c>
      <c r="E49" s="16">
        <f t="shared" si="1"/>
        <v>7.5226899278917625E-3</v>
      </c>
      <c r="F49" s="14">
        <f t="shared" si="2"/>
        <v>751434.2119241819</v>
      </c>
    </row>
    <row r="50" spans="1:6" x14ac:dyDescent="0.25">
      <c r="A50" s="13" t="s">
        <v>47</v>
      </c>
      <c r="B50" s="14">
        <v>72318916.520000011</v>
      </c>
      <c r="C50" s="15">
        <v>51325342</v>
      </c>
      <c r="D50" s="14">
        <f t="shared" si="0"/>
        <v>20993574.520000011</v>
      </c>
      <c r="E50" s="16">
        <f t="shared" si="1"/>
        <v>3.5107861584267659E-2</v>
      </c>
      <c r="F50" s="14">
        <f t="shared" si="2"/>
        <v>3506890.2951993379</v>
      </c>
    </row>
    <row r="51" spans="1:6" x14ac:dyDescent="0.25">
      <c r="A51" s="13" t="s">
        <v>48</v>
      </c>
      <c r="B51" s="14">
        <v>42317602.219999999</v>
      </c>
      <c r="C51" s="15">
        <v>27986988</v>
      </c>
      <c r="D51" s="14">
        <f t="shared" si="0"/>
        <v>14330614.219999999</v>
      </c>
      <c r="E51" s="16">
        <f t="shared" si="1"/>
        <v>2.3965295665775811E-2</v>
      </c>
      <c r="F51" s="14">
        <f t="shared" si="2"/>
        <v>2393870.1760620228</v>
      </c>
    </row>
    <row r="52" spans="1:6" x14ac:dyDescent="0.25">
      <c r="A52" s="17" t="s">
        <v>49</v>
      </c>
      <c r="B52" s="18">
        <v>50218072.599999987</v>
      </c>
      <c r="C52" s="19">
        <v>31634412</v>
      </c>
      <c r="D52" s="18">
        <f t="shared" si="0"/>
        <v>18583660.599999987</v>
      </c>
      <c r="E52" s="20">
        <f t="shared" si="1"/>
        <v>3.1077727304240309E-2</v>
      </c>
      <c r="F52" s="18">
        <f t="shared" si="2"/>
        <v>3104324.084749443</v>
      </c>
    </row>
    <row r="53" spans="1:6" x14ac:dyDescent="0.25">
      <c r="B53" s="1"/>
      <c r="C53" s="3"/>
      <c r="D53" s="1"/>
      <c r="E53" s="7"/>
      <c r="F53" s="1"/>
    </row>
    <row r="54" spans="1:6" x14ac:dyDescent="0.25">
      <c r="A54" s="8"/>
      <c r="B54" s="1"/>
      <c r="C54" s="3"/>
      <c r="D54" s="21">
        <f>SUM(D7:D52)</f>
        <v>597973603.99209094</v>
      </c>
      <c r="E54" s="21">
        <f>SUM(E7:E52)</f>
        <v>0.99999999999999978</v>
      </c>
      <c r="F54" s="21">
        <f>SUM(F7:F52)</f>
        <v>99889031.600000039</v>
      </c>
    </row>
    <row r="55" spans="1:6" x14ac:dyDescent="0.25">
      <c r="B55" s="1"/>
      <c r="C55" s="3"/>
      <c r="D55" s="1"/>
      <c r="E55" s="1"/>
      <c r="F55" s="1"/>
    </row>
    <row r="56" spans="1:6" ht="45" x14ac:dyDescent="0.25">
      <c r="A56" s="11" t="s">
        <v>54</v>
      </c>
      <c r="B56" s="11" t="s">
        <v>51</v>
      </c>
      <c r="C56" s="12" t="s">
        <v>56</v>
      </c>
      <c r="D56" s="11" t="s">
        <v>50</v>
      </c>
      <c r="E56" s="12" t="s">
        <v>52</v>
      </c>
      <c r="F56" s="11" t="s">
        <v>55</v>
      </c>
    </row>
    <row r="57" spans="1:6" x14ac:dyDescent="0.25">
      <c r="A57" s="13" t="s">
        <v>5</v>
      </c>
      <c r="B57" s="14">
        <v>6659803.3499999996</v>
      </c>
      <c r="C57" s="15">
        <v>6941523</v>
      </c>
      <c r="D57" s="14">
        <f>B57-C57</f>
        <v>-281719.65000000037</v>
      </c>
      <c r="E57" s="15">
        <f>C57*0.01</f>
        <v>69415.23</v>
      </c>
      <c r="F57" s="14">
        <f>E57</f>
        <v>69415.23</v>
      </c>
    </row>
    <row r="58" spans="1:6" x14ac:dyDescent="0.25">
      <c r="A58" s="13" t="s">
        <v>9</v>
      </c>
      <c r="B58" s="14">
        <v>1438919.4285160378</v>
      </c>
      <c r="C58" s="15">
        <v>1492856</v>
      </c>
      <c r="D58" s="14">
        <f>B58-C58</f>
        <v>-53936.571483962238</v>
      </c>
      <c r="E58" s="15">
        <f>C58*0.01</f>
        <v>14928.56</v>
      </c>
      <c r="F58" s="14">
        <f>E58</f>
        <v>14928.56</v>
      </c>
    </row>
    <row r="59" spans="1:6" x14ac:dyDescent="0.25">
      <c r="A59" s="13" t="s">
        <v>15</v>
      </c>
      <c r="B59" s="14">
        <v>583530.17999999993</v>
      </c>
      <c r="C59" s="15">
        <v>588519</v>
      </c>
      <c r="D59" s="14">
        <f>B59-C59</f>
        <v>-4988.8200000000652</v>
      </c>
      <c r="E59" s="15">
        <f>C59*0.01</f>
        <v>5885.1900000000005</v>
      </c>
      <c r="F59" s="14">
        <f>E59</f>
        <v>5885.1900000000005</v>
      </c>
    </row>
    <row r="60" spans="1:6" x14ac:dyDescent="0.25">
      <c r="A60" s="17" t="s">
        <v>19</v>
      </c>
      <c r="B60" s="18">
        <v>2072157.1353999996</v>
      </c>
      <c r="C60" s="19">
        <v>2073942</v>
      </c>
      <c r="D60" s="18">
        <f>B60-C60</f>
        <v>-1784.8646000004373</v>
      </c>
      <c r="E60" s="19">
        <f>C60*0.01</f>
        <v>20739.420000000002</v>
      </c>
      <c r="F60" s="18">
        <f>E60</f>
        <v>20739.420000000002</v>
      </c>
    </row>
    <row r="61" spans="1:6" x14ac:dyDescent="0.25">
      <c r="B61" s="1"/>
      <c r="C61" s="3"/>
      <c r="D61" s="1"/>
      <c r="E61" s="3"/>
      <c r="F61" s="1"/>
    </row>
    <row r="62" spans="1:6" x14ac:dyDescent="0.25">
      <c r="E62" s="23">
        <f>SUM(E57:E60)</f>
        <v>110968.4</v>
      </c>
      <c r="F62" s="21">
        <f>SUM(F57:F60)</f>
        <v>110968.4</v>
      </c>
    </row>
    <row r="63" spans="1:6" x14ac:dyDescent="0.25">
      <c r="E63" s="21">
        <v>100000000</v>
      </c>
      <c r="F63" s="22"/>
    </row>
    <row r="64" spans="1:6" x14ac:dyDescent="0.25">
      <c r="E64" s="24">
        <f>E63-E62</f>
        <v>99889031.599999994</v>
      </c>
      <c r="F64" s="24">
        <f>F62+F54</f>
        <v>100000000.00000004</v>
      </c>
    </row>
  </sheetData>
  <sortState ref="A5:F50">
    <sortCondition ref="A5:A5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Early Action Set-aside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2015-10-22T14:30:03Z</dcterms:created>
  <dcterms:modified xsi:type="dcterms:W3CDTF">2015-10-22T14:31:07Z</dcterms:modified>
</cp:coreProperties>
</file>