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Levin07\Desktop\Pugliese-Holly 2015-06-26\"/>
    </mc:Choice>
  </mc:AlternateContent>
  <workbookProtection workbookPassword="CD8A" lockStructure="1"/>
  <bookViews>
    <workbookView xWindow="-15" yWindow="-15" windowWidth="15330" windowHeight="8730"/>
  </bookViews>
  <sheets>
    <sheet name="Bonding-Warranty worksheet" sheetId="1" r:id="rId1"/>
    <sheet name="Population and altitude" sheetId="2" r:id="rId2"/>
  </sheets>
  <definedNames>
    <definedName name="_xlnm.Print_Area" localSheetId="0">'Bonding-Warranty worksheet'!$B$1:$Q$175</definedName>
  </definedNames>
  <calcPr calcId="152511"/>
</workbook>
</file>

<file path=xl/calcChain.xml><?xml version="1.0" encoding="utf-8"?>
<calcChain xmlns="http://schemas.openxmlformats.org/spreadsheetml/2006/main">
  <c r="R99" i="1" l="1"/>
  <c r="R100" i="1" l="1"/>
  <c r="R101" i="1" s="1"/>
  <c r="R102" i="1" s="1"/>
  <c r="D104" i="1" s="1"/>
  <c r="J104"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C18" i="1"/>
  <c r="D19" i="1" s="1"/>
  <c r="D149" i="1"/>
  <c r="F87" i="1"/>
  <c r="F133" i="1" s="1"/>
  <c r="D150" i="1"/>
  <c r="F48" i="1"/>
  <c r="P84" i="1"/>
  <c r="K84" i="1"/>
  <c r="G84" i="1"/>
  <c r="D40" i="1"/>
  <c r="C43" i="1" l="1"/>
  <c r="D43" i="1" s="1"/>
  <c r="D22" i="1"/>
  <c r="C45" i="1" l="1"/>
</calcChain>
</file>

<file path=xl/sharedStrings.xml><?xml version="1.0" encoding="utf-8"?>
<sst xmlns="http://schemas.openxmlformats.org/spreadsheetml/2006/main" count="391" uniqueCount="355">
  <si>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</si>
  <si>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</si>
  <si>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</si>
  <si>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</si>
  <si>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</si>
  <si>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</si>
  <si>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</si>
  <si>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</si>
  <si>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</si>
  <si>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</si>
  <si>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</si>
  <si>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</si>
  <si>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</si>
  <si>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</si>
  <si>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</si>
  <si>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</si>
  <si>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</si>
  <si>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</si>
  <si>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</si>
  <si>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</si>
  <si>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</si>
  <si>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</si>
  <si>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</si>
  <si>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</si>
  <si>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</si>
  <si>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</si>
  <si>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</si>
  <si>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</si>
  <si>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</si>
  <si>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</si>
  <si>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</si>
  <si>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</si>
  <si>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</si>
  <si>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</si>
  <si>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</si>
  <si>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</si>
  <si>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</si>
  <si>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</si>
  <si>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</si>
  <si>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</si>
  <si>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</si>
  <si>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</si>
  <si>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</si>
  <si>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</si>
  <si>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</si>
  <si>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</si>
  <si>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</si>
  <si>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</si>
  <si>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</si>
  <si>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</si>
  <si>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</si>
  <si>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</si>
  <si>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</si>
  <si>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</si>
  <si>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</si>
  <si>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</si>
  <si>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</si>
  <si>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</si>
  <si>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</si>
  <si>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</si>
  <si>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</si>
  <si>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</si>
  <si>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</si>
  <si>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</si>
  <si>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</si>
  <si>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</si>
  <si>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</si>
  <si>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</si>
  <si>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</si>
  <si>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</si>
  <si>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</si>
  <si>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</si>
  <si>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</si>
  <si>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</si>
  <si>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</si>
  <si>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</si>
  <si>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</si>
  <si>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</si>
  <si>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</si>
  <si>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</si>
  <si>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</si>
  <si>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</si>
  <si>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</si>
  <si>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</si>
  <si>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</si>
  <si>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</si>
  <si>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</si>
  <si>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</si>
  <si>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</si>
  <si>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</si>
  <si>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</si>
  <si>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</si>
  <si>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</si>
  <si>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</si>
  <si>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</si>
  <si>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</si>
  <si>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</si>
  <si>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</si>
  <si>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</si>
  <si>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</si>
  <si>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</si>
  <si>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</si>
  <si>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</si>
  <si>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</si>
  <si>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</si>
  <si>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</si>
  <si>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</si>
  <si>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</si>
  <si>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</si>
  <si>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</si>
  <si>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</si>
  <si>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</si>
  <si>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</si>
  <si>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</si>
  <si>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</si>
  <si>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</si>
  <si>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</si>
  <si>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</si>
  <si>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</si>
  <si>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</si>
  <si>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</si>
  <si>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</si>
  <si>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</si>
  <si>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</si>
  <si>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</si>
  <si>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</si>
  <si>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</si>
  <si>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</si>
  <si>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</si>
  <si>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</si>
  <si>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</si>
  <si>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</si>
  <si>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</si>
  <si>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</si>
  <si>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</si>
  <si>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</si>
  <si>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</si>
  <si>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</si>
  <si>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</si>
  <si>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</si>
  <si>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</si>
  <si>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</si>
  <si>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</si>
  <si>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</si>
  <si>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</si>
  <si>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</si>
  <si>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</si>
  <si>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</si>
  <si>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</si>
  <si>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</si>
  <si>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</si>
  <si>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</si>
  <si>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</si>
  <si>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</si>
  <si>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</si>
  <si>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</si>
  <si>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</si>
  <si>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</si>
  <si>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</si>
  <si>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</si>
  <si>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</si>
  <si>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</si>
  <si>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</si>
  <si>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</si>
  <si>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</si>
  <si>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</si>
  <si>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</si>
  <si>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</si>
  <si>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</si>
  <si>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</si>
  <si>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</si>
  <si>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</si>
  <si>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</si>
  <si>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</si>
  <si>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</si>
  <si>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</si>
  <si>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</si>
  <si>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</si>
  <si>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</si>
  <si>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</si>
  <si>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</si>
  <si>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</si>
  <si>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</si>
  <si>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</si>
  <si>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</si>
  <si>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</si>
  <si>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</si>
  <si>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</si>
  <si>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</si>
  <si>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</si>
  <si>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</si>
  <si>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</si>
  <si>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</si>
  <si>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</si>
  <si>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</si>
  <si>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</si>
  <si>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</si>
  <si>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</si>
  <si>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</si>
  <si>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</si>
  <si>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</si>
  <si>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</si>
  <si>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</si>
  <si>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</si>
  <si>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</si>
  <si>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</si>
  <si>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</si>
  <si>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</si>
  <si>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</si>
  <si>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</si>
  <si>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</si>
  <si>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</si>
  <si>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</si>
  <si>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</si>
  <si>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</si>
  <si>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</si>
  <si>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</si>
  <si>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</si>
  <si>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</si>
  <si>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</si>
  <si>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</si>
  <si>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</si>
  <si>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</si>
  <si>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</si>
  <si>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</si>
  <si>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</si>
  <si>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</si>
  <si>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</si>
  <si>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</si>
  <si>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</si>
  <si>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</si>
  <si>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</si>
  <si>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</si>
  <si>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</si>
  <si>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</si>
  <si>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</si>
  <si>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</si>
  <si>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</si>
  <si>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</si>
  <si>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</si>
  <si>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</si>
  <si>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</si>
  <si>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</si>
  <si>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</si>
  <si>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</si>
  <si>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</si>
  <si>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</si>
  <si>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</si>
  <si>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</si>
  <si>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</si>
  <si>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</si>
  <si>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</si>
  <si>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</si>
  <si>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</si>
  <si>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</si>
  <si>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</si>
  <si>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</si>
  <si>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</si>
  <si>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</si>
  <si>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</si>
  <si>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</si>
  <si>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</si>
  <si>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</si>
  <si>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</si>
  <si>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</si>
  <si>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</si>
  <si>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</si>
  <si>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</si>
  <si>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</si>
  <si>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</si>
  <si>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</si>
  <si>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</si>
  <si>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</si>
  <si>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</si>
  <si>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</si>
  <si>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</si>
  <si>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</si>
  <si>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</si>
  <si>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</si>
  <si>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</si>
  <si>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</si>
  <si>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</si>
  <si>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</si>
  <si>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</si>
  <si>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</si>
  <si>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</si>
  <si>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</si>
  <si>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</si>
  <si>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</si>
  <si>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</si>
  <si>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</si>
  <si>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</si>
  <si>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</si>
  <si>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</si>
  <si>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</si>
  <si>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</si>
  <si>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</si>
  <si>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</si>
  <si>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</si>
  <si>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 Do you participate in delegated assembly under §1068.261 for any engine families?  If yes, enter 1.2.  If no, enter 1.0.</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</si>
  <si>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</si>
  <si>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</si>
  <si>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</si>
  <si>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</si>
  <si>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</si>
  <si>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</si>
  <si>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</si>
  <si>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</si>
  <si>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</si>
  <si>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</si>
  <si>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</si>
  <si>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</si>
  <si>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</si>
  <si>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</si>
  <si>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</si>
  <si>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</si>
  <si>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</si>
  <si>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</si>
  <si>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</si>
  <si>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</si>
  <si>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</si>
  <si>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</si>
  <si>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</si>
  <si>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</si>
  <si>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 worksheet for Small SI Certification.  Please save this file with the title "Bond worksheet XXXXXXXX20MY.xls" where XXXXXXXX is your company's name and 20MY is actually the Model Year that this Bond Worksheet represents</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</si>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</sst>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4"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27">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0" fontId="8" fillId="2" borderId="5" xfId="0" applyFont="1" applyFill="1" applyBorder="1" applyAlignment="1" applyProtection="1">
      <alignment horizontal="centerContinuous" shrinkToFit="1"/>
      <protection locked="0"/>
    </xf>
    <xf numFmtId="0" fontId="0" fillId="0" borderId="0" xfId="0" applyFill="1" applyBorder="1" applyAlignment="1">
      <alignment horizontal="right"/>
    </xf>
    <xf numFmtId="164" fontId="0" fillId="0" borderId="0" xfId="1" applyNumberFormat="1" applyFont="1" applyFill="1" applyBorder="1" applyProtection="1">
      <protection locked="0"/>
    </xf>
    <xf numFmtId="169" fontId="0" fillId="3" borderId="21" xfId="0" applyNumberFormat="1" applyFill="1" applyBorder="1" applyAlignment="1">
      <alignment horizontal="centerContinuous" shrinkToFit="1"/>
    </xf>
    <xf numFmtId="37" fontId="0" fillId="3" borderId="0" xfId="2" applyNumberFormat="1" applyFont="1" applyFill="1"/>
    <xf numFmtId="0" fontId="10" fillId="3" borderId="20" xfId="0" applyFont="1" applyFill="1" applyBorder="1" applyAlignment="1">
      <alignment wrapText="1"/>
    </xf>
    <xf numFmtId="0" fontId="0" fillId="0" borderId="20" xfId="0" applyBorder="1" applyAlignment="1">
      <alignment wrapText="1"/>
    </xf>
    <xf numFmtId="0" fontId="0" fillId="0" borderId="0" xfId="0" applyAlignment="1">
      <alignment horizontal="left"/>
    </xf>
    <xf numFmtId="0" fontId="0" fillId="0" borderId="0" xfId="0" applyAlignment="1"/>
    <xf numFmtId="0" fontId="10"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0" fillId="0" borderId="0" xfId="0" quotePrefix="1" applyAlignment="1"/>
    <xf numFmtId="0" fontId="0" fillId="0" borderId="0" xfId="0" applyBorder="1" applyAlignment="1">
      <alignment vertical="top" wrapText="1"/>
    </xf>
    <xf numFmtId="0" fontId="0" fillId="0" borderId="0" xfId="0"/>
    <xf numFmtId="0" fontId="0" fillId="0" borderId="2" xfId="0" applyBorder="1"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74"/>
  <sheetViews>
    <sheetView tabSelected="1" zoomScale="80" zoomScaleNormal="80" workbookViewId="0"/>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36" customHeight="1" x14ac:dyDescent="0.25">
      <c r="B1" s="40" t="s">
        <v>324</v>
      </c>
      <c r="C1" s="40"/>
      <c r="D1" s="40"/>
      <c r="E1" s="40"/>
      <c r="F1" s="40"/>
      <c r="G1" s="40"/>
      <c r="H1" s="40"/>
      <c r="I1" s="40"/>
      <c r="J1" s="40"/>
      <c r="K1" s="40"/>
      <c r="L1" s="40"/>
      <c r="M1" s="40"/>
      <c r="N1" s="40"/>
      <c r="O1" s="40"/>
      <c r="P1" s="40"/>
    </row>
    <row r="2" spans="2:32" s="21" customFormat="1" ht="23.25" customHeight="1" x14ac:dyDescent="0.25">
      <c r="B2" s="40" t="s">
        <v>337</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25" customHeight="1" thickBot="1" x14ac:dyDescent="0.3">
      <c r="B4" s="26"/>
      <c r="C4" s="91" t="s">
        <v>321</v>
      </c>
      <c r="D4" s="92"/>
      <c r="F4" s="87" t="s">
        <v>322</v>
      </c>
      <c r="G4" s="88"/>
      <c r="H4" s="26"/>
      <c r="I4" s="26"/>
      <c r="J4" s="48" t="s">
        <v>340</v>
      </c>
      <c r="K4" s="48"/>
      <c r="L4" s="26"/>
      <c r="M4" s="26"/>
      <c r="N4" s="26"/>
      <c r="O4" s="26"/>
      <c r="P4" s="26"/>
    </row>
    <row r="5" spans="2:32" ht="29.1" customHeight="1" thickBot="1" x14ac:dyDescent="0.45">
      <c r="D5" s="18"/>
      <c r="E5" s="18" t="s">
        <v>317</v>
      </c>
      <c r="F5" s="82"/>
      <c r="G5" s="50"/>
      <c r="H5" s="50"/>
      <c r="I5" s="50"/>
      <c r="J5" s="51"/>
    </row>
    <row r="6" spans="2:32" x14ac:dyDescent="0.2">
      <c r="AF6" t="s">
        <v>320</v>
      </c>
    </row>
    <row r="7" spans="2:32" x14ac:dyDescent="0.2">
      <c r="AF7" t="s">
        <v>319</v>
      </c>
    </row>
    <row r="9" spans="2:32" x14ac:dyDescent="0.2">
      <c r="E9" s="81"/>
    </row>
    <row r="11" spans="2:32" x14ac:dyDescent="0.2">
      <c r="B11" t="s">
        <v>325</v>
      </c>
      <c r="C11" t="s">
        <v>274</v>
      </c>
      <c r="AF11" s="39">
        <v>1</v>
      </c>
    </row>
    <row r="12" spans="2:32" x14ac:dyDescent="0.2">
      <c r="D12" t="s">
        <v>273</v>
      </c>
      <c r="AF12">
        <v>1.2</v>
      </c>
    </row>
    <row r="14" spans="2:32" x14ac:dyDescent="0.2">
      <c r="C14" t="s">
        <v>275</v>
      </c>
      <c r="AF14" t="s">
        <v>343</v>
      </c>
    </row>
    <row r="15" spans="2:32" x14ac:dyDescent="0.2">
      <c r="C15" s="23"/>
      <c r="D15" t="s">
        <v>314</v>
      </c>
      <c r="AF15" t="s">
        <v>341</v>
      </c>
    </row>
    <row r="16" spans="2:32" x14ac:dyDescent="0.2">
      <c r="B16" s="47" t="s">
        <v>338</v>
      </c>
      <c r="C16" s="52"/>
      <c r="D16" s="96" t="s">
        <v>327</v>
      </c>
      <c r="E16" s="97"/>
      <c r="F16" s="97"/>
      <c r="G16" s="97"/>
      <c r="H16" s="97"/>
      <c r="I16" s="97"/>
      <c r="J16" s="97"/>
      <c r="K16" s="97"/>
      <c r="L16" s="97"/>
      <c r="M16" s="97"/>
      <c r="N16" s="97"/>
      <c r="O16" s="97"/>
      <c r="P16" s="97"/>
    </row>
    <row r="17" spans="2:32" x14ac:dyDescent="0.2">
      <c r="C17" s="19"/>
      <c r="D17" s="97"/>
      <c r="E17" s="97"/>
      <c r="F17" s="97"/>
      <c r="G17" s="97"/>
      <c r="H17" s="97"/>
      <c r="I17" s="97"/>
      <c r="J17" s="97"/>
      <c r="K17" s="97"/>
      <c r="L17" s="97"/>
      <c r="M17" s="97"/>
      <c r="N17" s="97"/>
      <c r="O17" s="97"/>
      <c r="P17" s="97"/>
      <c r="AF17" t="s">
        <v>345</v>
      </c>
    </row>
    <row r="18" spans="2:32" x14ac:dyDescent="0.2">
      <c r="B18" s="47" t="s">
        <v>338</v>
      </c>
      <c r="C18" s="24" t="str">
        <f>IF(C16="","",IF(C16&lt;5000,1,TRUNC(C16/5000,0)))</f>
        <v/>
      </c>
      <c r="D18" t="s">
        <v>316</v>
      </c>
      <c r="AF18" t="s">
        <v>344</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89" t="str">
        <f>IF(C22="","Not enough data entered, You must first enter value(s) in C17 or Cells C18 and C21",IF(C22="Yes","PASS - Proceed to test 2","FAIL - Bond Required"))</f>
        <v>Not enough data entered, You must first enter value(s) in C17 or Cells C18 and C21</v>
      </c>
      <c r="E22" s="90"/>
      <c r="F22" s="90"/>
      <c r="G22" s="90"/>
      <c r="H22" s="90"/>
      <c r="I22" s="90"/>
    </row>
    <row r="24" spans="2:32" x14ac:dyDescent="0.2">
      <c r="C24" t="s">
        <v>293</v>
      </c>
    </row>
    <row r="25" spans="2:32" x14ac:dyDescent="0.2">
      <c r="C25" s="94" t="s">
        <v>312</v>
      </c>
      <c r="D25" s="94"/>
      <c r="E25" s="94"/>
      <c r="F25" s="94"/>
      <c r="G25" s="94"/>
      <c r="H25" s="94"/>
      <c r="I25" s="94"/>
      <c r="J25" s="94"/>
      <c r="K25" s="94"/>
      <c r="L25" s="94"/>
      <c r="M25" s="94"/>
      <c r="N25" s="94"/>
      <c r="O25" s="94"/>
      <c r="P25" s="94"/>
    </row>
    <row r="26" spans="2:32" x14ac:dyDescent="0.2">
      <c r="C26" s="94"/>
      <c r="D26" s="94"/>
      <c r="E26" s="94"/>
      <c r="F26" s="94"/>
      <c r="G26" s="94"/>
      <c r="H26" s="94"/>
      <c r="I26" s="94"/>
      <c r="J26" s="94"/>
      <c r="K26" s="94"/>
      <c r="L26" s="94"/>
      <c r="M26" s="94"/>
      <c r="N26" s="94"/>
      <c r="O26" s="94"/>
      <c r="P26" s="94"/>
    </row>
    <row r="28" spans="2:32" x14ac:dyDescent="0.2">
      <c r="C28" t="s">
        <v>280</v>
      </c>
    </row>
    <row r="29" spans="2:32" x14ac:dyDescent="0.2">
      <c r="B29" s="47" t="s">
        <v>338</v>
      </c>
      <c r="C29" s="32"/>
      <c r="D29" s="12" t="s">
        <v>349</v>
      </c>
    </row>
    <row r="30" spans="2:32" ht="12.75" customHeight="1" x14ac:dyDescent="0.2">
      <c r="B30" s="47" t="s">
        <v>338</v>
      </c>
      <c r="C30" s="23"/>
      <c r="D30" s="101" t="s">
        <v>351</v>
      </c>
      <c r="E30" s="94"/>
      <c r="F30" s="94"/>
      <c r="G30" s="94"/>
      <c r="H30" s="94"/>
      <c r="I30" s="94"/>
      <c r="J30" s="94"/>
      <c r="K30" s="94"/>
      <c r="L30" s="94"/>
      <c r="M30" s="94"/>
      <c r="N30" s="94"/>
      <c r="O30" s="94"/>
      <c r="P30" s="94"/>
    </row>
    <row r="31" spans="2:32" x14ac:dyDescent="0.2">
      <c r="C31" s="1"/>
      <c r="D31" s="94"/>
      <c r="E31" s="94"/>
      <c r="F31" s="94"/>
      <c r="G31" s="94"/>
      <c r="H31" s="94"/>
      <c r="I31" s="94"/>
      <c r="J31" s="94"/>
      <c r="K31" s="94"/>
      <c r="L31" s="94"/>
      <c r="M31" s="94"/>
      <c r="N31" s="94"/>
      <c r="O31" s="94"/>
      <c r="P31" s="94"/>
    </row>
    <row r="32" spans="2:32" x14ac:dyDescent="0.2">
      <c r="C32" s="1"/>
      <c r="H32" s="15" t="s">
        <v>272</v>
      </c>
      <c r="I32" s="44"/>
      <c r="J32" s="45"/>
      <c r="K32" s="46"/>
    </row>
    <row r="33" spans="2:16" x14ac:dyDescent="0.2">
      <c r="B33" s="47" t="s">
        <v>338</v>
      </c>
      <c r="C33" s="23"/>
      <c r="D33" s="12" t="s">
        <v>350</v>
      </c>
    </row>
    <row r="34" spans="2:16" hidden="1" x14ac:dyDescent="0.2">
      <c r="C34" s="17" t="str">
        <f>IF(LOWER(C29)="yes",10000000,IF(LOWER(C30)="yes",6000000,IF(LOWER(C33)="yes",3000000,"No Entry")))</f>
        <v>No Entry</v>
      </c>
    </row>
    <row r="36" spans="2:16" x14ac:dyDescent="0.2">
      <c r="C36" t="s">
        <v>330</v>
      </c>
    </row>
    <row r="37" spans="2:16" x14ac:dyDescent="0.2">
      <c r="B37" s="47" t="s">
        <v>338</v>
      </c>
      <c r="C37" s="23"/>
      <c r="D37" t="s">
        <v>296</v>
      </c>
      <c r="E37" s="13" t="s">
        <v>352</v>
      </c>
    </row>
    <row r="38" spans="2:16" x14ac:dyDescent="0.2">
      <c r="B38" s="47" t="s">
        <v>338</v>
      </c>
      <c r="C38" s="23"/>
      <c r="D38" t="s">
        <v>297</v>
      </c>
      <c r="E38" s="13" t="s">
        <v>352</v>
      </c>
      <c r="F38" s="12" t="s">
        <v>298</v>
      </c>
      <c r="G38" s="13" t="s">
        <v>353</v>
      </c>
    </row>
    <row r="39" spans="2:16" x14ac:dyDescent="0.2">
      <c r="B39" s="47" t="s">
        <v>338</v>
      </c>
      <c r="C39" s="23"/>
      <c r="D39" t="s">
        <v>297</v>
      </c>
      <c r="E39" s="13" t="s">
        <v>353</v>
      </c>
      <c r="F39" s="12" t="s">
        <v>298</v>
      </c>
      <c r="G39" s="13" t="s">
        <v>349</v>
      </c>
    </row>
    <row r="40" spans="2:16" x14ac:dyDescent="0.2">
      <c r="B40" s="47" t="s">
        <v>338</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89"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0"/>
      <c r="F43" s="90"/>
      <c r="G43" s="90"/>
      <c r="H43" s="90"/>
      <c r="I43" s="90"/>
      <c r="J43" s="90"/>
      <c r="K43" s="90"/>
      <c r="L43" s="90"/>
      <c r="M43" s="7"/>
      <c r="N43" s="7"/>
      <c r="O43" s="7"/>
      <c r="P43" s="7"/>
    </row>
    <row r="44" spans="2:16" x14ac:dyDescent="0.2">
      <c r="C44" s="35"/>
    </row>
    <row r="45" spans="2:16" ht="40.5" customHeight="1" x14ac:dyDescent="0.2">
      <c r="C45" s="99"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100"/>
      <c r="E45" s="100"/>
      <c r="F45" s="100"/>
      <c r="G45" s="100"/>
      <c r="H45" s="100"/>
      <c r="I45" s="100"/>
      <c r="J45" s="100"/>
      <c r="K45" s="100"/>
    </row>
    <row r="46" spans="2:16" x14ac:dyDescent="0.2">
      <c r="C46" s="35"/>
    </row>
    <row r="47" spans="2:16" ht="13.5" thickBot="1" x14ac:dyDescent="0.25"/>
    <row r="48" spans="2:16" ht="29.1" customHeight="1" thickBot="1" x14ac:dyDescent="0.45">
      <c r="D48" s="18"/>
      <c r="E48" s="18" t="s">
        <v>317</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311</v>
      </c>
    </row>
    <row r="52" spans="2:17" x14ac:dyDescent="0.2">
      <c r="C52" s="94" t="s">
        <v>328</v>
      </c>
      <c r="D52" s="94"/>
      <c r="E52" s="94"/>
      <c r="F52" s="94"/>
      <c r="G52" s="94"/>
      <c r="H52" s="94"/>
      <c r="I52" s="94"/>
      <c r="J52" s="94"/>
      <c r="K52" s="94"/>
      <c r="L52" s="94"/>
      <c r="M52" s="94"/>
      <c r="N52" s="94"/>
      <c r="O52" s="94"/>
      <c r="P52" s="94"/>
    </row>
    <row r="53" spans="2:17" x14ac:dyDescent="0.2">
      <c r="C53" s="94"/>
      <c r="D53" s="94"/>
      <c r="E53" s="94"/>
      <c r="F53" s="94"/>
      <c r="G53" s="94"/>
      <c r="H53" s="94"/>
      <c r="I53" s="94"/>
      <c r="J53" s="94"/>
      <c r="K53" s="94"/>
      <c r="L53" s="94"/>
      <c r="M53" s="94"/>
      <c r="N53" s="94"/>
      <c r="O53" s="94"/>
      <c r="P53" s="94"/>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313</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329</v>
      </c>
    </row>
    <row r="77" spans="3:16" x14ac:dyDescent="0.2">
      <c r="D77" s="16" t="s">
        <v>306</v>
      </c>
    </row>
    <row r="78" spans="3:16" x14ac:dyDescent="0.2">
      <c r="D78" s="14"/>
      <c r="G78" s="17" t="s">
        <v>279</v>
      </c>
      <c r="K78" s="17" t="s">
        <v>277</v>
      </c>
      <c r="P78" s="17" t="s">
        <v>278</v>
      </c>
    </row>
    <row r="79" spans="3:16" x14ac:dyDescent="0.2">
      <c r="C79" s="47" t="s">
        <v>338</v>
      </c>
      <c r="D79" s="90" t="s">
        <v>305</v>
      </c>
      <c r="E79" s="90"/>
      <c r="F79" s="90"/>
      <c r="G79" s="66"/>
      <c r="K79" s="66"/>
      <c r="P79" s="66"/>
    </row>
    <row r="80" spans="3:16" x14ac:dyDescent="0.2">
      <c r="D80" s="95" t="s">
        <v>304</v>
      </c>
      <c r="E80" s="90"/>
      <c r="F80" s="90"/>
      <c r="G80" s="11"/>
      <c r="K80" s="11"/>
      <c r="P80" s="11"/>
    </row>
    <row r="81" spans="3:16" x14ac:dyDescent="0.2">
      <c r="C81" s="47" t="s">
        <v>338</v>
      </c>
      <c r="D81" s="90" t="s">
        <v>307</v>
      </c>
      <c r="E81" s="90"/>
      <c r="F81" s="90"/>
      <c r="G81" s="66"/>
      <c r="K81" s="66"/>
      <c r="P81" s="66"/>
    </row>
    <row r="82" spans="3:16" x14ac:dyDescent="0.2">
      <c r="C82" s="47" t="s">
        <v>338</v>
      </c>
      <c r="D82" s="90" t="s">
        <v>308</v>
      </c>
      <c r="E82" s="90"/>
      <c r="F82" s="90"/>
      <c r="G82" s="66"/>
      <c r="K82" s="66"/>
      <c r="P82" s="66"/>
    </row>
    <row r="83" spans="3:16" x14ac:dyDescent="0.2">
      <c r="C83" s="47" t="s">
        <v>338</v>
      </c>
      <c r="D83" s="90" t="s">
        <v>309</v>
      </c>
      <c r="E83" s="90"/>
      <c r="F83" s="90"/>
      <c r="G83" s="66"/>
      <c r="K83" s="66"/>
      <c r="P83" s="66"/>
    </row>
    <row r="84" spans="3:16" ht="13.5" thickBot="1" x14ac:dyDescent="0.25">
      <c r="C84" s="47" t="s">
        <v>338</v>
      </c>
      <c r="D84" s="90" t="s">
        <v>310</v>
      </c>
      <c r="E84" s="90"/>
      <c r="F84" s="90"/>
      <c r="G84" s="28">
        <f>TRUNC(IF(G79="",G81-G82-G83,G79),-3)</f>
        <v>0</v>
      </c>
      <c r="K84" s="28">
        <f>TRUNC(IF(K79="",K81-K82-K83,K79),-3)</f>
        <v>0</v>
      </c>
      <c r="P84" s="28">
        <f>TRUNC(IF(P79="",P81-P82-P83,P79),-3)</f>
        <v>0</v>
      </c>
    </row>
    <row r="85" spans="3:16" ht="13.5" thickTop="1" x14ac:dyDescent="0.2"/>
    <row r="86" spans="3:16" ht="13.5" thickBot="1" x14ac:dyDescent="0.25"/>
    <row r="87" spans="3:16" ht="29.1" customHeight="1" thickBot="1" x14ac:dyDescent="0.45">
      <c r="D87" s="18"/>
      <c r="E87" s="18" t="s">
        <v>317</v>
      </c>
      <c r="F87" s="41" t="str">
        <f>IF(F5="","",F5)</f>
        <v/>
      </c>
      <c r="G87" s="42"/>
      <c r="H87" s="42"/>
      <c r="I87" s="42"/>
      <c r="J87" s="43"/>
    </row>
    <row r="89" spans="3:16" x14ac:dyDescent="0.2">
      <c r="C89" t="s">
        <v>282</v>
      </c>
    </row>
    <row r="90" spans="3:16" x14ac:dyDescent="0.2">
      <c r="C90" t="s">
        <v>283</v>
      </c>
    </row>
    <row r="92" spans="3:16" x14ac:dyDescent="0.2">
      <c r="D92" t="s">
        <v>284</v>
      </c>
    </row>
    <row r="93" spans="3:16" x14ac:dyDescent="0.2">
      <c r="D93" s="22"/>
      <c r="E93" t="s">
        <v>286</v>
      </c>
    </row>
    <row r="94" spans="3:16" x14ac:dyDescent="0.2">
      <c r="D94" s="22"/>
      <c r="E94" t="s">
        <v>285</v>
      </c>
    </row>
    <row r="96" spans="3:16" x14ac:dyDescent="0.2">
      <c r="D96" t="s">
        <v>347</v>
      </c>
    </row>
    <row r="97" spans="2:18" x14ac:dyDescent="0.2">
      <c r="C97" s="47" t="s">
        <v>338</v>
      </c>
      <c r="D97" s="67"/>
      <c r="E97" t="s">
        <v>287</v>
      </c>
    </row>
    <row r="98" spans="2:18" x14ac:dyDescent="0.2">
      <c r="C98" s="47" t="s">
        <v>338</v>
      </c>
      <c r="D98" s="67"/>
      <c r="E98" t="s">
        <v>288</v>
      </c>
    </row>
    <row r="99" spans="2:18" x14ac:dyDescent="0.2">
      <c r="C99" s="47" t="s">
        <v>338</v>
      </c>
      <c r="D99" s="67"/>
      <c r="E99" t="s">
        <v>289</v>
      </c>
      <c r="R99" s="86" t="str">
        <f>IF(SUM($D$97:$D$100)&gt;0,MAX(500000,($D$97*25+$D$98*50+$D$99*100+$D$100*200))*$D$102,"")</f>
        <v/>
      </c>
    </row>
    <row r="100" spans="2:18" x14ac:dyDescent="0.2">
      <c r="C100" s="47" t="s">
        <v>338</v>
      </c>
      <c r="D100" s="67"/>
      <c r="E100" t="s">
        <v>290</v>
      </c>
      <c r="R100" s="86">
        <f>IF(($D$97*25+$D$98*50+$D$99*100+$D$100*200)*$D$102&gt;10000000,10000000,($D$97*25+$D$98*50+$D$99*100+$D$100*200)*$D$102)</f>
        <v>0</v>
      </c>
    </row>
    <row r="101" spans="2:18" x14ac:dyDescent="0.2">
      <c r="D101" s="4"/>
      <c r="R101">
        <f>+IF(R100&lt;500000, 500000, MIN(R99,R100))</f>
        <v>500000</v>
      </c>
    </row>
    <row r="102" spans="2:18" x14ac:dyDescent="0.2">
      <c r="D102" s="29"/>
      <c r="E102" t="s">
        <v>299</v>
      </c>
      <c r="R102">
        <f>+IF(R101&lt;=2500000,MROUND(R101,50000),MROUND(R101,500000))</f>
        <v>500000</v>
      </c>
    </row>
    <row r="103" spans="2:18" ht="13.5" thickBot="1" x14ac:dyDescent="0.25">
      <c r="E103" t="s">
        <v>276</v>
      </c>
    </row>
    <row r="104" spans="2:18" ht="13.5" thickBot="1" x14ac:dyDescent="0.25">
      <c r="C104" s="47" t="s">
        <v>338</v>
      </c>
      <c r="D104" s="85" t="str">
        <f>+IF(AND(D97="",D98="",D99="",D100=""),"",R102)</f>
        <v/>
      </c>
      <c r="E104" t="s">
        <v>348</v>
      </c>
      <c r="H104" t="s">
        <v>323</v>
      </c>
      <c r="J104" s="3">
        <f>500000</f>
        <v>500000</v>
      </c>
    </row>
    <row r="105" spans="2:18" x14ac:dyDescent="0.2">
      <c r="E105" s="92" t="s">
        <v>291</v>
      </c>
      <c r="F105" s="92"/>
      <c r="G105" s="92"/>
      <c r="H105" s="92"/>
      <c r="I105" s="92"/>
      <c r="J105" s="92"/>
      <c r="K105" s="92"/>
      <c r="L105" s="92"/>
      <c r="M105" s="92"/>
      <c r="N105" s="92"/>
      <c r="O105" s="92"/>
      <c r="P105" s="92"/>
    </row>
    <row r="106" spans="2:18" x14ac:dyDescent="0.2">
      <c r="E106" s="92"/>
      <c r="F106" s="92"/>
      <c r="G106" s="92"/>
      <c r="H106" s="92"/>
      <c r="I106" s="92"/>
      <c r="J106" s="92"/>
      <c r="K106" s="92"/>
      <c r="L106" s="92"/>
      <c r="M106" s="92"/>
      <c r="N106" s="92"/>
      <c r="O106" s="92"/>
      <c r="P106" s="92"/>
    </row>
    <row r="108" spans="2:18" x14ac:dyDescent="0.2">
      <c r="B108" t="s">
        <v>292</v>
      </c>
    </row>
    <row r="109" spans="2:18" x14ac:dyDescent="0.2">
      <c r="C109" t="s">
        <v>294</v>
      </c>
    </row>
    <row r="110" spans="2:18" x14ac:dyDescent="0.2">
      <c r="D110" s="68"/>
      <c r="E110" s="69"/>
      <c r="F110" t="s">
        <v>295</v>
      </c>
    </row>
    <row r="111" spans="2:18" x14ac:dyDescent="0.2">
      <c r="D111" s="70"/>
      <c r="E111" s="69"/>
      <c r="F111" t="s">
        <v>318</v>
      </c>
    </row>
    <row r="112" spans="2:18" x14ac:dyDescent="0.2">
      <c r="D112" s="68"/>
      <c r="E112" s="69"/>
      <c r="F112" t="s">
        <v>326</v>
      </c>
    </row>
    <row r="114" spans="3:16" x14ac:dyDescent="0.2">
      <c r="C114" t="s">
        <v>268</v>
      </c>
    </row>
    <row r="115" spans="3:16" x14ac:dyDescent="0.2">
      <c r="C115" s="30" t="s">
        <v>265</v>
      </c>
      <c r="D115" s="31"/>
      <c r="E115" t="s">
        <v>302</v>
      </c>
    </row>
    <row r="116" spans="3:16" x14ac:dyDescent="0.2">
      <c r="C116" s="30" t="s">
        <v>266</v>
      </c>
      <c r="D116" s="22"/>
      <c r="E116" t="s">
        <v>300</v>
      </c>
    </row>
    <row r="117" spans="3:16" x14ac:dyDescent="0.2">
      <c r="C117" s="10"/>
      <c r="D117" s="1"/>
      <c r="E117" t="s">
        <v>303</v>
      </c>
    </row>
    <row r="118" spans="3:16" x14ac:dyDescent="0.2">
      <c r="E118" s="92" t="s">
        <v>269</v>
      </c>
      <c r="F118" s="92"/>
      <c r="G118" s="92"/>
      <c r="H118" s="92"/>
      <c r="I118" s="92"/>
      <c r="J118" s="92"/>
      <c r="K118" s="92"/>
      <c r="L118" s="92"/>
      <c r="M118" s="92"/>
      <c r="N118" s="92"/>
      <c r="O118" s="92"/>
      <c r="P118" s="92"/>
    </row>
    <row r="119" spans="3:16" x14ac:dyDescent="0.2">
      <c r="E119" s="92"/>
      <c r="F119" s="92"/>
      <c r="G119" s="92"/>
      <c r="H119" s="92"/>
      <c r="I119" s="92"/>
      <c r="J119" s="92"/>
      <c r="K119" s="92"/>
      <c r="L119" s="92"/>
      <c r="M119" s="92"/>
      <c r="N119" s="92"/>
      <c r="O119" s="92"/>
      <c r="P119" s="92"/>
    </row>
    <row r="120" spans="3:16" x14ac:dyDescent="0.2">
      <c r="F120" s="22"/>
      <c r="G120" t="s">
        <v>263</v>
      </c>
    </row>
    <row r="121" spans="3:16" x14ac:dyDescent="0.2">
      <c r="F121" s="31"/>
      <c r="G121" t="s">
        <v>264</v>
      </c>
    </row>
    <row r="122" spans="3:16" x14ac:dyDescent="0.2">
      <c r="F122" s="22"/>
      <c r="G122" t="s">
        <v>315</v>
      </c>
    </row>
    <row r="123" spans="3:16" x14ac:dyDescent="0.2">
      <c r="C123" s="10" t="s">
        <v>267</v>
      </c>
      <c r="D123" s="22"/>
      <c r="E123" t="s">
        <v>270</v>
      </c>
    </row>
    <row r="124" spans="3:16" x14ac:dyDescent="0.2">
      <c r="E124" s="68"/>
      <c r="F124" s="69"/>
      <c r="G124" t="s">
        <v>271</v>
      </c>
    </row>
    <row r="125" spans="3:16" s="33" customFormat="1" x14ac:dyDescent="0.2">
      <c r="E125" s="34" t="s">
        <v>331</v>
      </c>
      <c r="F125" s="34"/>
    </row>
    <row r="126" spans="3:16" x14ac:dyDescent="0.2">
      <c r="E126" s="92" t="s">
        <v>269</v>
      </c>
      <c r="F126" s="92"/>
      <c r="G126" s="92"/>
      <c r="H126" s="92"/>
      <c r="I126" s="92"/>
      <c r="J126" s="92"/>
      <c r="K126" s="92"/>
      <c r="L126" s="92"/>
      <c r="M126" s="92"/>
      <c r="N126" s="92"/>
      <c r="O126" s="92"/>
      <c r="P126" s="92"/>
    </row>
    <row r="127" spans="3:16" x14ac:dyDescent="0.2">
      <c r="E127" s="92"/>
      <c r="F127" s="92"/>
      <c r="G127" s="92"/>
      <c r="H127" s="92"/>
      <c r="I127" s="92"/>
      <c r="J127" s="92"/>
      <c r="K127" s="92"/>
      <c r="L127" s="92"/>
      <c r="M127" s="92"/>
      <c r="N127" s="92"/>
      <c r="O127" s="92"/>
      <c r="P127" s="92"/>
    </row>
    <row r="128" spans="3:16" x14ac:dyDescent="0.2">
      <c r="F128" s="22"/>
      <c r="G128" t="s">
        <v>263</v>
      </c>
    </row>
    <row r="129" spans="2:16" x14ac:dyDescent="0.2">
      <c r="F129" s="31"/>
      <c r="G129" t="s">
        <v>264</v>
      </c>
    </row>
    <row r="130" spans="2:16" x14ac:dyDescent="0.2">
      <c r="F130" s="22"/>
      <c r="G130" t="s">
        <v>315</v>
      </c>
    </row>
    <row r="132" spans="2:16" ht="13.5" thickBot="1" x14ac:dyDescent="0.25"/>
    <row r="133" spans="2:16" ht="29.1" customHeight="1" thickBot="1" x14ac:dyDescent="0.45">
      <c r="D133" s="18"/>
      <c r="E133" s="18" t="s">
        <v>317</v>
      </c>
      <c r="F133" s="41" t="str">
        <f>IF(F87="","",F87)</f>
        <v/>
      </c>
      <c r="G133" s="42"/>
      <c r="H133" s="42"/>
      <c r="I133" s="42"/>
      <c r="J133" s="43"/>
    </row>
    <row r="135" spans="2:16" x14ac:dyDescent="0.2">
      <c r="B135" t="s">
        <v>346</v>
      </c>
    </row>
    <row r="137" spans="2:16" ht="25.5" customHeight="1" x14ac:dyDescent="0.2">
      <c r="C137" s="93" t="s">
        <v>354</v>
      </c>
      <c r="D137" s="92"/>
      <c r="E137" s="92"/>
      <c r="F137" s="92"/>
      <c r="G137" s="92"/>
      <c r="H137" s="92"/>
      <c r="I137" s="92"/>
      <c r="J137" s="92"/>
      <c r="K137" s="92"/>
      <c r="L137" s="92"/>
      <c r="M137" s="92"/>
      <c r="N137" s="92"/>
      <c r="O137" s="92"/>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3"/>
      <c r="D139" s="84"/>
      <c r="E139" s="12"/>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98" t="s">
        <v>334</v>
      </c>
      <c r="C143" s="98"/>
      <c r="D143" s="112" t="s">
        <v>332</v>
      </c>
      <c r="E143" s="115" t="s">
        <v>335</v>
      </c>
      <c r="F143" s="116"/>
      <c r="G143" s="116"/>
      <c r="H143" s="117"/>
      <c r="I143" s="123" t="s">
        <v>339</v>
      </c>
      <c r="J143" s="117"/>
      <c r="K143" s="124" t="s">
        <v>342</v>
      </c>
      <c r="L143" s="102" t="s">
        <v>336</v>
      </c>
      <c r="M143" s="108"/>
      <c r="N143" s="108"/>
      <c r="O143" s="102" t="s">
        <v>333</v>
      </c>
      <c r="P143" s="103"/>
    </row>
    <row r="144" spans="2:16" x14ac:dyDescent="0.2">
      <c r="B144" s="98"/>
      <c r="C144" s="98"/>
      <c r="D144" s="113"/>
      <c r="E144" s="118"/>
      <c r="F144" s="92"/>
      <c r="G144" s="92"/>
      <c r="H144" s="119"/>
      <c r="I144" s="118"/>
      <c r="J144" s="119"/>
      <c r="K144" s="125"/>
      <c r="L144" s="104"/>
      <c r="M144" s="109"/>
      <c r="N144" s="110"/>
      <c r="O144" s="104"/>
      <c r="P144" s="105"/>
    </row>
    <row r="145" spans="2:16" x14ac:dyDescent="0.2">
      <c r="B145" s="98"/>
      <c r="C145" s="98"/>
      <c r="D145" s="113"/>
      <c r="E145" s="118"/>
      <c r="F145" s="92"/>
      <c r="G145" s="92"/>
      <c r="H145" s="119"/>
      <c r="I145" s="118"/>
      <c r="J145" s="119"/>
      <c r="K145" s="125"/>
      <c r="L145" s="104"/>
      <c r="M145" s="109"/>
      <c r="N145" s="110"/>
      <c r="O145" s="104"/>
      <c r="P145" s="105"/>
    </row>
    <row r="146" spans="2:16" x14ac:dyDescent="0.2">
      <c r="B146" s="98"/>
      <c r="C146" s="98"/>
      <c r="D146" s="113"/>
      <c r="E146" s="118"/>
      <c r="F146" s="92"/>
      <c r="G146" s="92"/>
      <c r="H146" s="119"/>
      <c r="I146" s="118"/>
      <c r="J146" s="119"/>
      <c r="K146" s="125"/>
      <c r="L146" s="104"/>
      <c r="M146" s="109"/>
      <c r="N146" s="110"/>
      <c r="O146" s="104"/>
      <c r="P146" s="105"/>
    </row>
    <row r="147" spans="2:16" x14ac:dyDescent="0.2">
      <c r="B147" s="98"/>
      <c r="C147" s="98"/>
      <c r="D147" s="113"/>
      <c r="E147" s="118"/>
      <c r="F147" s="92"/>
      <c r="G147" s="92"/>
      <c r="H147" s="119"/>
      <c r="I147" s="118"/>
      <c r="J147" s="119"/>
      <c r="K147" s="125"/>
      <c r="L147" s="104"/>
      <c r="M147" s="109"/>
      <c r="N147" s="110"/>
      <c r="O147" s="104"/>
      <c r="P147" s="105"/>
    </row>
    <row r="148" spans="2:16" x14ac:dyDescent="0.2">
      <c r="B148" s="98"/>
      <c r="C148" s="98"/>
      <c r="D148" s="114"/>
      <c r="E148" s="120"/>
      <c r="F148" s="121"/>
      <c r="G148" s="121"/>
      <c r="H148" s="122"/>
      <c r="I148" s="120"/>
      <c r="J148" s="122"/>
      <c r="K148" s="126"/>
      <c r="L148" s="106"/>
      <c r="M148" s="111"/>
      <c r="N148" s="111"/>
      <c r="O148" s="106"/>
      <c r="P148" s="107"/>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algorithmName="SHA-512" hashValue="czxs+rk6UFfQSxKspoiYytHvRlOjMRhbyaT7foMqlJlpIQh5+o02C20uubdnQ16v4XrGH/rmk0OKa8zCEnEoJQ==" saltValue="k6eceosWvN3hMuVoyw8wrQ==" spinCount="100000" sheet="1" objects="1" scenarios="1" formatCells="0"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name="Range3"/>
    <protectedRange sqref="F5:J5" name="Range1"/>
    <protectedRange sqref="C29:C30 C33 I32 C44:C46 C37:C40 C42" name="Range4"/>
    <protectedRange sqref="B149:C174" name="Range6"/>
    <protectedRange sqref="E149:O174" name="Range8"/>
  </protectedRanges>
  <mergeCells count="26">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 ref="F4:G4"/>
    <mergeCell ref="D22:I22"/>
    <mergeCell ref="C4:D4"/>
    <mergeCell ref="C137:O137"/>
    <mergeCell ref="E126:P127"/>
    <mergeCell ref="C52:P53"/>
    <mergeCell ref="D79:F79"/>
    <mergeCell ref="D80:F80"/>
    <mergeCell ref="E118:P119"/>
    <mergeCell ref="E105:P106"/>
    <mergeCell ref="D16:P17"/>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formula1>AF6:AF7</formula1>
    </dataValidation>
    <dataValidation type="whole" allowBlank="1" showInputMessage="1" showErrorMessage="1" sqref="I149:J174">
      <formula1>0</formula1>
      <formula2>D$139</formula2>
    </dataValidation>
    <dataValidation type="list" showInputMessage="1" showErrorMessage="1" sqref="D93:D94 C37:C40 C29:C30 C33 F128:F130 D115:D116 F120:F122 D123">
      <formula1>$AF$6:$AF$8</formula1>
    </dataValidation>
    <dataValidation type="list" allowBlank="1" showInputMessage="1" showErrorMessage="1" sqref="D102">
      <formula1>$AF$11:$AF$12</formula1>
    </dataValidation>
    <dataValidation type="list" allowBlank="1" showInputMessage="1" showErrorMessage="1" sqref="C19 L149:M174">
      <formula1>$AF$6:$AF$7</formula1>
    </dataValidation>
    <dataValidation showInputMessage="1" showErrorMessage="1" sqref="C42 C44:C46"/>
    <dataValidation type="list" showInputMessage="1" showErrorMessage="1" sqref="K149:K174">
      <formula1>$AF$14:$AF$15</formula1>
    </dataValidation>
    <dataValidation type="list" allowBlank="1" showInputMessage="1" showErrorMessage="1" sqref="O149:O174">
      <formula1>$AF$17:$AF$18</formula1>
    </dataValidation>
  </dataValidations>
  <pageMargins left="0.33" right="0.33" top="0.75" bottom="0.56000000000000005" header="0.5" footer="0.5"/>
  <pageSetup scale="80" fitToHeight="0" orientation="landscape" r:id="rId1"/>
  <headerFooter alignWithMargins="0">
    <oddHeader>&amp;L&amp;G&amp;CSmall SI Bond Worksheet&amp;ROffice of  Transportation and Air Qulity 
July 2015</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53"/>
  <sheetViews>
    <sheetView view="pageLayout" zoomScaleNormal="100" workbookViewId="0">
      <selection activeCell="G3" sqref="G3"/>
    </sheetView>
  </sheetViews>
  <sheetFormatPr defaultRowHeight="12.75" x14ac:dyDescent="0.2"/>
  <cols>
    <col min="2" max="2" width="30.5703125" bestFit="1" customWidth="1"/>
  </cols>
  <sheetData>
    <row r="2" spans="2:8" ht="14.25" x14ac:dyDescent="0.2">
      <c r="B2" s="8" t="s">
        <v>251</v>
      </c>
    </row>
    <row r="3" spans="2:8" ht="15" x14ac:dyDescent="0.25">
      <c r="B3" s="5" t="s">
        <v>0</v>
      </c>
      <c r="G3" s="9" t="s">
        <v>301</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password="CD8A" sheet="1" formatCells="0" formatColumns="0" formatRows="0" insertColumns="0" insertRows="0" insertHyperlinks="0" deleteColumns="0" deleteRows="0" sort="0" autoFilter="0" pivotTables="0"/>
  <phoneticPr fontId="2" type="noConversion"/>
  <pageMargins left="0.18" right="0.18" top="1" bottom="1" header="0.5" footer="0.5"/>
  <pageSetup scale="86" fitToHeight="0" orientation="portrait" r:id="rId1"/>
  <headerFooter alignWithMargins="0">
    <oddHeader>&amp;L&amp;G&amp;CSmall SI Bond Worksheet&amp;ROffice of Transportation and Air Quality
July 2015</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SI Certification, July 2015</dc:title>
  <dc:subject>This bond worksheet for small spark ignition engines must be submitted at time of certification.</dc:subject>
  <dc:creator>U.S. EPA;OAR;Office of Transportation and Air Quality;Compliance Division</dc:creator>
  <cp:keywords>bond,certification, small SI, spark-ignited,worksheet</cp:keywords>
  <dc:description/>
  <cp:lastModifiedBy>DLevin07</cp:lastModifiedBy>
  <cp:lastPrinted>2015-06-26T18:27:35Z</cp:lastPrinted>
  <dcterms:created xsi:type="dcterms:W3CDTF">2009-03-14T10:41:31Z</dcterms:created>
  <dcterms:modified xsi:type="dcterms:W3CDTF">2015-06-26T18:28:56Z</dcterms:modified>
</cp:coreProperties>
</file>