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Stats" sheetId="1" r:id="rId1"/>
    <sheet name="Summary" sheetId="2" r:id="rId2"/>
    <sheet name="2003 Spot List" sheetId="3" r:id="rId3"/>
    <sheet name="2003 7 Year Advance List" sheetId="4" r:id="rId4"/>
    <sheet name="Offer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<sst xmlns="http://schemas.openxmlformats.org/spreadsheetml/2006/main" count="233" uniqueCount="94">
  <si>
    <t>II.  SPOT AUCTION RESULTS</t>
  </si>
  <si>
    <t>ALLOWANCES</t>
  </si>
  <si>
    <t>NUMBER OF BIDS</t>
  </si>
  <si>
    <t># OF BIDDERS</t>
  </si>
  <si>
    <t>BID PRICE</t>
  </si>
  <si>
    <t>Successful:  20</t>
  </si>
  <si>
    <t xml:space="preserve">Highest:  </t>
  </si>
  <si>
    <t>Sold:     125,000</t>
  </si>
  <si>
    <t>Clearing:                           (the clearing price is the lowest price at which a successful bid was made)</t>
  </si>
  <si>
    <t>Total:  38</t>
  </si>
  <si>
    <t xml:space="preserve">Lowest:  </t>
  </si>
  <si>
    <t xml:space="preserve">Weighted Average of Winning Bids:  </t>
  </si>
  <si>
    <t xml:space="preserve">III.  7 YEAR ADVANCE AUCTION RESULTS </t>
  </si>
  <si>
    <t>Successful:  2</t>
  </si>
  <si>
    <t>Unsuccessful:  5</t>
  </si>
  <si>
    <t>Total:  7</t>
  </si>
  <si>
    <r>
      <t>I. ALLOWANCES AVAILABLE FOR AUCTION</t>
    </r>
    <r>
      <rPr>
        <sz val="10"/>
        <rFont val="Arial"/>
        <family val="0"/>
      </rPr>
      <t>  </t>
    </r>
  </si>
  <si>
    <t>Origin of Allowances</t>
  </si>
  <si>
    <t>Spot Auction</t>
  </si>
  <si>
    <t>7 Year Advance Auction</t>
  </si>
  <si>
    <t>(First Usable in 2003)</t>
  </si>
  <si>
    <t>(First Usable in 2010)</t>
  </si>
  <si>
    <t>EPA</t>
  </si>
  <si>
    <t>Privately Offered</t>
  </si>
  <si>
    <t>Total</t>
  </si>
  <si>
    <t>BIDDER'S NAME</t>
  </si>
  <si>
    <t>QUANTITY</t>
  </si>
  <si>
    <t>American Electric Power</t>
  </si>
  <si>
    <t>99.9</t>
  </si>
  <si>
    <t>Acid Rain Retirement Fund</t>
  </si>
  <si>
    <t>&lt;0.01</t>
  </si>
  <si>
    <t>Midwest Environmental Law Caucus, Valparaiso Univ. School of Law</t>
  </si>
  <si>
    <t>USF St. Pete Friends for Better Air</t>
  </si>
  <si>
    <t>California Western School of Law Environmental Law Society</t>
  </si>
  <si>
    <t>University of Northern Iowa Conservation Club</t>
  </si>
  <si>
    <t>U. of Georgia Sierra Student Coalition/CAC</t>
  </si>
  <si>
    <t>St. Law. U. Econ for Enviros '02/CAC</t>
  </si>
  <si>
    <t>South Kortright Central School/CAC</t>
  </si>
  <si>
    <t>SMU Environmental Law Society/CAC</t>
  </si>
  <si>
    <t>McDonald Elementary/CAC</t>
  </si>
  <si>
    <t>Maharishi U. of Mgt./CAC</t>
  </si>
  <si>
    <t>Georgia State University Environmental Law Society</t>
  </si>
  <si>
    <t>Fairview Elementary/CAC</t>
  </si>
  <si>
    <t>Envt. Law Assn. of G.W. School of Law/CAC</t>
  </si>
  <si>
    <t>Elton H. Riemer, CPA</t>
  </si>
  <si>
    <t>Birney Elementary School</t>
  </si>
  <si>
    <t>David Anderson - Environmental Economics</t>
  </si>
  <si>
    <t>Bates College Environmental Economics</t>
  </si>
  <si>
    <t>EPTRADE</t>
  </si>
  <si>
    <t>TOTALS</t>
  </si>
  <si>
    <t>100%</t>
  </si>
  <si>
    <t>Spot Auction Winners</t>
  </si>
  <si>
    <t>Maryland Environmental Law Society</t>
  </si>
  <si>
    <t>TOTAL</t>
  </si>
  <si>
    <t>Total Auction Proceeds</t>
  </si>
  <si>
    <t>Cleaner and Greener Program</t>
  </si>
  <si>
    <t>Beloit College SO2 Reduction Program</t>
  </si>
  <si>
    <t>The Detroit Edison Company</t>
  </si>
  <si>
    <t>The Dayton Power and Light Company</t>
  </si>
  <si>
    <t>BIDS</t>
  </si>
  <si>
    <t>AUCTION OFFERS (SPOT)</t>
  </si>
  <si>
    <t>Quantity</t>
  </si>
  <si>
    <t>Bidder's Name</t>
  </si>
  <si>
    <t>Percentage of Total Allownaces (%)</t>
  </si>
  <si>
    <t>Amount Paid</t>
  </si>
  <si>
    <t>7 Year Advance Auction winners</t>
  </si>
  <si>
    <t>92.0</t>
  </si>
  <si>
    <t>Virginia Electric &amp; Power Co.</t>
  </si>
  <si>
    <t>8.0</t>
  </si>
  <si>
    <t>Bids below this line were unsuccessful because they were below the clearing price of $171.80</t>
  </si>
  <si>
    <t>AEM 250 Cornell University</t>
  </si>
  <si>
    <t>AEM 451/ECON 409 Cornell University</t>
  </si>
  <si>
    <t>CU03 GLP165</t>
  </si>
  <si>
    <t>Reliant Energy-Orion Power MidWest</t>
  </si>
  <si>
    <t>CU03 GLP160</t>
  </si>
  <si>
    <t>Morgan Stanley Capital Group Inc.</t>
  </si>
  <si>
    <t>WPS Power Development, Inc.</t>
  </si>
  <si>
    <t>CU03 GLP157</t>
  </si>
  <si>
    <t>Banc One Capital Markets</t>
  </si>
  <si>
    <t>PSEG Energy Resources and Trade</t>
  </si>
  <si>
    <t>Coral Energy Holding, L.P.</t>
  </si>
  <si>
    <t>ABN AMRO Incorporated</t>
  </si>
  <si>
    <t>Public Service Company of New Hampshire</t>
  </si>
  <si>
    <t>South Carolina Fuel Company</t>
  </si>
  <si>
    <t>2003 ACID RAIN ALLOWANCE AUCTION RESULTS</t>
  </si>
  <si>
    <t>SPOT BIDS (FIRST USABLE IN 2003)</t>
  </si>
  <si>
    <t>7 YEAR ADVANCE BIDS (FIRST USABLE IN 2010)</t>
  </si>
  <si>
    <t>Bids below this line were unsuccessful because they were below the clearing price of $80.00</t>
  </si>
  <si>
    <t>NATSOURCE 271</t>
  </si>
  <si>
    <t>Morgan Stanley Capital Group, Inc.</t>
  </si>
  <si>
    <t>OFFER</t>
  </si>
  <si>
    <t>American Electric Power*</t>
  </si>
  <si>
    <t>*Awarded a partial fill of 115,000 of the 125,000 allowances bid for.</t>
  </si>
  <si>
    <t>* Awarded a partial fill of 124,971 of 125,010 allowances bid for.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</si>
</sst>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_(* #,##0_);_(* \(#,##0\);_(* &quot;-&quot;??_);_(@_)"/>
    <numFmt numFmtId="167" formatCode="_(* #,##0.0_);_(* \(#,##0.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21" applyFont="1" applyAlignment="1">
      <alignment horizontal="left"/>
      <protection/>
    </xf>
    <xf numFmtId="0" fontId="0" fillId="0" borderId="0" xfId="21" applyFont="1">
      <alignment/>
      <protection/>
    </xf>
    <xf numFmtId="164" fontId="0" fillId="0" borderId="0" xfId="21" applyNumberFormat="1" applyFont="1">
      <alignment/>
      <protection/>
    </xf>
    <xf numFmtId="0" fontId="2" fillId="0" borderId="0" xfId="21" applyFont="1" applyAlignment="1">
      <alignment horizontal="right"/>
      <protection/>
    </xf>
    <xf numFmtId="0" fontId="0" fillId="0" borderId="0" xfId="21" applyFont="1" applyAlignment="1">
      <alignment horizontal="right"/>
      <protection/>
    </xf>
    <xf numFmtId="0" fontId="3" fillId="0" borderId="0" xfId="0" applyFont="1" applyAlignment="1">
      <alignment horizontal="right"/>
    </xf>
    <xf numFmtId="164" fontId="0" fillId="0" borderId="0" xfId="17" applyNumberFormat="1" applyFont="1" applyAlignment="1">
      <alignment horizontal="center"/>
    </xf>
    <xf numFmtId="0" fontId="4" fillId="0" borderId="0" xfId="0" applyFont="1" applyAlignment="1">
      <alignment horizontal="left" wrapText="1"/>
    </xf>
    <xf numFmtId="164" fontId="1" fillId="0" borderId="0" xfId="17" applyNumberFormat="1" applyFont="1" applyAlignment="1">
      <alignment horizontal="center"/>
    </xf>
    <xf numFmtId="165" fontId="0" fillId="0" borderId="0" xfId="21" applyNumberFormat="1" applyFont="1" applyAlignment="1">
      <alignment horizontal="right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3" fontId="0" fillId="0" borderId="0" xfId="0" applyNumberFormat="1" applyBorder="1" applyAlignment="1">
      <alignment horizontal="right" vertical="top" wrapText="1"/>
    </xf>
    <xf numFmtId="0" fontId="0" fillId="0" borderId="1" xfId="0" applyBorder="1" applyAlignment="1">
      <alignment horizontal="left" vertical="top" wrapText="1"/>
    </xf>
    <xf numFmtId="3" fontId="0" fillId="0" borderId="1" xfId="0" applyNumberForma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4" fontId="0" fillId="0" borderId="0" xfId="17" applyAlignment="1">
      <alignment/>
    </xf>
    <xf numFmtId="166" fontId="3" fillId="0" borderId="0" xfId="15" applyNumberFormat="1" applyFont="1" applyFill="1" applyBorder="1" applyAlignment="1">
      <alignment horizontal="left"/>
    </xf>
    <xf numFmtId="166" fontId="0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44" fontId="3" fillId="0" borderId="0" xfId="17" applyFont="1" applyBorder="1" applyAlignment="1">
      <alignment/>
    </xf>
    <xf numFmtId="166" fontId="0" fillId="0" borderId="0" xfId="0" applyNumberFormat="1" applyFont="1" applyAlignment="1">
      <alignment/>
    </xf>
    <xf numFmtId="166" fontId="3" fillId="0" borderId="1" xfId="15" applyNumberFormat="1" applyFont="1" applyFill="1" applyBorder="1" applyAlignment="1">
      <alignment horizontal="left"/>
    </xf>
    <xf numFmtId="166" fontId="0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44" fontId="3" fillId="0" borderId="1" xfId="17" applyFont="1" applyBorder="1" applyAlignment="1">
      <alignment/>
    </xf>
    <xf numFmtId="166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44" fontId="1" fillId="0" borderId="0" xfId="17" applyFont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44" fontId="0" fillId="0" borderId="1" xfId="17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4" fontId="1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166" fontId="3" fillId="0" borderId="0" xfId="15" applyNumberFormat="1" applyFont="1" applyFill="1" applyBorder="1" applyAlignment="1">
      <alignment horizontal="left"/>
    </xf>
    <xf numFmtId="166" fontId="3" fillId="0" borderId="0" xfId="15" applyNumberFormat="1" applyFont="1" applyFill="1" applyBorder="1" applyAlignment="1">
      <alignment horizontal="right"/>
    </xf>
    <xf numFmtId="166" fontId="0" fillId="0" borderId="0" xfId="0" applyNumberFormat="1" applyAlignment="1">
      <alignment/>
    </xf>
    <xf numFmtId="164" fontId="3" fillId="0" borderId="0" xfId="15" applyNumberFormat="1" applyFont="1" applyFill="1" applyBorder="1" applyAlignment="1">
      <alignment horizontal="right"/>
    </xf>
    <xf numFmtId="166" fontId="0" fillId="0" borderId="0" xfId="0" applyNumberFormat="1" applyBorder="1" applyAlignment="1">
      <alignment/>
    </xf>
    <xf numFmtId="166" fontId="3" fillId="0" borderId="0" xfId="15" applyNumberFormat="1" applyFont="1" applyBorder="1" applyAlignment="1">
      <alignment horizontal="left"/>
    </xf>
    <xf numFmtId="166" fontId="3" fillId="0" borderId="0" xfId="15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43" fontId="0" fillId="0" borderId="0" xfId="15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vertical="top" wrapText="1"/>
    </xf>
    <xf numFmtId="166" fontId="0" fillId="0" borderId="0" xfId="15" applyNumberFormat="1" applyBorder="1" applyAlignment="1">
      <alignment vertical="top" wrapText="1"/>
    </xf>
    <xf numFmtId="166" fontId="0" fillId="0" borderId="0" xfId="15" applyNumberFormat="1" applyBorder="1" applyAlignment="1">
      <alignment/>
    </xf>
    <xf numFmtId="166" fontId="1" fillId="0" borderId="0" xfId="15" applyNumberFormat="1" applyFont="1" applyAlignment="1">
      <alignment/>
    </xf>
    <xf numFmtId="166" fontId="1" fillId="0" borderId="0" xfId="15" applyNumberFormat="1" applyFont="1" applyAlignment="1">
      <alignment horizontal="center"/>
    </xf>
    <xf numFmtId="166" fontId="0" fillId="0" borderId="0" xfId="15" applyNumberFormat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offsum99" xfId="19"/>
    <cellStyle name="Normal_Sheet1" xfId="20"/>
    <cellStyle name="Normal_stats_99" xfId="21"/>
    <cellStyle name="Normal_Stats2_98" xfId="22"/>
    <cellStyle name="Normal_Summary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3%20Auction%20Results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pot"/>
      <sheetName val="advance"/>
      <sheetName val="offers"/>
      <sheetName val="Stats"/>
    </sheetNames>
    <sheetDataSet>
      <sheetData sheetId="1">
        <row r="1">
          <cell r="D1" t="str">
            <v>BID PRICE</v>
          </cell>
          <cell r="F1" t="str">
            <v>CUM. QUANTITY BID</v>
          </cell>
          <cell r="G1" t="str">
            <v>BIDS FILLED</v>
          </cell>
          <cell r="J1" t="str">
            <v>clearing price</v>
          </cell>
          <cell r="K1" t="str">
            <v>wt. average price</v>
          </cell>
        </row>
        <row r="2">
          <cell r="D2">
            <v>250</v>
          </cell>
          <cell r="F2">
            <v>1</v>
          </cell>
          <cell r="G2">
            <v>1</v>
          </cell>
        </row>
        <row r="3">
          <cell r="D3">
            <v>216.55</v>
          </cell>
          <cell r="F3">
            <v>3</v>
          </cell>
          <cell r="G3">
            <v>2</v>
          </cell>
        </row>
        <row r="4">
          <cell r="D4">
            <v>200</v>
          </cell>
          <cell r="F4">
            <v>4</v>
          </cell>
          <cell r="G4">
            <v>1</v>
          </cell>
        </row>
        <row r="5">
          <cell r="D5">
            <v>200</v>
          </cell>
          <cell r="F5">
            <v>5</v>
          </cell>
          <cell r="G5">
            <v>1</v>
          </cell>
        </row>
        <row r="6">
          <cell r="D6">
            <v>200</v>
          </cell>
          <cell r="F6">
            <v>6</v>
          </cell>
          <cell r="G6">
            <v>1</v>
          </cell>
        </row>
        <row r="7">
          <cell r="D7">
            <v>200</v>
          </cell>
          <cell r="F7">
            <v>7</v>
          </cell>
          <cell r="G7">
            <v>1</v>
          </cell>
        </row>
        <row r="8">
          <cell r="D8">
            <v>200</v>
          </cell>
          <cell r="F8">
            <v>8</v>
          </cell>
          <cell r="G8">
            <v>1</v>
          </cell>
        </row>
        <row r="9">
          <cell r="D9">
            <v>200</v>
          </cell>
          <cell r="F9">
            <v>9</v>
          </cell>
          <cell r="G9">
            <v>1</v>
          </cell>
        </row>
        <row r="10">
          <cell r="D10">
            <v>200</v>
          </cell>
          <cell r="F10">
            <v>10</v>
          </cell>
          <cell r="G10">
            <v>1</v>
          </cell>
        </row>
        <row r="11">
          <cell r="D11">
            <v>200</v>
          </cell>
          <cell r="F11">
            <v>11</v>
          </cell>
          <cell r="G11">
            <v>1</v>
          </cell>
        </row>
        <row r="12">
          <cell r="D12">
            <v>200</v>
          </cell>
          <cell r="F12">
            <v>12</v>
          </cell>
          <cell r="G12">
            <v>1</v>
          </cell>
        </row>
        <row r="13">
          <cell r="D13">
            <v>200</v>
          </cell>
          <cell r="F13">
            <v>13</v>
          </cell>
          <cell r="G13">
            <v>1</v>
          </cell>
        </row>
        <row r="14">
          <cell r="D14">
            <v>200</v>
          </cell>
          <cell r="F14">
            <v>14</v>
          </cell>
          <cell r="G14">
            <v>1</v>
          </cell>
        </row>
        <row r="15">
          <cell r="D15">
            <v>200</v>
          </cell>
          <cell r="F15">
            <v>15</v>
          </cell>
          <cell r="G15">
            <v>1</v>
          </cell>
        </row>
        <row r="16">
          <cell r="D16">
            <v>200</v>
          </cell>
          <cell r="F16">
            <v>19</v>
          </cell>
          <cell r="G16">
            <v>4</v>
          </cell>
        </row>
        <row r="17">
          <cell r="D17">
            <v>186</v>
          </cell>
          <cell r="F17">
            <v>20</v>
          </cell>
          <cell r="G17">
            <v>1</v>
          </cell>
        </row>
        <row r="18">
          <cell r="D18">
            <v>185.5</v>
          </cell>
          <cell r="F18">
            <v>21</v>
          </cell>
          <cell r="G18">
            <v>1</v>
          </cell>
        </row>
        <row r="19">
          <cell r="D19">
            <v>184</v>
          </cell>
          <cell r="F19">
            <v>28</v>
          </cell>
          <cell r="G19">
            <v>7</v>
          </cell>
        </row>
        <row r="20">
          <cell r="D20">
            <v>176</v>
          </cell>
          <cell r="F20">
            <v>29</v>
          </cell>
          <cell r="G20">
            <v>1</v>
          </cell>
        </row>
        <row r="21">
          <cell r="D21">
            <v>171.8</v>
          </cell>
          <cell r="F21">
            <v>125039</v>
          </cell>
          <cell r="G21">
            <v>124971</v>
          </cell>
          <cell r="J21">
            <v>171.8</v>
          </cell>
          <cell r="K21">
            <v>171.80589120000002</v>
          </cell>
        </row>
        <row r="22">
          <cell r="D22">
            <v>170</v>
          </cell>
          <cell r="F22">
            <v>125049</v>
          </cell>
        </row>
        <row r="23">
          <cell r="D23">
            <v>170</v>
          </cell>
          <cell r="F23">
            <v>125050</v>
          </cell>
        </row>
        <row r="24">
          <cell r="D24">
            <v>166</v>
          </cell>
          <cell r="F24">
            <v>125051</v>
          </cell>
        </row>
        <row r="25">
          <cell r="D25">
            <v>165</v>
          </cell>
          <cell r="F25">
            <v>125052</v>
          </cell>
        </row>
        <row r="26">
          <cell r="D26">
            <v>160.03</v>
          </cell>
          <cell r="F26">
            <v>126052</v>
          </cell>
        </row>
        <row r="27">
          <cell r="D27">
            <v>160</v>
          </cell>
          <cell r="F27">
            <v>126053</v>
          </cell>
        </row>
        <row r="28">
          <cell r="D28">
            <v>160</v>
          </cell>
          <cell r="F28">
            <v>126054</v>
          </cell>
        </row>
        <row r="29">
          <cell r="D29">
            <v>159.53</v>
          </cell>
          <cell r="F29">
            <v>127154</v>
          </cell>
        </row>
        <row r="30">
          <cell r="D30">
            <v>159.25</v>
          </cell>
          <cell r="F30">
            <v>137154</v>
          </cell>
        </row>
        <row r="31">
          <cell r="D31">
            <v>159.03</v>
          </cell>
          <cell r="F31">
            <v>138354</v>
          </cell>
        </row>
        <row r="32">
          <cell r="D32">
            <v>159</v>
          </cell>
          <cell r="F32">
            <v>140854</v>
          </cell>
        </row>
        <row r="33">
          <cell r="D33">
            <v>158.53</v>
          </cell>
          <cell r="F33">
            <v>142254</v>
          </cell>
        </row>
        <row r="34">
          <cell r="D34">
            <v>158.25</v>
          </cell>
          <cell r="F34">
            <v>157254</v>
          </cell>
        </row>
        <row r="35">
          <cell r="D35">
            <v>158.03</v>
          </cell>
          <cell r="F35">
            <v>158754</v>
          </cell>
        </row>
        <row r="36">
          <cell r="D36">
            <v>157.53</v>
          </cell>
          <cell r="F36">
            <v>160354</v>
          </cell>
        </row>
        <row r="37">
          <cell r="D37">
            <v>157.5</v>
          </cell>
          <cell r="F37">
            <v>162854</v>
          </cell>
        </row>
        <row r="38">
          <cell r="D38">
            <v>157.25</v>
          </cell>
          <cell r="F38">
            <v>192854</v>
          </cell>
        </row>
        <row r="39">
          <cell r="D39">
            <v>157.03</v>
          </cell>
          <cell r="F39">
            <v>194654</v>
          </cell>
        </row>
        <row r="40">
          <cell r="D40">
            <v>157</v>
          </cell>
          <cell r="F40">
            <v>194655</v>
          </cell>
        </row>
        <row r="41">
          <cell r="D41">
            <v>156.53</v>
          </cell>
          <cell r="F41">
            <v>196655</v>
          </cell>
        </row>
        <row r="42">
          <cell r="D42">
            <v>156.5</v>
          </cell>
          <cell r="F42">
            <v>199155</v>
          </cell>
        </row>
        <row r="43">
          <cell r="D43">
            <v>156.25</v>
          </cell>
          <cell r="F43">
            <v>224155</v>
          </cell>
        </row>
        <row r="44">
          <cell r="D44">
            <v>156.03</v>
          </cell>
          <cell r="F44">
            <v>226255</v>
          </cell>
        </row>
        <row r="45">
          <cell r="D45">
            <v>156</v>
          </cell>
          <cell r="F45">
            <v>227255</v>
          </cell>
        </row>
        <row r="46">
          <cell r="D46">
            <v>155.53</v>
          </cell>
          <cell r="F46">
            <v>229555</v>
          </cell>
        </row>
        <row r="47">
          <cell r="D47">
            <v>155.25</v>
          </cell>
          <cell r="F47">
            <v>254555</v>
          </cell>
        </row>
        <row r="48">
          <cell r="D48">
            <v>154.25</v>
          </cell>
          <cell r="F48">
            <v>259555</v>
          </cell>
        </row>
        <row r="49">
          <cell r="D49">
            <v>154</v>
          </cell>
          <cell r="F49">
            <v>261555</v>
          </cell>
        </row>
        <row r="50">
          <cell r="D50">
            <v>153.5</v>
          </cell>
          <cell r="F50">
            <v>264055</v>
          </cell>
        </row>
        <row r="51">
          <cell r="D51">
            <v>152</v>
          </cell>
          <cell r="F51">
            <v>266055</v>
          </cell>
        </row>
        <row r="52">
          <cell r="D52">
            <v>151.1</v>
          </cell>
          <cell r="F52">
            <v>276055</v>
          </cell>
        </row>
        <row r="53">
          <cell r="D53">
            <v>151</v>
          </cell>
          <cell r="F53">
            <v>278555</v>
          </cell>
        </row>
        <row r="54">
          <cell r="D54">
            <v>150</v>
          </cell>
          <cell r="F54">
            <v>281055</v>
          </cell>
        </row>
        <row r="55">
          <cell r="D55">
            <v>150</v>
          </cell>
          <cell r="F55">
            <v>283555</v>
          </cell>
        </row>
        <row r="56">
          <cell r="D56">
            <v>150</v>
          </cell>
          <cell r="F56">
            <v>288555</v>
          </cell>
        </row>
        <row r="57">
          <cell r="D57">
            <v>149</v>
          </cell>
          <cell r="F57">
            <v>291055</v>
          </cell>
        </row>
        <row r="58">
          <cell r="D58">
            <v>148</v>
          </cell>
          <cell r="F58">
            <v>293555</v>
          </cell>
        </row>
        <row r="59">
          <cell r="D59">
            <v>147.1</v>
          </cell>
          <cell r="F59">
            <v>303555</v>
          </cell>
        </row>
        <row r="60">
          <cell r="D60">
            <v>147</v>
          </cell>
          <cell r="F60">
            <v>306055</v>
          </cell>
        </row>
        <row r="61">
          <cell r="D61">
            <v>146</v>
          </cell>
          <cell r="F61">
            <v>306065</v>
          </cell>
        </row>
        <row r="62">
          <cell r="D62">
            <v>146</v>
          </cell>
          <cell r="F62">
            <v>308565</v>
          </cell>
        </row>
        <row r="63">
          <cell r="D63">
            <v>145.25</v>
          </cell>
          <cell r="F63">
            <v>333565</v>
          </cell>
        </row>
        <row r="64">
          <cell r="D64">
            <v>145.05</v>
          </cell>
          <cell r="F64">
            <v>343565</v>
          </cell>
        </row>
        <row r="65">
          <cell r="D65">
            <v>145</v>
          </cell>
          <cell r="F65">
            <v>348565</v>
          </cell>
        </row>
        <row r="66">
          <cell r="D66">
            <v>144</v>
          </cell>
          <cell r="F66">
            <v>353565</v>
          </cell>
        </row>
        <row r="67">
          <cell r="D67">
            <v>143.05</v>
          </cell>
          <cell r="F67">
            <v>363565</v>
          </cell>
        </row>
        <row r="68">
          <cell r="D68">
            <v>143</v>
          </cell>
          <cell r="F68">
            <v>373565</v>
          </cell>
        </row>
        <row r="69">
          <cell r="D69">
            <v>142</v>
          </cell>
          <cell r="F69">
            <v>383565</v>
          </cell>
        </row>
        <row r="70">
          <cell r="D70">
            <v>141.1</v>
          </cell>
          <cell r="F70">
            <v>393565</v>
          </cell>
        </row>
        <row r="71">
          <cell r="D71">
            <v>141</v>
          </cell>
          <cell r="F71">
            <v>403565</v>
          </cell>
        </row>
        <row r="72">
          <cell r="D72">
            <v>140</v>
          </cell>
          <cell r="F72">
            <v>413565</v>
          </cell>
        </row>
        <row r="73">
          <cell r="D73">
            <v>140</v>
          </cell>
          <cell r="F73">
            <v>423565</v>
          </cell>
        </row>
        <row r="74">
          <cell r="D74">
            <v>137</v>
          </cell>
          <cell r="F74">
            <v>443565</v>
          </cell>
        </row>
        <row r="75">
          <cell r="D75">
            <v>136</v>
          </cell>
          <cell r="F75">
            <v>463565</v>
          </cell>
        </row>
        <row r="76">
          <cell r="D76">
            <v>136</v>
          </cell>
          <cell r="F76">
            <v>483565</v>
          </cell>
        </row>
        <row r="77">
          <cell r="D77">
            <v>135</v>
          </cell>
          <cell r="F77">
            <v>503565</v>
          </cell>
        </row>
        <row r="78">
          <cell r="D78">
            <v>131.1</v>
          </cell>
          <cell r="F78">
            <v>513565</v>
          </cell>
        </row>
        <row r="79">
          <cell r="D79">
            <v>130.05</v>
          </cell>
          <cell r="F79">
            <v>523565</v>
          </cell>
        </row>
        <row r="80">
          <cell r="D80">
            <v>130</v>
          </cell>
          <cell r="F80">
            <v>528565</v>
          </cell>
        </row>
        <row r="81">
          <cell r="D81">
            <v>125.05</v>
          </cell>
          <cell r="F81">
            <v>538565</v>
          </cell>
        </row>
        <row r="82">
          <cell r="D82">
            <v>60</v>
          </cell>
          <cell r="F82">
            <v>548565</v>
          </cell>
        </row>
        <row r="83">
          <cell r="D83">
            <v>2.06</v>
          </cell>
          <cell r="F83">
            <v>618565</v>
          </cell>
        </row>
      </sheetData>
      <sheetData sheetId="2">
        <row r="1">
          <cell r="D1" t="str">
            <v>BID PRICE</v>
          </cell>
          <cell r="F1" t="str">
            <v>CUM. QUANTITY BID</v>
          </cell>
          <cell r="G1" t="str">
            <v>BIDS FILLED</v>
          </cell>
          <cell r="I1" t="str">
            <v>clearing price</v>
          </cell>
          <cell r="J1" t="str">
            <v>wt. average price</v>
          </cell>
        </row>
        <row r="2">
          <cell r="D2">
            <v>92</v>
          </cell>
          <cell r="F2">
            <v>25000</v>
          </cell>
          <cell r="G2">
            <v>25000</v>
          </cell>
        </row>
        <row r="3">
          <cell r="D3">
            <v>90</v>
          </cell>
          <cell r="F3">
            <v>50000</v>
          </cell>
          <cell r="G3">
            <v>25000</v>
          </cell>
        </row>
        <row r="4">
          <cell r="D4">
            <v>87</v>
          </cell>
          <cell r="F4">
            <v>75000</v>
          </cell>
          <cell r="G4">
            <v>25000</v>
          </cell>
        </row>
        <row r="5">
          <cell r="D5">
            <v>83</v>
          </cell>
          <cell r="F5">
            <v>100000</v>
          </cell>
          <cell r="G5">
            <v>25000</v>
          </cell>
        </row>
        <row r="6">
          <cell r="D6">
            <v>80.02</v>
          </cell>
          <cell r="F6">
            <v>110000</v>
          </cell>
          <cell r="G6">
            <v>10000</v>
          </cell>
        </row>
        <row r="7">
          <cell r="D7">
            <v>80</v>
          </cell>
          <cell r="F7">
            <v>135000</v>
          </cell>
          <cell r="G7">
            <v>15000</v>
          </cell>
          <cell r="I7">
            <v>80</v>
          </cell>
          <cell r="J7">
            <v>86.4016</v>
          </cell>
        </row>
        <row r="8">
          <cell r="D8">
            <v>79.13</v>
          </cell>
          <cell r="F8">
            <v>135500</v>
          </cell>
        </row>
        <row r="9">
          <cell r="D9">
            <v>77.13</v>
          </cell>
          <cell r="F9">
            <v>136000</v>
          </cell>
        </row>
        <row r="10">
          <cell r="D10">
            <v>75.13</v>
          </cell>
          <cell r="F10">
            <v>136500</v>
          </cell>
        </row>
        <row r="11">
          <cell r="D11">
            <v>73.13</v>
          </cell>
          <cell r="F11">
            <v>137000</v>
          </cell>
        </row>
        <row r="12">
          <cell r="D12">
            <v>72.52</v>
          </cell>
          <cell r="F12">
            <v>147000</v>
          </cell>
        </row>
        <row r="13">
          <cell r="D13">
            <v>71.1</v>
          </cell>
          <cell r="F13">
            <v>157000</v>
          </cell>
        </row>
        <row r="14">
          <cell r="D14">
            <v>68.13</v>
          </cell>
          <cell r="F14">
            <v>158000</v>
          </cell>
        </row>
        <row r="15">
          <cell r="D15">
            <v>65.96</v>
          </cell>
          <cell r="F15">
            <v>159250</v>
          </cell>
        </row>
        <row r="16">
          <cell r="D16">
            <v>63.13</v>
          </cell>
          <cell r="F16">
            <v>160250</v>
          </cell>
        </row>
        <row r="17">
          <cell r="D17">
            <v>61.44</v>
          </cell>
          <cell r="F17">
            <v>170250</v>
          </cell>
        </row>
        <row r="18">
          <cell r="D18">
            <v>61.1</v>
          </cell>
          <cell r="F18">
            <v>180250</v>
          </cell>
        </row>
        <row r="19">
          <cell r="D19">
            <v>59</v>
          </cell>
          <cell r="F19">
            <v>182750</v>
          </cell>
        </row>
        <row r="20">
          <cell r="D20">
            <v>58.13</v>
          </cell>
          <cell r="F20">
            <v>183750</v>
          </cell>
        </row>
        <row r="21">
          <cell r="D21">
            <v>57</v>
          </cell>
          <cell r="F21">
            <v>186250</v>
          </cell>
        </row>
        <row r="22">
          <cell r="D22">
            <v>55.96</v>
          </cell>
          <cell r="F22">
            <v>187500</v>
          </cell>
        </row>
        <row r="23">
          <cell r="D23">
            <v>55</v>
          </cell>
          <cell r="F23">
            <v>190000</v>
          </cell>
        </row>
        <row r="24">
          <cell r="D24">
            <v>54.02</v>
          </cell>
          <cell r="F24">
            <v>200000</v>
          </cell>
        </row>
        <row r="25">
          <cell r="D25">
            <v>53.13</v>
          </cell>
          <cell r="F25">
            <v>201000</v>
          </cell>
        </row>
        <row r="26">
          <cell r="D26">
            <v>53</v>
          </cell>
          <cell r="F26">
            <v>203500</v>
          </cell>
        </row>
        <row r="27">
          <cell r="D27">
            <v>51</v>
          </cell>
          <cell r="F27">
            <v>206000</v>
          </cell>
        </row>
        <row r="28">
          <cell r="D28">
            <v>50</v>
          </cell>
          <cell r="F28">
            <v>208500</v>
          </cell>
        </row>
        <row r="29">
          <cell r="D29">
            <v>48.13</v>
          </cell>
          <cell r="F29">
            <v>213500</v>
          </cell>
        </row>
        <row r="30">
          <cell r="D30">
            <v>48</v>
          </cell>
          <cell r="F30">
            <v>218500</v>
          </cell>
        </row>
        <row r="31">
          <cell r="D31">
            <v>47</v>
          </cell>
          <cell r="F31">
            <v>223500</v>
          </cell>
        </row>
        <row r="32">
          <cell r="D32">
            <v>46</v>
          </cell>
          <cell r="F32">
            <v>233500</v>
          </cell>
        </row>
        <row r="33">
          <cell r="D33">
            <v>45</v>
          </cell>
          <cell r="F33">
            <v>243500</v>
          </cell>
        </row>
        <row r="34">
          <cell r="D34">
            <v>44</v>
          </cell>
          <cell r="F34">
            <v>253500</v>
          </cell>
        </row>
        <row r="35">
          <cell r="D35">
            <v>43.13</v>
          </cell>
          <cell r="F35">
            <v>258500</v>
          </cell>
        </row>
        <row r="36">
          <cell r="D36">
            <v>43</v>
          </cell>
          <cell r="F36">
            <v>268500</v>
          </cell>
        </row>
        <row r="37">
          <cell r="D37">
            <v>42</v>
          </cell>
          <cell r="F37">
            <v>288500</v>
          </cell>
        </row>
        <row r="38">
          <cell r="D38">
            <v>41</v>
          </cell>
          <cell r="F38">
            <v>308500</v>
          </cell>
        </row>
        <row r="39">
          <cell r="D39">
            <v>40</v>
          </cell>
          <cell r="F39">
            <v>328500</v>
          </cell>
        </row>
        <row r="40">
          <cell r="D40">
            <v>30</v>
          </cell>
          <cell r="F40">
            <v>418500</v>
          </cell>
        </row>
        <row r="41">
          <cell r="D41">
            <v>10</v>
          </cell>
          <cell r="F41">
            <v>438500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4">
      <selection activeCell="D4" sqref="D4"/>
    </sheetView>
  </sheetViews>
  <sheetFormatPr defaultColWidth="9.140625" defaultRowHeight="12.75"/>
  <cols>
    <col min="1" max="2" width="18.140625" style="0" customWidth="1"/>
    <col min="3" max="3" width="17.421875" style="0" customWidth="1"/>
    <col min="4" max="4" width="26.00390625" style="0" customWidth="1"/>
    <col min="5" max="5" width="16.140625" style="0" customWidth="1"/>
  </cols>
  <sheetData>
    <row r="1" spans="1:3" ht="12.75">
      <c r="A1" s="57" t="s">
        <v>16</v>
      </c>
      <c r="B1" s="58"/>
      <c r="C1" s="58"/>
    </row>
    <row r="2" spans="1:3" ht="25.5">
      <c r="A2" s="59" t="s">
        <v>17</v>
      </c>
      <c r="B2" s="12" t="s">
        <v>18</v>
      </c>
      <c r="C2" s="12" t="s">
        <v>19</v>
      </c>
    </row>
    <row r="3" spans="1:3" ht="26.25" thickBot="1">
      <c r="A3" s="60"/>
      <c r="B3" s="13" t="s">
        <v>20</v>
      </c>
      <c r="C3" s="13" t="s">
        <v>21</v>
      </c>
    </row>
    <row r="4" spans="1:3" ht="12.75">
      <c r="A4" s="14" t="s">
        <v>22</v>
      </c>
      <c r="B4" s="15">
        <v>125000</v>
      </c>
      <c r="C4" s="15">
        <v>125000</v>
      </c>
    </row>
    <row r="5" spans="1:3" ht="13.5" thickBot="1">
      <c r="A5" s="16" t="s">
        <v>23</v>
      </c>
      <c r="B5" s="17">
        <v>10</v>
      </c>
      <c r="C5" s="17"/>
    </row>
    <row r="6" spans="1:3" ht="12.75">
      <c r="A6" s="18" t="s">
        <v>24</v>
      </c>
      <c r="B6" s="19">
        <v>125010</v>
      </c>
      <c r="C6" s="19">
        <v>125000</v>
      </c>
    </row>
    <row r="9" spans="1:5" ht="12.75">
      <c r="A9" s="1" t="s">
        <v>0</v>
      </c>
      <c r="B9" s="2"/>
      <c r="C9" s="2"/>
      <c r="D9" s="2"/>
      <c r="E9" s="3"/>
    </row>
    <row r="10" spans="1:5" ht="12.75">
      <c r="A10" s="2"/>
      <c r="B10" s="2"/>
      <c r="C10" s="2"/>
      <c r="D10" s="2"/>
      <c r="E10" s="3"/>
    </row>
    <row r="11" spans="1:5" ht="12.75">
      <c r="A11" s="4" t="s">
        <v>1</v>
      </c>
      <c r="B11" s="4" t="s">
        <v>2</v>
      </c>
      <c r="C11" s="4" t="s">
        <v>3</v>
      </c>
      <c r="D11" s="4" t="s">
        <v>4</v>
      </c>
      <c r="E11" s="3"/>
    </row>
    <row r="12" spans="1:5" ht="12.75">
      <c r="A12" s="5"/>
      <c r="B12" s="5"/>
      <c r="C12" s="5"/>
      <c r="D12" s="5"/>
      <c r="E12" s="3"/>
    </row>
    <row r="13" spans="1:5" ht="12.75">
      <c r="A13" s="6" t="str">
        <f>"Bid for:  "&amp;TEXT(MAX('[1]spot'!F:F),"###,###")</f>
        <v>Bid for:  618,565</v>
      </c>
      <c r="B13" s="5" t="str">
        <f>"Successful:  "&amp;COUNT('[1]spot'!G:G)</f>
        <v>Successful:  20</v>
      </c>
      <c r="C13" s="5" t="s">
        <v>5</v>
      </c>
      <c r="D13" s="6" t="s">
        <v>6</v>
      </c>
      <c r="E13" s="7">
        <f>MAX('[1]spot'!D:D)</f>
        <v>250</v>
      </c>
    </row>
    <row r="14" spans="1:5" ht="51">
      <c r="A14" s="6" t="s">
        <v>7</v>
      </c>
      <c r="B14" s="5" t="str">
        <f>"Unsuccessful:  "&amp;COUNT('[1]spot'!F:F)-COUNT('[1]spot'!G:G)</f>
        <v>Unsuccessful:  62</v>
      </c>
      <c r="C14" s="5" t="str">
        <f>"Unsuccessful:  "&amp;38-20</f>
        <v>Unsuccessful:  18</v>
      </c>
      <c r="D14" s="8" t="s">
        <v>8</v>
      </c>
      <c r="E14" s="9">
        <f>MIN('[1]spot'!J:J)</f>
        <v>171.8</v>
      </c>
    </row>
    <row r="15" spans="1:5" ht="12.75">
      <c r="A15" s="5"/>
      <c r="B15" s="5" t="str">
        <f>"Total:  "&amp;COUNT('[1]spot'!F:F)</f>
        <v>Total:  82</v>
      </c>
      <c r="C15" s="5" t="s">
        <v>9</v>
      </c>
      <c r="D15" s="6" t="s">
        <v>10</v>
      </c>
      <c r="E15" s="7">
        <f>MIN('[1]spot'!D:D)</f>
        <v>2.06</v>
      </c>
    </row>
    <row r="16" spans="1:5" ht="12.75">
      <c r="A16" s="5"/>
      <c r="B16" s="5"/>
      <c r="C16" s="10"/>
      <c r="D16" s="6" t="s">
        <v>11</v>
      </c>
      <c r="E16" s="7">
        <f>MIN('[1]spot'!K:K)</f>
        <v>171.80589120000002</v>
      </c>
    </row>
    <row r="19" spans="1:5" ht="12.75">
      <c r="A19" s="1" t="s">
        <v>12</v>
      </c>
      <c r="B19" s="5"/>
      <c r="C19" s="5"/>
      <c r="D19" s="5"/>
      <c r="E19" s="3"/>
    </row>
    <row r="20" spans="1:5" ht="12.75">
      <c r="A20" s="5"/>
      <c r="B20" s="5"/>
      <c r="C20" s="5"/>
      <c r="D20" s="5"/>
      <c r="E20" s="3"/>
    </row>
    <row r="21" spans="1:5" ht="12.75">
      <c r="A21" s="4" t="s">
        <v>1</v>
      </c>
      <c r="B21" s="4" t="s">
        <v>2</v>
      </c>
      <c r="C21" s="4" t="s">
        <v>3</v>
      </c>
      <c r="D21" s="4" t="s">
        <v>4</v>
      </c>
      <c r="E21" s="3"/>
    </row>
    <row r="22" spans="1:5" ht="12.75">
      <c r="A22" s="5"/>
      <c r="B22" s="5"/>
      <c r="C22" s="5"/>
      <c r="D22" s="5"/>
      <c r="E22" s="3"/>
    </row>
    <row r="23" spans="1:5" ht="12.75">
      <c r="A23" s="6" t="str">
        <f>"Bid for:  "&amp;TEXT(MAX('[1]advance'!F:F),"###,###")</f>
        <v>Bid for:  438,500</v>
      </c>
      <c r="B23" s="5" t="str">
        <f>"Successful:  "&amp;COUNT('[1]advance'!G:G)</f>
        <v>Successful:  6</v>
      </c>
      <c r="C23" s="5" t="s">
        <v>13</v>
      </c>
      <c r="D23" s="6" t="s">
        <v>6</v>
      </c>
      <c r="E23" s="7">
        <f>MAX('[1]advance'!D:D)</f>
        <v>92</v>
      </c>
    </row>
    <row r="24" spans="1:5" ht="51">
      <c r="A24" s="6" t="s">
        <v>7</v>
      </c>
      <c r="B24" s="5" t="str">
        <f>"Unsuccessful:  "&amp;COUNT('[1]advance'!F:F)-COUNT('[1]advance'!G:G)</f>
        <v>Unsuccessful:  34</v>
      </c>
      <c r="C24" s="5" t="s">
        <v>14</v>
      </c>
      <c r="D24" s="8" t="s">
        <v>8</v>
      </c>
      <c r="E24" s="9">
        <f>MIN('[1]advance'!I:I)</f>
        <v>80</v>
      </c>
    </row>
    <row r="25" spans="1:5" ht="12.75">
      <c r="A25" s="5"/>
      <c r="B25" s="5" t="str">
        <f>"Total:  "&amp;COUNT('[1]advance'!F:F)</f>
        <v>Total:  40</v>
      </c>
      <c r="C25" s="5" t="s">
        <v>15</v>
      </c>
      <c r="D25" s="6" t="s">
        <v>10</v>
      </c>
      <c r="E25" s="7">
        <f>MIN('[1]advance'!D:D)</f>
        <v>10</v>
      </c>
    </row>
    <row r="26" spans="1:5" ht="12.75">
      <c r="A26" s="5"/>
      <c r="B26" s="5"/>
      <c r="C26" s="5"/>
      <c r="D26" s="6" t="s">
        <v>11</v>
      </c>
      <c r="E26" s="7">
        <f>MIN('[1]advance'!J:J)</f>
        <v>86.4016</v>
      </c>
    </row>
  </sheetData>
  <mergeCells count="2">
    <mergeCell ref="A1:C1"/>
    <mergeCell ref="A2:A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9">
      <selection activeCell="E27" sqref="E27"/>
    </sheetView>
  </sheetViews>
  <sheetFormatPr defaultColWidth="9.140625" defaultRowHeight="12.75"/>
  <cols>
    <col min="1" max="1" width="27.57421875" style="0" customWidth="1"/>
    <col min="3" max="3" width="34.140625" style="0" customWidth="1"/>
    <col min="4" max="4" width="18.421875" style="0" customWidth="1"/>
  </cols>
  <sheetData>
    <row r="1" ht="12.75">
      <c r="A1" s="20" t="s">
        <v>51</v>
      </c>
    </row>
    <row r="3" spans="1:4" ht="12.75">
      <c r="A3" s="20" t="s">
        <v>62</v>
      </c>
      <c r="B3" s="20" t="s">
        <v>61</v>
      </c>
      <c r="C3" s="20" t="s">
        <v>63</v>
      </c>
      <c r="D3" s="20" t="s">
        <v>64</v>
      </c>
    </row>
    <row r="4" spans="1:4" ht="12.75">
      <c r="A4" s="23" t="s">
        <v>27</v>
      </c>
      <c r="B4" s="24">
        <v>124971</v>
      </c>
      <c r="C4" s="25" t="s">
        <v>28</v>
      </c>
      <c r="D4" s="26">
        <v>21470017.8</v>
      </c>
    </row>
    <row r="5" spans="1:4" ht="12.75">
      <c r="A5" s="23" t="s">
        <v>29</v>
      </c>
      <c r="B5" s="24">
        <v>7</v>
      </c>
      <c r="C5" s="25" t="s">
        <v>30</v>
      </c>
      <c r="D5" s="26">
        <v>1288</v>
      </c>
    </row>
    <row r="6" spans="1:4" ht="12.75">
      <c r="A6" s="23" t="s">
        <v>31</v>
      </c>
      <c r="B6" s="27">
        <v>4</v>
      </c>
      <c r="C6" s="25" t="s">
        <v>30</v>
      </c>
      <c r="D6" s="26">
        <v>800</v>
      </c>
    </row>
    <row r="7" spans="1:4" ht="12.75">
      <c r="A7" s="23" t="s">
        <v>32</v>
      </c>
      <c r="B7" s="27">
        <v>2</v>
      </c>
      <c r="C7" s="25" t="s">
        <v>30</v>
      </c>
      <c r="D7" s="26">
        <v>433.1</v>
      </c>
    </row>
    <row r="8" spans="1:4" ht="12.75">
      <c r="A8" s="23" t="s">
        <v>33</v>
      </c>
      <c r="B8" s="27">
        <v>1</v>
      </c>
      <c r="C8" s="25" t="s">
        <v>30</v>
      </c>
      <c r="D8" s="26">
        <v>250</v>
      </c>
    </row>
    <row r="9" spans="1:4" ht="12.75">
      <c r="A9" s="23" t="s">
        <v>34</v>
      </c>
      <c r="B9" s="27">
        <v>1</v>
      </c>
      <c r="C9" s="25" t="s">
        <v>30</v>
      </c>
      <c r="D9" s="26">
        <v>200</v>
      </c>
    </row>
    <row r="10" spans="1:4" ht="12.75">
      <c r="A10" s="23" t="s">
        <v>35</v>
      </c>
      <c r="B10" s="27">
        <v>1</v>
      </c>
      <c r="C10" s="25" t="s">
        <v>30</v>
      </c>
      <c r="D10" s="26">
        <v>200</v>
      </c>
    </row>
    <row r="11" spans="1:4" ht="12.75">
      <c r="A11" s="23" t="s">
        <v>36</v>
      </c>
      <c r="B11" s="27">
        <v>1</v>
      </c>
      <c r="C11" s="25" t="s">
        <v>30</v>
      </c>
      <c r="D11" s="26">
        <v>200</v>
      </c>
    </row>
    <row r="12" spans="1:4" ht="12.75">
      <c r="A12" s="23" t="s">
        <v>37</v>
      </c>
      <c r="B12" s="27">
        <v>1</v>
      </c>
      <c r="C12" s="25" t="s">
        <v>30</v>
      </c>
      <c r="D12" s="26">
        <v>200</v>
      </c>
    </row>
    <row r="13" spans="1:4" ht="12.75">
      <c r="A13" s="23" t="s">
        <v>38</v>
      </c>
      <c r="B13" s="27">
        <v>1</v>
      </c>
      <c r="C13" s="25" t="s">
        <v>30</v>
      </c>
      <c r="D13" s="26">
        <v>200</v>
      </c>
    </row>
    <row r="14" spans="1:4" ht="12.75">
      <c r="A14" s="23" t="s">
        <v>39</v>
      </c>
      <c r="B14" s="27">
        <v>1</v>
      </c>
      <c r="C14" s="25" t="s">
        <v>30</v>
      </c>
      <c r="D14" s="26">
        <v>200</v>
      </c>
    </row>
    <row r="15" spans="1:4" ht="12.75">
      <c r="A15" s="23" t="s">
        <v>40</v>
      </c>
      <c r="B15" s="27">
        <v>1</v>
      </c>
      <c r="C15" s="25" t="s">
        <v>30</v>
      </c>
      <c r="D15" s="26">
        <v>200</v>
      </c>
    </row>
    <row r="16" spans="1:4" ht="12.75">
      <c r="A16" s="23" t="s">
        <v>41</v>
      </c>
      <c r="B16" s="27">
        <v>1</v>
      </c>
      <c r="C16" s="25" t="s">
        <v>30</v>
      </c>
      <c r="D16" s="26">
        <v>200</v>
      </c>
    </row>
    <row r="17" spans="1:4" ht="12.75">
      <c r="A17" s="23" t="s">
        <v>42</v>
      </c>
      <c r="B17" s="27">
        <v>1</v>
      </c>
      <c r="C17" s="25" t="s">
        <v>30</v>
      </c>
      <c r="D17" s="26">
        <v>200</v>
      </c>
    </row>
    <row r="18" spans="1:4" ht="12.75">
      <c r="A18" s="23" t="s">
        <v>43</v>
      </c>
      <c r="B18" s="27">
        <v>1</v>
      </c>
      <c r="C18" s="25" t="s">
        <v>30</v>
      </c>
      <c r="D18" s="26">
        <v>200</v>
      </c>
    </row>
    <row r="19" spans="1:4" ht="12.75">
      <c r="A19" s="23" t="s">
        <v>44</v>
      </c>
      <c r="B19" s="27">
        <v>1</v>
      </c>
      <c r="C19" s="25" t="s">
        <v>30</v>
      </c>
      <c r="D19" s="26">
        <v>200</v>
      </c>
    </row>
    <row r="20" spans="1:4" ht="12.75">
      <c r="A20" s="23" t="s">
        <v>45</v>
      </c>
      <c r="B20" s="27">
        <v>1</v>
      </c>
      <c r="C20" s="25" t="s">
        <v>30</v>
      </c>
      <c r="D20" s="26">
        <v>200</v>
      </c>
    </row>
    <row r="21" spans="1:4" ht="12.75">
      <c r="A21" s="23" t="s">
        <v>46</v>
      </c>
      <c r="B21" s="27">
        <v>1</v>
      </c>
      <c r="C21" s="25" t="s">
        <v>30</v>
      </c>
      <c r="D21" s="26">
        <v>186</v>
      </c>
    </row>
    <row r="22" spans="1:4" ht="12.75">
      <c r="A22" s="23" t="s">
        <v>47</v>
      </c>
      <c r="B22" s="24">
        <v>1</v>
      </c>
      <c r="C22" s="25" t="s">
        <v>30</v>
      </c>
      <c r="D22" s="26">
        <v>185.5</v>
      </c>
    </row>
    <row r="23" spans="1:4" ht="13.5" thickBot="1">
      <c r="A23" s="28" t="s">
        <v>48</v>
      </c>
      <c r="B23" s="29">
        <v>1</v>
      </c>
      <c r="C23" s="30" t="s">
        <v>30</v>
      </c>
      <c r="D23" s="31">
        <v>176</v>
      </c>
    </row>
    <row r="24" spans="3:4" ht="12.75">
      <c r="C24" s="21"/>
      <c r="D24" s="22"/>
    </row>
    <row r="25" spans="1:4" ht="12.75">
      <c r="A25" s="20" t="s">
        <v>49</v>
      </c>
      <c r="B25" s="32">
        <f>SUM(B4:B24)</f>
        <v>125000</v>
      </c>
      <c r="C25" s="33" t="s">
        <v>50</v>
      </c>
      <c r="D25" s="34">
        <f>SUM(D4:D24)</f>
        <v>21475736.400000002</v>
      </c>
    </row>
    <row r="28" ht="12.75">
      <c r="A28" s="20" t="s">
        <v>65</v>
      </c>
    </row>
    <row r="30" spans="1:4" ht="12.75">
      <c r="A30" s="20" t="s">
        <v>62</v>
      </c>
      <c r="B30" s="20" t="s">
        <v>61</v>
      </c>
      <c r="C30" s="20" t="s">
        <v>63</v>
      </c>
      <c r="D30" s="20" t="s">
        <v>64</v>
      </c>
    </row>
    <row r="32" spans="1:4" ht="12.75">
      <c r="A32" t="s">
        <v>27</v>
      </c>
      <c r="B32" s="35">
        <v>115000</v>
      </c>
      <c r="C32" s="36" t="s">
        <v>66</v>
      </c>
      <c r="D32" s="22">
        <v>10000000</v>
      </c>
    </row>
    <row r="33" spans="1:4" ht="13.5" thickBot="1">
      <c r="A33" s="37" t="s">
        <v>67</v>
      </c>
      <c r="B33" s="38">
        <v>10000</v>
      </c>
      <c r="C33" s="39" t="s">
        <v>68</v>
      </c>
      <c r="D33" s="40">
        <v>800200</v>
      </c>
    </row>
    <row r="35" spans="1:4" s="20" customFormat="1" ht="12.75">
      <c r="A35" s="20" t="s">
        <v>49</v>
      </c>
      <c r="B35" s="41">
        <f>SUM(B32:B34)</f>
        <v>125000</v>
      </c>
      <c r="C35" s="42">
        <v>100</v>
      </c>
      <c r="D35" s="43">
        <f>SUM(D32:D33)</f>
        <v>10800200</v>
      </c>
    </row>
    <row r="38" spans="3:4" ht="12.75">
      <c r="C38" s="20" t="s">
        <v>54</v>
      </c>
      <c r="D38" s="43">
        <f>SUM(D35,D25)</f>
        <v>32275936.400000002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0"/>
  <sheetViews>
    <sheetView tabSelected="1" workbookViewId="0" topLeftCell="A1">
      <pane ySplit="4" topLeftCell="BM63" activePane="bottomLeft" state="frozen"/>
      <selection pane="topLeft" activeCell="A1" sqref="A1"/>
      <selection pane="bottomLeft" activeCell="G66" sqref="G66"/>
    </sheetView>
  </sheetViews>
  <sheetFormatPr defaultColWidth="9.140625" defaultRowHeight="12.75"/>
  <cols>
    <col min="1" max="1" width="11.140625" style="0" customWidth="1"/>
    <col min="2" max="2" width="64.8515625" style="0" customWidth="1"/>
    <col min="3" max="3" width="11.7109375" style="66" customWidth="1"/>
    <col min="4" max="4" width="12.8515625" style="0" customWidth="1"/>
  </cols>
  <sheetData>
    <row r="1" spans="1:3" s="20" customFormat="1" ht="12.75">
      <c r="A1" s="20" t="s">
        <v>84</v>
      </c>
      <c r="C1" s="64"/>
    </row>
    <row r="2" spans="1:3" s="20" customFormat="1" ht="12.75">
      <c r="A2" s="20" t="s">
        <v>85</v>
      </c>
      <c r="C2" s="64"/>
    </row>
    <row r="4" spans="1:4" ht="12.75">
      <c r="A4" s="42" t="s">
        <v>59</v>
      </c>
      <c r="B4" s="42" t="s">
        <v>25</v>
      </c>
      <c r="C4" s="65" t="s">
        <v>26</v>
      </c>
      <c r="D4" s="42" t="s">
        <v>53</v>
      </c>
    </row>
    <row r="5" spans="1:4" ht="12.75">
      <c r="A5" s="44">
        <v>250</v>
      </c>
      <c r="B5" s="45" t="s">
        <v>33</v>
      </c>
      <c r="C5" s="46">
        <v>1</v>
      </c>
      <c r="D5" s="47">
        <f>C5</f>
        <v>1</v>
      </c>
    </row>
    <row r="6" spans="1:4" ht="12.75">
      <c r="A6" s="44">
        <v>216.55</v>
      </c>
      <c r="B6" s="45" t="s">
        <v>32</v>
      </c>
      <c r="C6" s="46">
        <v>2</v>
      </c>
      <c r="D6" s="47">
        <f aca="true" t="shared" si="0" ref="D6:D24">C6+D5</f>
        <v>3</v>
      </c>
    </row>
    <row r="7" spans="1:4" ht="12.75">
      <c r="A7" s="44">
        <v>200</v>
      </c>
      <c r="B7" s="45" t="s">
        <v>34</v>
      </c>
      <c r="C7" s="46">
        <v>1</v>
      </c>
      <c r="D7" s="47">
        <f t="shared" si="0"/>
        <v>4</v>
      </c>
    </row>
    <row r="8" spans="1:4" ht="12.75">
      <c r="A8" s="44">
        <v>200</v>
      </c>
      <c r="B8" s="45" t="s">
        <v>45</v>
      </c>
      <c r="C8" s="46">
        <v>1</v>
      </c>
      <c r="D8" s="47">
        <f t="shared" si="0"/>
        <v>5</v>
      </c>
    </row>
    <row r="9" spans="1:4" ht="12.75">
      <c r="A9" s="44">
        <v>200</v>
      </c>
      <c r="B9" s="45" t="s">
        <v>35</v>
      </c>
      <c r="C9" s="46">
        <v>1</v>
      </c>
      <c r="D9" s="47">
        <f t="shared" si="0"/>
        <v>6</v>
      </c>
    </row>
    <row r="10" spans="1:4" ht="12.75">
      <c r="A10" s="44">
        <v>200</v>
      </c>
      <c r="B10" s="45" t="s">
        <v>37</v>
      </c>
      <c r="C10" s="46">
        <v>1</v>
      </c>
      <c r="D10" s="47">
        <f t="shared" si="0"/>
        <v>7</v>
      </c>
    </row>
    <row r="11" spans="1:4" ht="12.75">
      <c r="A11" s="44">
        <v>200</v>
      </c>
      <c r="B11" s="45" t="s">
        <v>39</v>
      </c>
      <c r="C11" s="46">
        <v>1</v>
      </c>
      <c r="D11" s="47">
        <f t="shared" si="0"/>
        <v>8</v>
      </c>
    </row>
    <row r="12" spans="1:4" ht="12.75">
      <c r="A12" s="44">
        <v>200</v>
      </c>
      <c r="B12" s="45" t="s">
        <v>43</v>
      </c>
      <c r="C12" s="46">
        <v>1</v>
      </c>
      <c r="D12" s="47">
        <f t="shared" si="0"/>
        <v>9</v>
      </c>
    </row>
    <row r="13" spans="1:4" ht="12.75">
      <c r="A13" s="44">
        <v>200</v>
      </c>
      <c r="B13" s="45" t="s">
        <v>36</v>
      </c>
      <c r="C13" s="46">
        <v>1</v>
      </c>
      <c r="D13" s="47">
        <f t="shared" si="0"/>
        <v>10</v>
      </c>
    </row>
    <row r="14" spans="1:4" ht="12.75">
      <c r="A14" s="44">
        <v>200</v>
      </c>
      <c r="B14" s="45" t="s">
        <v>42</v>
      </c>
      <c r="C14" s="46">
        <v>1</v>
      </c>
      <c r="D14" s="47">
        <f t="shared" si="0"/>
        <v>11</v>
      </c>
    </row>
    <row r="15" spans="1:4" ht="12.75">
      <c r="A15" s="44">
        <v>200</v>
      </c>
      <c r="B15" s="45" t="s">
        <v>44</v>
      </c>
      <c r="C15" s="46">
        <v>1</v>
      </c>
      <c r="D15" s="47">
        <f t="shared" si="0"/>
        <v>12</v>
      </c>
    </row>
    <row r="16" spans="1:4" ht="12.75">
      <c r="A16" s="44">
        <v>200</v>
      </c>
      <c r="B16" s="45" t="s">
        <v>40</v>
      </c>
      <c r="C16" s="46">
        <v>1</v>
      </c>
      <c r="D16" s="47">
        <f t="shared" si="0"/>
        <v>13</v>
      </c>
    </row>
    <row r="17" spans="1:4" ht="12.75">
      <c r="A17" s="44">
        <v>200</v>
      </c>
      <c r="B17" s="45" t="s">
        <v>38</v>
      </c>
      <c r="C17" s="46">
        <v>1</v>
      </c>
      <c r="D17" s="47">
        <f t="shared" si="0"/>
        <v>14</v>
      </c>
    </row>
    <row r="18" spans="1:4" ht="12.75">
      <c r="A18" s="48">
        <v>200</v>
      </c>
      <c r="B18" s="45" t="s">
        <v>41</v>
      </c>
      <c r="C18" s="46">
        <v>1</v>
      </c>
      <c r="D18" s="47">
        <f t="shared" si="0"/>
        <v>15</v>
      </c>
    </row>
    <row r="19" spans="1:4" ht="12.75">
      <c r="A19" s="44">
        <v>200</v>
      </c>
      <c r="B19" s="45" t="s">
        <v>31</v>
      </c>
      <c r="C19" s="46">
        <v>4</v>
      </c>
      <c r="D19" s="47">
        <f t="shared" si="0"/>
        <v>19</v>
      </c>
    </row>
    <row r="20" spans="1:4" ht="12.75">
      <c r="A20" s="44">
        <v>186</v>
      </c>
      <c r="B20" s="45" t="s">
        <v>46</v>
      </c>
      <c r="C20" s="46">
        <v>1</v>
      </c>
      <c r="D20" s="47">
        <f t="shared" si="0"/>
        <v>20</v>
      </c>
    </row>
    <row r="21" spans="1:4" ht="12.75">
      <c r="A21" s="44">
        <v>185.5</v>
      </c>
      <c r="B21" s="45" t="s">
        <v>47</v>
      </c>
      <c r="C21" s="46">
        <v>1</v>
      </c>
      <c r="D21" s="47">
        <f t="shared" si="0"/>
        <v>21</v>
      </c>
    </row>
    <row r="22" spans="1:4" ht="12.75">
      <c r="A22" s="44">
        <v>184</v>
      </c>
      <c r="B22" s="45" t="s">
        <v>29</v>
      </c>
      <c r="C22" s="46">
        <v>7</v>
      </c>
      <c r="D22" s="47">
        <f t="shared" si="0"/>
        <v>28</v>
      </c>
    </row>
    <row r="23" spans="1:4" ht="12.75">
      <c r="A23" s="44">
        <v>176</v>
      </c>
      <c r="B23" s="45" t="s">
        <v>48</v>
      </c>
      <c r="C23" s="46">
        <v>1</v>
      </c>
      <c r="D23" s="47">
        <f t="shared" si="0"/>
        <v>29</v>
      </c>
    </row>
    <row r="24" spans="1:4" ht="12.75">
      <c r="A24" s="44">
        <v>171.8</v>
      </c>
      <c r="B24" s="45" t="s">
        <v>91</v>
      </c>
      <c r="C24" s="46">
        <v>125010</v>
      </c>
      <c r="D24" s="49">
        <f t="shared" si="0"/>
        <v>125039</v>
      </c>
    </row>
    <row r="25" spans="1:5" ht="30" customHeight="1">
      <c r="A25" s="44"/>
      <c r="B25" s="62" t="s">
        <v>69</v>
      </c>
      <c r="C25" s="63"/>
      <c r="D25" s="63"/>
      <c r="E25" s="63"/>
    </row>
    <row r="26" spans="1:4" ht="12.75">
      <c r="A26" s="44">
        <v>170</v>
      </c>
      <c r="B26" s="45" t="s">
        <v>52</v>
      </c>
      <c r="C26" s="46">
        <v>10</v>
      </c>
      <c r="D26" s="47">
        <f>C26+D24</f>
        <v>125049</v>
      </c>
    </row>
    <row r="27" spans="1:4" ht="12.75">
      <c r="A27" s="44">
        <v>170</v>
      </c>
      <c r="B27" s="45" t="s">
        <v>70</v>
      </c>
      <c r="C27" s="46">
        <v>1</v>
      </c>
      <c r="D27" s="47">
        <f aca="true" t="shared" si="1" ref="D27:D87">C27+D26</f>
        <v>125050</v>
      </c>
    </row>
    <row r="28" spans="1:4" ht="12.75">
      <c r="A28" s="44">
        <v>166</v>
      </c>
      <c r="B28" s="45" t="s">
        <v>71</v>
      </c>
      <c r="C28" s="46">
        <v>1</v>
      </c>
      <c r="D28" s="47">
        <f t="shared" si="1"/>
        <v>125051</v>
      </c>
    </row>
    <row r="29" spans="1:4" ht="12.75">
      <c r="A29" s="44">
        <v>165</v>
      </c>
      <c r="B29" s="45" t="s">
        <v>72</v>
      </c>
      <c r="C29" s="46">
        <v>1</v>
      </c>
      <c r="D29" s="47">
        <f t="shared" si="1"/>
        <v>125052</v>
      </c>
    </row>
    <row r="30" spans="1:4" ht="12.75">
      <c r="A30" s="44">
        <v>160.03</v>
      </c>
      <c r="B30" s="45" t="s">
        <v>73</v>
      </c>
      <c r="C30" s="46">
        <v>1000</v>
      </c>
      <c r="D30" s="47">
        <f t="shared" si="1"/>
        <v>126052</v>
      </c>
    </row>
    <row r="31" spans="1:4" ht="12.75">
      <c r="A31" s="44">
        <v>160</v>
      </c>
      <c r="B31" s="45" t="s">
        <v>56</v>
      </c>
      <c r="C31" s="46">
        <v>1</v>
      </c>
      <c r="D31" s="47">
        <f t="shared" si="1"/>
        <v>126053</v>
      </c>
    </row>
    <row r="32" spans="1:4" ht="12.75">
      <c r="A32" s="44">
        <v>160</v>
      </c>
      <c r="B32" s="45" t="s">
        <v>74</v>
      </c>
      <c r="C32" s="46">
        <v>1</v>
      </c>
      <c r="D32" s="47">
        <f t="shared" si="1"/>
        <v>126054</v>
      </c>
    </row>
    <row r="33" spans="1:4" ht="12.75">
      <c r="A33" s="44">
        <v>159.53</v>
      </c>
      <c r="B33" s="45" t="s">
        <v>73</v>
      </c>
      <c r="C33" s="46">
        <v>1100</v>
      </c>
      <c r="D33" s="47">
        <f t="shared" si="1"/>
        <v>127154</v>
      </c>
    </row>
    <row r="34" spans="1:4" ht="12.75">
      <c r="A34" s="44">
        <v>159.25</v>
      </c>
      <c r="B34" s="45" t="s">
        <v>75</v>
      </c>
      <c r="C34" s="46">
        <v>10000</v>
      </c>
      <c r="D34" s="47">
        <f t="shared" si="1"/>
        <v>137154</v>
      </c>
    </row>
    <row r="35" spans="1:4" ht="12.75">
      <c r="A35" s="44">
        <v>159.03</v>
      </c>
      <c r="B35" s="45" t="s">
        <v>73</v>
      </c>
      <c r="C35" s="46">
        <v>1200</v>
      </c>
      <c r="D35" s="47">
        <f t="shared" si="1"/>
        <v>138354</v>
      </c>
    </row>
    <row r="36" spans="1:4" ht="12.75">
      <c r="A36" s="44">
        <v>159</v>
      </c>
      <c r="B36" s="45" t="s">
        <v>76</v>
      </c>
      <c r="C36" s="46">
        <v>2500</v>
      </c>
      <c r="D36" s="47">
        <f t="shared" si="1"/>
        <v>140854</v>
      </c>
    </row>
    <row r="37" spans="1:4" ht="12.75">
      <c r="A37" s="44">
        <v>158.53</v>
      </c>
      <c r="B37" s="45" t="s">
        <v>73</v>
      </c>
      <c r="C37" s="46">
        <v>1400</v>
      </c>
      <c r="D37" s="47">
        <f t="shared" si="1"/>
        <v>142254</v>
      </c>
    </row>
    <row r="38" spans="1:4" ht="12.75">
      <c r="A38" s="44">
        <v>158.25</v>
      </c>
      <c r="B38" s="45" t="s">
        <v>75</v>
      </c>
      <c r="C38" s="46">
        <v>15000</v>
      </c>
      <c r="D38" s="47">
        <f t="shared" si="1"/>
        <v>157254</v>
      </c>
    </row>
    <row r="39" spans="1:4" ht="12.75">
      <c r="A39" s="44">
        <v>158.03</v>
      </c>
      <c r="B39" s="45" t="s">
        <v>73</v>
      </c>
      <c r="C39" s="46">
        <v>1500</v>
      </c>
      <c r="D39" s="47">
        <f t="shared" si="1"/>
        <v>158754</v>
      </c>
    </row>
    <row r="40" spans="1:4" ht="12.75">
      <c r="A40" s="44">
        <v>157.53</v>
      </c>
      <c r="B40" s="45" t="s">
        <v>73</v>
      </c>
      <c r="C40" s="46">
        <v>1600</v>
      </c>
      <c r="D40" s="47">
        <f t="shared" si="1"/>
        <v>160354</v>
      </c>
    </row>
    <row r="41" spans="1:4" ht="12.75">
      <c r="A41" s="44">
        <v>157.5</v>
      </c>
      <c r="B41" s="45" t="s">
        <v>76</v>
      </c>
      <c r="C41" s="46">
        <v>2500</v>
      </c>
      <c r="D41" s="47">
        <f t="shared" si="1"/>
        <v>162854</v>
      </c>
    </row>
    <row r="42" spans="1:4" ht="12.75">
      <c r="A42" s="44">
        <v>157.25</v>
      </c>
      <c r="B42" s="45" t="s">
        <v>75</v>
      </c>
      <c r="C42" s="46">
        <v>30000</v>
      </c>
      <c r="D42" s="47">
        <f t="shared" si="1"/>
        <v>192854</v>
      </c>
    </row>
    <row r="43" spans="1:4" ht="12.75">
      <c r="A43" s="44">
        <v>157.03</v>
      </c>
      <c r="B43" s="45" t="s">
        <v>73</v>
      </c>
      <c r="C43" s="46">
        <v>1800</v>
      </c>
      <c r="D43" s="47">
        <f t="shared" si="1"/>
        <v>194654</v>
      </c>
    </row>
    <row r="44" spans="1:4" ht="12.75">
      <c r="A44" s="44">
        <v>157</v>
      </c>
      <c r="B44" s="45" t="s">
        <v>77</v>
      </c>
      <c r="C44" s="46">
        <v>1</v>
      </c>
      <c r="D44" s="47">
        <f t="shared" si="1"/>
        <v>194655</v>
      </c>
    </row>
    <row r="45" spans="1:4" ht="12.75">
      <c r="A45" s="44">
        <v>156.53</v>
      </c>
      <c r="B45" s="45" t="s">
        <v>73</v>
      </c>
      <c r="C45" s="46">
        <v>2000</v>
      </c>
      <c r="D45" s="47">
        <f t="shared" si="1"/>
        <v>196655</v>
      </c>
    </row>
    <row r="46" spans="1:4" ht="12.75">
      <c r="A46" s="44">
        <v>156.5</v>
      </c>
      <c r="B46" s="45" t="s">
        <v>76</v>
      </c>
      <c r="C46" s="46">
        <v>2500</v>
      </c>
      <c r="D46" s="47">
        <f t="shared" si="1"/>
        <v>199155</v>
      </c>
    </row>
    <row r="47" spans="1:4" ht="12.75">
      <c r="A47" s="44">
        <v>156.25</v>
      </c>
      <c r="B47" s="45" t="s">
        <v>75</v>
      </c>
      <c r="C47" s="46">
        <v>25000</v>
      </c>
      <c r="D47" s="47">
        <f t="shared" si="1"/>
        <v>224155</v>
      </c>
    </row>
    <row r="48" spans="1:4" ht="12.75">
      <c r="A48" s="44">
        <v>156.03</v>
      </c>
      <c r="B48" s="45" t="s">
        <v>73</v>
      </c>
      <c r="C48" s="46">
        <v>2100</v>
      </c>
      <c r="D48" s="47">
        <f t="shared" si="1"/>
        <v>226255</v>
      </c>
    </row>
    <row r="49" spans="1:4" ht="12.75">
      <c r="A49" s="44">
        <v>156</v>
      </c>
      <c r="B49" s="45" t="s">
        <v>58</v>
      </c>
      <c r="C49" s="46">
        <v>1000</v>
      </c>
      <c r="D49" s="47">
        <f t="shared" si="1"/>
        <v>227255</v>
      </c>
    </row>
    <row r="50" spans="1:4" ht="12.75">
      <c r="A50" s="44">
        <v>155.53</v>
      </c>
      <c r="B50" s="45" t="s">
        <v>73</v>
      </c>
      <c r="C50" s="46">
        <v>2300</v>
      </c>
      <c r="D50" s="47">
        <f t="shared" si="1"/>
        <v>229555</v>
      </c>
    </row>
    <row r="51" spans="1:4" ht="12.75">
      <c r="A51" s="44">
        <v>155.25</v>
      </c>
      <c r="B51" s="45" t="s">
        <v>75</v>
      </c>
      <c r="C51" s="46">
        <v>25000</v>
      </c>
      <c r="D51" s="46">
        <f t="shared" si="1"/>
        <v>254555</v>
      </c>
    </row>
    <row r="52" spans="1:4" ht="12.75">
      <c r="A52" s="44">
        <v>154.25</v>
      </c>
      <c r="B52" s="45" t="s">
        <v>75</v>
      </c>
      <c r="C52" s="46">
        <v>5000</v>
      </c>
      <c r="D52" s="47">
        <f t="shared" si="1"/>
        <v>259555</v>
      </c>
    </row>
    <row r="53" spans="1:4" ht="12.75">
      <c r="A53" s="44">
        <v>154</v>
      </c>
      <c r="B53" s="45" t="s">
        <v>58</v>
      </c>
      <c r="C53" s="46">
        <v>2000</v>
      </c>
      <c r="D53" s="47">
        <f t="shared" si="1"/>
        <v>261555</v>
      </c>
    </row>
    <row r="54" spans="1:4" ht="12.75">
      <c r="A54" s="44">
        <v>153.5</v>
      </c>
      <c r="B54" s="45" t="s">
        <v>76</v>
      </c>
      <c r="C54" s="46">
        <v>2500</v>
      </c>
      <c r="D54" s="47">
        <f t="shared" si="1"/>
        <v>264055</v>
      </c>
    </row>
    <row r="55" spans="1:4" ht="12.75">
      <c r="A55" s="44">
        <v>152</v>
      </c>
      <c r="B55" s="45" t="s">
        <v>58</v>
      </c>
      <c r="C55" s="46">
        <v>2000</v>
      </c>
      <c r="D55" s="47">
        <f t="shared" si="1"/>
        <v>266055</v>
      </c>
    </row>
    <row r="56" spans="1:4" ht="12.75">
      <c r="A56" s="44">
        <v>151.1</v>
      </c>
      <c r="B56" s="45" t="s">
        <v>78</v>
      </c>
      <c r="C56" s="46">
        <v>10000</v>
      </c>
      <c r="D56" s="47">
        <f t="shared" si="1"/>
        <v>276055</v>
      </c>
    </row>
    <row r="57" spans="1:4" ht="12.75">
      <c r="A57" s="44">
        <v>151</v>
      </c>
      <c r="B57" s="45" t="s">
        <v>79</v>
      </c>
      <c r="C57" s="46">
        <v>2500</v>
      </c>
      <c r="D57" s="47">
        <f t="shared" si="1"/>
        <v>278555</v>
      </c>
    </row>
    <row r="58" spans="1:4" ht="12.75">
      <c r="A58" s="44">
        <v>150</v>
      </c>
      <c r="B58" s="45" t="s">
        <v>79</v>
      </c>
      <c r="C58" s="46">
        <v>2500</v>
      </c>
      <c r="D58" s="47">
        <f t="shared" si="1"/>
        <v>281055</v>
      </c>
    </row>
    <row r="59" spans="1:4" ht="12.75">
      <c r="A59" s="44">
        <v>150</v>
      </c>
      <c r="B59" s="50" t="s">
        <v>58</v>
      </c>
      <c r="C59" s="51">
        <v>2500</v>
      </c>
      <c r="D59" s="47">
        <f t="shared" si="1"/>
        <v>283555</v>
      </c>
    </row>
    <row r="60" spans="1:4" ht="12.75">
      <c r="A60" s="44">
        <v>150</v>
      </c>
      <c r="B60" s="50" t="s">
        <v>80</v>
      </c>
      <c r="C60" s="51">
        <v>5000</v>
      </c>
      <c r="D60" s="47">
        <f t="shared" si="1"/>
        <v>288555</v>
      </c>
    </row>
    <row r="61" spans="1:4" ht="12.75">
      <c r="A61" s="44">
        <v>149</v>
      </c>
      <c r="B61" s="50" t="s">
        <v>79</v>
      </c>
      <c r="C61" s="51">
        <v>2500</v>
      </c>
      <c r="D61" s="47">
        <f t="shared" si="1"/>
        <v>291055</v>
      </c>
    </row>
    <row r="62" spans="1:4" ht="12.75">
      <c r="A62" s="52">
        <v>148</v>
      </c>
      <c r="B62" s="53" t="s">
        <v>79</v>
      </c>
      <c r="C62" s="66">
        <v>2500</v>
      </c>
      <c r="D62" s="47">
        <f t="shared" si="1"/>
        <v>293555</v>
      </c>
    </row>
    <row r="63" spans="1:4" ht="12.75">
      <c r="A63" s="52">
        <v>147.1</v>
      </c>
      <c r="B63" s="53" t="s">
        <v>78</v>
      </c>
      <c r="C63" s="66">
        <v>10000</v>
      </c>
      <c r="D63" s="47">
        <f t="shared" si="1"/>
        <v>303555</v>
      </c>
    </row>
    <row r="64" spans="1:4" ht="12.75">
      <c r="A64" s="52">
        <v>147</v>
      </c>
      <c r="B64" s="53" t="s">
        <v>79</v>
      </c>
      <c r="C64" s="66">
        <v>2500</v>
      </c>
      <c r="D64" s="47">
        <f t="shared" si="1"/>
        <v>306055</v>
      </c>
    </row>
    <row r="65" spans="1:4" ht="12.75">
      <c r="A65" s="52">
        <v>146</v>
      </c>
      <c r="B65" s="53" t="s">
        <v>55</v>
      </c>
      <c r="C65" s="66">
        <v>10</v>
      </c>
      <c r="D65" s="47">
        <f t="shared" si="1"/>
        <v>306065</v>
      </c>
    </row>
    <row r="66" spans="1:4" ht="12.75">
      <c r="A66" s="52">
        <v>146</v>
      </c>
      <c r="B66" s="53" t="s">
        <v>79</v>
      </c>
      <c r="C66" s="66">
        <v>2500</v>
      </c>
      <c r="D66" s="47">
        <f t="shared" si="1"/>
        <v>308565</v>
      </c>
    </row>
    <row r="67" spans="1:4" ht="12.75">
      <c r="A67" s="52">
        <v>145.25</v>
      </c>
      <c r="B67" s="53" t="s">
        <v>81</v>
      </c>
      <c r="C67" s="66">
        <v>25000</v>
      </c>
      <c r="D67" s="47">
        <f t="shared" si="1"/>
        <v>333565</v>
      </c>
    </row>
    <row r="68" spans="1:4" ht="12.75">
      <c r="A68" s="52">
        <v>145.05</v>
      </c>
      <c r="B68" s="53" t="s">
        <v>82</v>
      </c>
      <c r="C68" s="66">
        <v>10000</v>
      </c>
      <c r="D68" s="47">
        <f t="shared" si="1"/>
        <v>343565</v>
      </c>
    </row>
    <row r="69" spans="1:4" ht="12.75">
      <c r="A69" s="52">
        <v>145</v>
      </c>
      <c r="B69" s="53" t="s">
        <v>79</v>
      </c>
      <c r="C69" s="66">
        <v>5000</v>
      </c>
      <c r="D69" s="47">
        <f t="shared" si="1"/>
        <v>348565</v>
      </c>
    </row>
    <row r="70" spans="1:4" ht="12.75">
      <c r="A70" s="52">
        <v>144</v>
      </c>
      <c r="B70" s="53" t="s">
        <v>79</v>
      </c>
      <c r="C70" s="66">
        <v>5000</v>
      </c>
      <c r="D70" s="47">
        <f t="shared" si="1"/>
        <v>353565</v>
      </c>
    </row>
    <row r="71" spans="1:4" ht="12.75">
      <c r="A71" s="52">
        <v>143.05</v>
      </c>
      <c r="B71" s="53" t="s">
        <v>82</v>
      </c>
      <c r="C71" s="66">
        <v>10000</v>
      </c>
      <c r="D71" s="47">
        <f t="shared" si="1"/>
        <v>363565</v>
      </c>
    </row>
    <row r="72" spans="1:4" ht="12.75">
      <c r="A72" s="52">
        <v>143</v>
      </c>
      <c r="B72" s="53" t="s">
        <v>79</v>
      </c>
      <c r="C72" s="66">
        <v>10000</v>
      </c>
      <c r="D72" s="47">
        <f t="shared" si="1"/>
        <v>373565</v>
      </c>
    </row>
    <row r="73" spans="1:4" ht="12.75">
      <c r="A73" s="52">
        <v>142</v>
      </c>
      <c r="B73" s="53" t="s">
        <v>79</v>
      </c>
      <c r="C73" s="66">
        <v>10000</v>
      </c>
      <c r="D73" s="47">
        <f t="shared" si="1"/>
        <v>383565</v>
      </c>
    </row>
    <row r="74" spans="1:4" ht="12.75">
      <c r="A74" s="52">
        <v>141.1</v>
      </c>
      <c r="B74" s="53" t="s">
        <v>78</v>
      </c>
      <c r="C74" s="66">
        <v>10000</v>
      </c>
      <c r="D74" s="47">
        <f t="shared" si="1"/>
        <v>393565</v>
      </c>
    </row>
    <row r="75" spans="1:4" ht="12.75">
      <c r="A75" s="52">
        <v>141</v>
      </c>
      <c r="B75" s="53" t="s">
        <v>79</v>
      </c>
      <c r="C75" s="66">
        <v>10000</v>
      </c>
      <c r="D75" s="47">
        <f t="shared" si="1"/>
        <v>403565</v>
      </c>
    </row>
    <row r="76" spans="1:4" ht="12.75">
      <c r="A76" s="52">
        <v>140</v>
      </c>
      <c r="B76" s="53" t="s">
        <v>79</v>
      </c>
      <c r="C76" s="66">
        <v>10000</v>
      </c>
      <c r="D76" s="47">
        <f t="shared" si="1"/>
        <v>413565</v>
      </c>
    </row>
    <row r="77" spans="1:4" ht="12.75">
      <c r="A77" s="52">
        <v>140</v>
      </c>
      <c r="B77" s="53" t="s">
        <v>80</v>
      </c>
      <c r="C77" s="66">
        <v>10000</v>
      </c>
      <c r="D77" s="47">
        <f t="shared" si="1"/>
        <v>423565</v>
      </c>
    </row>
    <row r="78" spans="1:4" ht="12.75">
      <c r="A78" s="52">
        <v>137</v>
      </c>
      <c r="B78" s="53" t="s">
        <v>79</v>
      </c>
      <c r="C78" s="66">
        <v>20000</v>
      </c>
      <c r="D78" s="47">
        <f t="shared" si="1"/>
        <v>443565</v>
      </c>
    </row>
    <row r="79" spans="1:4" ht="12.75">
      <c r="A79" s="52">
        <v>136</v>
      </c>
      <c r="B79" s="53" t="s">
        <v>83</v>
      </c>
      <c r="C79" s="66">
        <v>20000</v>
      </c>
      <c r="D79" s="47">
        <f t="shared" si="1"/>
        <v>463565</v>
      </c>
    </row>
    <row r="80" spans="1:4" ht="12.75">
      <c r="A80" s="52">
        <v>136</v>
      </c>
      <c r="B80" s="53" t="s">
        <v>79</v>
      </c>
      <c r="C80" s="66">
        <v>20000</v>
      </c>
      <c r="D80" s="47">
        <f t="shared" si="1"/>
        <v>483565</v>
      </c>
    </row>
    <row r="81" spans="1:4" ht="12.75">
      <c r="A81" s="52">
        <v>135</v>
      </c>
      <c r="B81" s="53" t="s">
        <v>79</v>
      </c>
      <c r="C81" s="66">
        <v>20000</v>
      </c>
      <c r="D81" s="47">
        <f t="shared" si="1"/>
        <v>503565</v>
      </c>
    </row>
    <row r="82" spans="1:4" ht="12.75">
      <c r="A82" s="52">
        <v>131.1</v>
      </c>
      <c r="B82" s="53" t="s">
        <v>78</v>
      </c>
      <c r="C82" s="66">
        <v>10000</v>
      </c>
      <c r="D82" s="47">
        <f t="shared" si="1"/>
        <v>513565</v>
      </c>
    </row>
    <row r="83" spans="1:4" ht="12.75">
      <c r="A83" s="52">
        <v>130.05</v>
      </c>
      <c r="B83" s="53" t="s">
        <v>82</v>
      </c>
      <c r="C83" s="66">
        <v>10000</v>
      </c>
      <c r="D83" s="47">
        <f t="shared" si="1"/>
        <v>523565</v>
      </c>
    </row>
    <row r="84" spans="1:4" ht="12.75">
      <c r="A84" s="52">
        <v>130</v>
      </c>
      <c r="B84" s="53" t="s">
        <v>80</v>
      </c>
      <c r="C84" s="66">
        <v>5000</v>
      </c>
      <c r="D84" s="47">
        <f t="shared" si="1"/>
        <v>528565</v>
      </c>
    </row>
    <row r="85" spans="1:4" ht="12.75">
      <c r="A85" s="52">
        <v>125.05</v>
      </c>
      <c r="B85" s="53" t="s">
        <v>82</v>
      </c>
      <c r="C85" s="66">
        <v>10000</v>
      </c>
      <c r="D85" s="47">
        <f t="shared" si="1"/>
        <v>538565</v>
      </c>
    </row>
    <row r="86" spans="1:4" ht="12.75">
      <c r="A86" s="52">
        <v>60</v>
      </c>
      <c r="B86" s="53" t="s">
        <v>80</v>
      </c>
      <c r="C86" s="66">
        <v>10000</v>
      </c>
      <c r="D86" s="47">
        <f t="shared" si="1"/>
        <v>548565</v>
      </c>
    </row>
    <row r="87" spans="1:4" ht="12.75">
      <c r="A87" s="52">
        <v>2.06</v>
      </c>
      <c r="B87" s="53" t="s">
        <v>80</v>
      </c>
      <c r="C87" s="66">
        <v>70000</v>
      </c>
      <c r="D87" s="47">
        <f t="shared" si="1"/>
        <v>618565</v>
      </c>
    </row>
    <row r="90" ht="12.75">
      <c r="B90" t="s">
        <v>93</v>
      </c>
    </row>
  </sheetData>
  <mergeCells count="1">
    <mergeCell ref="B25:E2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pane ySplit="4" topLeftCell="BM33" activePane="bottomLeft" state="frozen"/>
      <selection pane="topLeft" activeCell="A1" sqref="A1"/>
      <selection pane="bottomLeft" activeCell="B48" sqref="B48"/>
    </sheetView>
  </sheetViews>
  <sheetFormatPr defaultColWidth="9.140625" defaultRowHeight="12.75"/>
  <cols>
    <col min="2" max="2" width="75.8515625" style="0" customWidth="1"/>
    <col min="3" max="3" width="15.8515625" style="0" customWidth="1"/>
  </cols>
  <sheetData>
    <row r="1" spans="1:4" ht="12.75">
      <c r="A1" s="20" t="s">
        <v>84</v>
      </c>
      <c r="B1" s="20"/>
      <c r="C1" s="20"/>
      <c r="D1" s="20"/>
    </row>
    <row r="2" spans="1:4" ht="12.75">
      <c r="A2" s="20" t="s">
        <v>86</v>
      </c>
      <c r="B2" s="20"/>
      <c r="C2" s="20"/>
      <c r="D2" s="20"/>
    </row>
    <row r="4" spans="1:4" ht="12.75">
      <c r="A4" s="42" t="s">
        <v>59</v>
      </c>
      <c r="B4" s="42" t="s">
        <v>25</v>
      </c>
      <c r="C4" s="42" t="s">
        <v>26</v>
      </c>
      <c r="D4" s="42" t="s">
        <v>53</v>
      </c>
    </row>
    <row r="5" spans="1:4" ht="12.75">
      <c r="A5" s="44">
        <v>92</v>
      </c>
      <c r="B5" s="45" t="s">
        <v>91</v>
      </c>
      <c r="C5" s="46">
        <v>25000</v>
      </c>
      <c r="D5" s="47">
        <f>C5</f>
        <v>25000</v>
      </c>
    </row>
    <row r="6" spans="1:4" ht="12.75">
      <c r="A6" s="44">
        <v>90</v>
      </c>
      <c r="B6" s="45" t="s">
        <v>91</v>
      </c>
      <c r="C6" s="46">
        <v>25000</v>
      </c>
      <c r="D6" s="47">
        <f>C6+D5</f>
        <v>50000</v>
      </c>
    </row>
    <row r="7" spans="1:4" ht="12.75">
      <c r="A7" s="44">
        <v>87</v>
      </c>
      <c r="B7" s="45" t="s">
        <v>91</v>
      </c>
      <c r="C7" s="46">
        <v>25000</v>
      </c>
      <c r="D7" s="47">
        <f>C7+D6</f>
        <v>75000</v>
      </c>
    </row>
    <row r="8" spans="1:4" ht="12.75">
      <c r="A8" s="44">
        <v>83</v>
      </c>
      <c r="B8" s="45" t="s">
        <v>91</v>
      </c>
      <c r="C8" s="46">
        <v>25000</v>
      </c>
      <c r="D8" s="47">
        <f>C8+D7</f>
        <v>100000</v>
      </c>
    </row>
    <row r="9" spans="1:4" ht="12.75">
      <c r="A9" s="44">
        <v>80.02</v>
      </c>
      <c r="B9" s="45" t="s">
        <v>67</v>
      </c>
      <c r="C9" s="46">
        <v>10000</v>
      </c>
      <c r="D9" s="47">
        <f>C9+D8</f>
        <v>110000</v>
      </c>
    </row>
    <row r="10" spans="1:5" ht="12.75">
      <c r="A10" s="44">
        <v>80</v>
      </c>
      <c r="B10" s="45" t="s">
        <v>91</v>
      </c>
      <c r="C10" s="46">
        <v>25000</v>
      </c>
      <c r="D10" s="49">
        <f>C10+D9</f>
        <v>135000</v>
      </c>
      <c r="E10" s="11"/>
    </row>
    <row r="11" spans="1:5" ht="24" customHeight="1">
      <c r="A11" s="11"/>
      <c r="B11" s="61" t="s">
        <v>87</v>
      </c>
      <c r="C11" s="58"/>
      <c r="D11" s="58"/>
      <c r="E11" s="58"/>
    </row>
    <row r="12" spans="1:4" ht="12.75">
      <c r="A12" s="44">
        <v>79.13</v>
      </c>
      <c r="B12" s="45" t="s">
        <v>57</v>
      </c>
      <c r="C12" s="46">
        <v>500</v>
      </c>
      <c r="D12" s="47">
        <f>C12+D10</f>
        <v>135500</v>
      </c>
    </row>
    <row r="13" spans="1:4" ht="12.75">
      <c r="A13" s="44">
        <v>77.13</v>
      </c>
      <c r="B13" s="45" t="s">
        <v>57</v>
      </c>
      <c r="C13" s="46">
        <v>500</v>
      </c>
      <c r="D13" s="47">
        <f aca="true" t="shared" si="0" ref="D13:D45">C13+D12</f>
        <v>136000</v>
      </c>
    </row>
    <row r="14" spans="1:4" ht="12.75">
      <c r="A14" s="44">
        <v>75.13</v>
      </c>
      <c r="B14" s="45" t="s">
        <v>57</v>
      </c>
      <c r="C14" s="46">
        <v>500</v>
      </c>
      <c r="D14" s="47">
        <f t="shared" si="0"/>
        <v>136500</v>
      </c>
    </row>
    <row r="15" spans="1:4" ht="12.75">
      <c r="A15" s="44">
        <v>73.13</v>
      </c>
      <c r="B15" s="45" t="s">
        <v>57</v>
      </c>
      <c r="C15" s="46">
        <v>500</v>
      </c>
      <c r="D15" s="47">
        <f t="shared" si="0"/>
        <v>137000</v>
      </c>
    </row>
    <row r="16" spans="1:4" ht="12.75">
      <c r="A16" s="44">
        <v>72.52</v>
      </c>
      <c r="B16" s="45" t="s">
        <v>67</v>
      </c>
      <c r="C16" s="46">
        <v>10000</v>
      </c>
      <c r="D16" s="47">
        <f t="shared" si="0"/>
        <v>147000</v>
      </c>
    </row>
    <row r="17" spans="1:4" ht="12.75">
      <c r="A17" s="44">
        <v>71.1</v>
      </c>
      <c r="B17" s="45" t="s">
        <v>78</v>
      </c>
      <c r="C17" s="46">
        <v>10000</v>
      </c>
      <c r="D17" s="47">
        <f t="shared" si="0"/>
        <v>157000</v>
      </c>
    </row>
    <row r="18" spans="1:4" ht="12.75">
      <c r="A18" s="44">
        <v>68.13</v>
      </c>
      <c r="B18" s="45" t="s">
        <v>57</v>
      </c>
      <c r="C18" s="46">
        <v>1000</v>
      </c>
      <c r="D18" s="47">
        <f t="shared" si="0"/>
        <v>158000</v>
      </c>
    </row>
    <row r="19" spans="1:4" ht="12.75">
      <c r="A19" s="48">
        <v>65.96</v>
      </c>
      <c r="B19" s="45" t="s">
        <v>88</v>
      </c>
      <c r="C19" s="46">
        <v>1250</v>
      </c>
      <c r="D19" s="47">
        <f t="shared" si="0"/>
        <v>159250</v>
      </c>
    </row>
    <row r="20" spans="1:4" ht="12.75">
      <c r="A20" s="44">
        <v>63.13</v>
      </c>
      <c r="B20" s="45" t="s">
        <v>57</v>
      </c>
      <c r="C20" s="46">
        <v>1000</v>
      </c>
      <c r="D20" s="47">
        <f t="shared" si="0"/>
        <v>160250</v>
      </c>
    </row>
    <row r="21" spans="1:4" ht="12.75">
      <c r="A21" s="44">
        <v>61.44</v>
      </c>
      <c r="B21" s="45" t="s">
        <v>67</v>
      </c>
      <c r="C21" s="46">
        <v>10000</v>
      </c>
      <c r="D21" s="47">
        <f t="shared" si="0"/>
        <v>170250</v>
      </c>
    </row>
    <row r="22" spans="1:4" ht="12.75">
      <c r="A22" s="44">
        <v>61.1</v>
      </c>
      <c r="B22" s="45" t="s">
        <v>78</v>
      </c>
      <c r="C22" s="46">
        <v>10000</v>
      </c>
      <c r="D22" s="47">
        <f t="shared" si="0"/>
        <v>180250</v>
      </c>
    </row>
    <row r="23" spans="1:4" ht="12.75">
      <c r="A23" s="44">
        <v>59</v>
      </c>
      <c r="B23" s="45" t="s">
        <v>79</v>
      </c>
      <c r="C23" s="46">
        <v>2500</v>
      </c>
      <c r="D23" s="47">
        <f t="shared" si="0"/>
        <v>182750</v>
      </c>
    </row>
    <row r="24" spans="1:4" ht="12.75">
      <c r="A24" s="44">
        <v>58.13</v>
      </c>
      <c r="B24" s="45" t="s">
        <v>57</v>
      </c>
      <c r="C24" s="46">
        <v>1000</v>
      </c>
      <c r="D24" s="47">
        <f t="shared" si="0"/>
        <v>183750</v>
      </c>
    </row>
    <row r="25" spans="1:4" ht="12.75">
      <c r="A25" s="44">
        <v>57</v>
      </c>
      <c r="B25" s="45" t="s">
        <v>79</v>
      </c>
      <c r="C25" s="46">
        <v>2500</v>
      </c>
      <c r="D25" s="49">
        <f t="shared" si="0"/>
        <v>186250</v>
      </c>
    </row>
    <row r="26" spans="1:4" ht="12.75">
      <c r="A26" s="44">
        <v>55.96</v>
      </c>
      <c r="B26" s="45" t="s">
        <v>88</v>
      </c>
      <c r="C26" s="46">
        <v>1250</v>
      </c>
      <c r="D26" s="47">
        <f t="shared" si="0"/>
        <v>187500</v>
      </c>
    </row>
    <row r="27" spans="1:4" ht="12.75">
      <c r="A27" s="44">
        <v>55</v>
      </c>
      <c r="B27" s="45" t="s">
        <v>79</v>
      </c>
      <c r="C27" s="46">
        <v>2500</v>
      </c>
      <c r="D27" s="47">
        <f t="shared" si="0"/>
        <v>190000</v>
      </c>
    </row>
    <row r="28" spans="1:4" ht="12.75">
      <c r="A28" s="44">
        <v>54.02</v>
      </c>
      <c r="B28" s="45" t="s">
        <v>67</v>
      </c>
      <c r="C28" s="46">
        <v>10000</v>
      </c>
      <c r="D28" s="47">
        <f t="shared" si="0"/>
        <v>200000</v>
      </c>
    </row>
    <row r="29" spans="1:4" ht="12.75">
      <c r="A29" s="44">
        <v>53.13</v>
      </c>
      <c r="B29" s="45" t="s">
        <v>57</v>
      </c>
      <c r="C29" s="46">
        <v>1000</v>
      </c>
      <c r="D29" s="47">
        <f t="shared" si="0"/>
        <v>201000</v>
      </c>
    </row>
    <row r="30" spans="1:4" ht="12.75">
      <c r="A30" s="44">
        <v>53</v>
      </c>
      <c r="B30" s="45" t="s">
        <v>79</v>
      </c>
      <c r="C30" s="46">
        <v>2500</v>
      </c>
      <c r="D30" s="47">
        <f t="shared" si="0"/>
        <v>203500</v>
      </c>
    </row>
    <row r="31" spans="1:4" ht="12.75">
      <c r="A31" s="44">
        <v>51</v>
      </c>
      <c r="B31" s="45" t="s">
        <v>79</v>
      </c>
      <c r="C31" s="46">
        <v>2500</v>
      </c>
      <c r="D31" s="47">
        <f t="shared" si="0"/>
        <v>206000</v>
      </c>
    </row>
    <row r="32" spans="1:4" ht="12.75">
      <c r="A32" s="44">
        <v>50</v>
      </c>
      <c r="B32" s="45" t="s">
        <v>79</v>
      </c>
      <c r="C32" s="46">
        <v>2500</v>
      </c>
      <c r="D32" s="47">
        <f t="shared" si="0"/>
        <v>208500</v>
      </c>
    </row>
    <row r="33" spans="1:4" ht="12.75">
      <c r="A33" s="44">
        <v>48.13</v>
      </c>
      <c r="B33" s="45" t="s">
        <v>57</v>
      </c>
      <c r="C33" s="46">
        <v>5000</v>
      </c>
      <c r="D33" s="47">
        <f t="shared" si="0"/>
        <v>213500</v>
      </c>
    </row>
    <row r="34" spans="1:4" ht="12.75">
      <c r="A34" s="44">
        <v>48</v>
      </c>
      <c r="B34" s="45" t="s">
        <v>79</v>
      </c>
      <c r="C34" s="46">
        <v>5000</v>
      </c>
      <c r="D34" s="47">
        <f t="shared" si="0"/>
        <v>218500</v>
      </c>
    </row>
    <row r="35" spans="1:4" ht="12.75">
      <c r="A35" s="44">
        <v>47</v>
      </c>
      <c r="B35" s="45" t="s">
        <v>79</v>
      </c>
      <c r="C35" s="46">
        <v>5000</v>
      </c>
      <c r="D35" s="47">
        <f t="shared" si="0"/>
        <v>223500</v>
      </c>
    </row>
    <row r="36" spans="1:4" ht="12.75">
      <c r="A36" s="44">
        <v>46</v>
      </c>
      <c r="B36" s="45" t="s">
        <v>79</v>
      </c>
      <c r="C36" s="46">
        <v>10000</v>
      </c>
      <c r="D36" s="47">
        <f t="shared" si="0"/>
        <v>233500</v>
      </c>
    </row>
    <row r="37" spans="1:4" ht="12.75">
      <c r="A37" s="44">
        <v>45</v>
      </c>
      <c r="B37" s="45" t="s">
        <v>79</v>
      </c>
      <c r="C37" s="46">
        <v>10000</v>
      </c>
      <c r="D37" s="47">
        <f t="shared" si="0"/>
        <v>243500</v>
      </c>
    </row>
    <row r="38" spans="1:4" ht="12.75">
      <c r="A38" s="44">
        <v>44</v>
      </c>
      <c r="B38" s="45" t="s">
        <v>79</v>
      </c>
      <c r="C38" s="46">
        <v>10000</v>
      </c>
      <c r="D38" s="47">
        <f t="shared" si="0"/>
        <v>253500</v>
      </c>
    </row>
    <row r="39" spans="1:4" ht="12.75">
      <c r="A39" s="44">
        <v>43.13</v>
      </c>
      <c r="B39" s="45" t="s">
        <v>57</v>
      </c>
      <c r="C39" s="46">
        <v>5000</v>
      </c>
      <c r="D39" s="47">
        <f t="shared" si="0"/>
        <v>258500</v>
      </c>
    </row>
    <row r="40" spans="1:4" ht="12.75">
      <c r="A40" s="44">
        <v>43</v>
      </c>
      <c r="B40" s="45" t="s">
        <v>79</v>
      </c>
      <c r="C40" s="46">
        <v>10000</v>
      </c>
      <c r="D40" s="47">
        <f t="shared" si="0"/>
        <v>268500</v>
      </c>
    </row>
    <row r="41" spans="1:4" ht="12.75">
      <c r="A41" s="44">
        <v>42</v>
      </c>
      <c r="B41" s="45" t="s">
        <v>79</v>
      </c>
      <c r="C41" s="46">
        <v>20000</v>
      </c>
      <c r="D41" s="47">
        <f t="shared" si="0"/>
        <v>288500</v>
      </c>
    </row>
    <row r="42" spans="1:4" ht="12.75">
      <c r="A42" s="44">
        <v>41</v>
      </c>
      <c r="B42" s="45" t="s">
        <v>79</v>
      </c>
      <c r="C42" s="46">
        <v>20000</v>
      </c>
      <c r="D42" s="47">
        <f t="shared" si="0"/>
        <v>308500</v>
      </c>
    </row>
    <row r="43" spans="1:4" ht="12.75">
      <c r="A43" s="44">
        <v>40</v>
      </c>
      <c r="B43" s="45" t="s">
        <v>79</v>
      </c>
      <c r="C43" s="46">
        <v>20000</v>
      </c>
      <c r="D43" s="47">
        <f t="shared" si="0"/>
        <v>328500</v>
      </c>
    </row>
    <row r="44" spans="1:4" ht="12.75">
      <c r="A44" s="44">
        <v>30</v>
      </c>
      <c r="B44" s="45" t="s">
        <v>89</v>
      </c>
      <c r="C44" s="46">
        <v>90000</v>
      </c>
      <c r="D44" s="47">
        <f t="shared" si="0"/>
        <v>418500</v>
      </c>
    </row>
    <row r="45" spans="1:4" ht="12.75">
      <c r="A45" s="44">
        <v>10</v>
      </c>
      <c r="B45" s="45" t="s">
        <v>88</v>
      </c>
      <c r="C45" s="46">
        <v>20000</v>
      </c>
      <c r="D45" s="47">
        <f t="shared" si="0"/>
        <v>438500</v>
      </c>
    </row>
    <row r="48" ht="12.75">
      <c r="B48" t="s">
        <v>92</v>
      </c>
    </row>
  </sheetData>
  <mergeCells count="1">
    <mergeCell ref="B11:E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E4" sqref="E4"/>
    </sheetView>
  </sheetViews>
  <sheetFormatPr defaultColWidth="9.140625" defaultRowHeight="12.75"/>
  <cols>
    <col min="3" max="3" width="10.421875" style="0" customWidth="1"/>
  </cols>
  <sheetData>
    <row r="1" spans="1:2" ht="12.75">
      <c r="A1" s="20"/>
      <c r="B1" s="20" t="s">
        <v>60</v>
      </c>
    </row>
    <row r="3" spans="1:3" ht="12.75">
      <c r="A3" s="55" t="s">
        <v>90</v>
      </c>
      <c r="B3" s="56"/>
      <c r="C3" s="55" t="s">
        <v>26</v>
      </c>
    </row>
    <row r="4" spans="1:3" ht="12.75">
      <c r="A4" s="54">
        <v>205</v>
      </c>
      <c r="C4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</dc:creator>
  <cp:keywords/>
  <dc:description/>
  <cp:lastModifiedBy>EPA</cp:lastModifiedBy>
  <dcterms:created xsi:type="dcterms:W3CDTF">2003-03-24T16:31:41Z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