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20" yWindow="405" windowWidth="15600" windowHeight="11760"/>
  </bookViews>
  <sheets>
    <sheet name="BAM QC ST-NE" sheetId="15" r:id="rId1"/>
    <sheet name="BAM QC ST-SE" sheetId="14" r:id="rId2"/>
    <sheet name="BAM QC ST-SW" sheetId="13" r:id="rId3"/>
    <sheet name="BAM QC ST-N" sheetId="12" r:id="rId4"/>
    <sheet name="BAM QC ST-NW" sheetId="11" r:id="rId5"/>
    <sheet name="BAM QC NT-SE" sheetId="8" r:id="rId6"/>
    <sheet name="BAM QC NT-SW" sheetId="10" r:id="rId7"/>
    <sheet name="BAM QC NT-NE" sheetId="9" r:id="rId8"/>
    <sheet name="BAM QC NT-NW" sheetId="1" r:id="rId9"/>
    <sheet name="Sheet1" sheetId="7" r:id="rId10"/>
  </sheets>
  <externalReferences>
    <externalReference r:id="rId11"/>
  </externalReferences>
  <definedNames>
    <definedName name="_xlnm.Print_Area" localSheetId="7">'BAM QC NT-NE'!$A$1:$H$43</definedName>
    <definedName name="_xlnm.Print_Area" localSheetId="8">'BAM QC NT-NW'!$A$1:$H$43</definedName>
    <definedName name="_xlnm.Print_Area" localSheetId="5">'BAM QC NT-SE'!$A$1:$H$43</definedName>
    <definedName name="_xlnm.Print_Area" localSheetId="6">'BAM QC NT-SW'!$A$1:$H$43</definedName>
    <definedName name="_xlnm.Print_Area" localSheetId="3">'BAM QC ST-N'!$A$1:$H$43</definedName>
    <definedName name="_xlnm.Print_Area" localSheetId="0">'BAM QC ST-NE'!$A$1:$H$43</definedName>
    <definedName name="_xlnm.Print_Area" localSheetId="4">'BAM QC ST-NW'!$A$1:$H$43</definedName>
    <definedName name="_xlnm.Print_Area" localSheetId="1">'BAM QC ST-SE'!$A$1:$H$43</definedName>
    <definedName name="_xlnm.Print_Area" localSheetId="2">'BAM QC ST-SW'!$A$1:$H$43</definedName>
    <definedName name="The_Date">'[1]Project Setup'!$B$6</definedName>
  </definedNames>
  <calcPr calcId="114210"/>
</workbook>
</file>

<file path=xl/calcChain.xml><?xml version="1.0" encoding="utf-8"?>
<calcChain xmlns="http://schemas.openxmlformats.org/spreadsheetml/2006/main">
  <c r="G20" i="12"/>
  <c r="G19"/>
  <c r="G18"/>
  <c r="G20" i="13"/>
  <c r="G19"/>
  <c r="G18"/>
  <c r="G20" i="14"/>
  <c r="G19"/>
  <c r="G18"/>
  <c r="G20" i="15"/>
  <c r="G19"/>
  <c r="G18"/>
  <c r="G20" i="8"/>
  <c r="G19"/>
  <c r="G18"/>
  <c r="G20" i="1"/>
  <c r="G19"/>
  <c r="G18"/>
  <c r="G20" i="10"/>
  <c r="G19"/>
  <c r="G18"/>
  <c r="G19" i="9"/>
  <c r="G20"/>
  <c r="G18"/>
  <c r="F19" i="1"/>
  <c r="F18"/>
  <c r="F19" i="10"/>
  <c r="F18"/>
  <c r="F19" i="8"/>
  <c r="F18"/>
  <c r="F19" i="9"/>
  <c r="F18"/>
  <c r="F19" i="15"/>
  <c r="F18"/>
  <c r="F19" i="14"/>
  <c r="F18"/>
  <c r="F19" i="13"/>
  <c r="F18"/>
  <c r="H13" i="12"/>
  <c r="F19"/>
  <c r="F18"/>
  <c r="G19" i="11"/>
  <c r="F18"/>
  <c r="G18"/>
  <c r="F19"/>
  <c r="G37" i="8"/>
  <c r="F37"/>
  <c r="G36"/>
  <c r="F36"/>
  <c r="G35"/>
  <c r="F35"/>
  <c r="F29"/>
  <c r="F28"/>
  <c r="F27"/>
  <c r="F20"/>
  <c r="G37" i="15"/>
  <c r="F37"/>
  <c r="G36"/>
  <c r="F36"/>
  <c r="G35"/>
  <c r="F35"/>
  <c r="F29"/>
  <c r="F28"/>
  <c r="F27"/>
  <c r="F20"/>
  <c r="G37" i="14"/>
  <c r="F37"/>
  <c r="G36"/>
  <c r="F36"/>
  <c r="G35"/>
  <c r="F35"/>
  <c r="F29"/>
  <c r="F28"/>
  <c r="F27"/>
  <c r="F20"/>
  <c r="G37" i="13"/>
  <c r="F37"/>
  <c r="G36"/>
  <c r="F36"/>
  <c r="G35"/>
  <c r="F35"/>
  <c r="F29"/>
  <c r="F28"/>
  <c r="F27"/>
  <c r="F20"/>
  <c r="G37" i="12"/>
  <c r="F37"/>
  <c r="G36"/>
  <c r="F36"/>
  <c r="G35"/>
  <c r="F35"/>
  <c r="F29"/>
  <c r="F28"/>
  <c r="F27"/>
  <c r="F20"/>
  <c r="G37" i="11"/>
  <c r="F37"/>
  <c r="G36"/>
  <c r="F36"/>
  <c r="G35"/>
  <c r="F35"/>
  <c r="F29"/>
  <c r="F28"/>
  <c r="F27"/>
  <c r="F20"/>
  <c r="G20"/>
  <c r="G37" i="10"/>
  <c r="F37"/>
  <c r="G36"/>
  <c r="F36"/>
  <c r="G35"/>
  <c r="F35"/>
  <c r="F29"/>
  <c r="F28"/>
  <c r="F27"/>
  <c r="F20"/>
  <c r="G37" i="9"/>
  <c r="F37"/>
  <c r="G36"/>
  <c r="F36"/>
  <c r="G35"/>
  <c r="F35"/>
  <c r="F29"/>
  <c r="F28"/>
  <c r="F27"/>
  <c r="F20"/>
  <c r="F37" i="1"/>
  <c r="F36"/>
  <c r="F35"/>
  <c r="F29"/>
  <c r="F28"/>
  <c r="F27"/>
  <c r="F20"/>
  <c r="G37"/>
  <c r="G36"/>
  <c r="G35"/>
</calcChain>
</file>

<file path=xl/sharedStrings.xml><?xml version="1.0" encoding="utf-8"?>
<sst xmlns="http://schemas.openxmlformats.org/spreadsheetml/2006/main" count="648" uniqueCount="77">
  <si>
    <t>BAM-1020 PARTICULATE MATTER (PM) MONITOR</t>
  </si>
  <si>
    <t>Calibration Data</t>
  </si>
  <si>
    <t>SITE NAME:</t>
  </si>
  <si>
    <t>KCBX NT-SW</t>
  </si>
  <si>
    <t>CLIENT:</t>
  </si>
  <si>
    <t>Koch</t>
  </si>
  <si>
    <t xml:space="preserve">     AQS Site Code:</t>
  </si>
  <si>
    <t>N/A</t>
  </si>
  <si>
    <t>SAMPLER ID:</t>
  </si>
  <si>
    <t>BAM</t>
  </si>
  <si>
    <t>DATE:</t>
  </si>
  <si>
    <t xml:space="preserve">     Model Number:</t>
  </si>
  <si>
    <t>TIME:</t>
  </si>
  <si>
    <t xml:space="preserve">     Serial Number:</t>
  </si>
  <si>
    <t>FLOW RATE AND LEAK CHECK Calibration Data</t>
  </si>
  <si>
    <t>Flow Rate Calibration Device:</t>
  </si>
  <si>
    <t>BGI</t>
  </si>
  <si>
    <t xml:space="preserve">    Model Number:</t>
  </si>
  <si>
    <t>deltaCal</t>
  </si>
  <si>
    <t xml:space="preserve">    Serial Number:</t>
  </si>
  <si>
    <t xml:space="preserve">BAM-1020 : </t>
  </si>
  <si>
    <t>Certification Expiration:</t>
  </si>
  <si>
    <t>Reference Time:</t>
  </si>
  <si>
    <t>2. Acceptance Criteria: within 60 sec. of Reference Time</t>
  </si>
  <si>
    <t>Sampler Indicated</t>
  </si>
  <si>
    <t xml:space="preserve">Calibration </t>
  </si>
  <si>
    <t>Flow Rate (LPM)</t>
  </si>
  <si>
    <t>(Sampler vs. Calibration)</t>
  </si>
  <si>
    <t>(Calibration vs. Design)</t>
  </si>
  <si>
    <t>3.  Acceptance Criteria: ± 4.0%</t>
  </si>
  <si>
    <t>TEMPERATURE Calibration Data</t>
  </si>
  <si>
    <t xml:space="preserve">Sampler Sensor  </t>
  </si>
  <si>
    <t>Calibration Sensor</t>
  </si>
  <si>
    <t xml:space="preserve"> (Sampler - Calibration)  (°C)</t>
  </si>
  <si>
    <t>5.  Acceptance Criteria: ± 2.0 °C</t>
  </si>
  <si>
    <t>PRESSURE Calibration Data</t>
  </si>
  <si>
    <t xml:space="preserve"> (Sampler - Calibration)  (mm Hg)</t>
  </si>
  <si>
    <t>6.  Acceptance Criteria: ± 10.0 mm Hg</t>
  </si>
  <si>
    <t>Calibration Tech:</t>
  </si>
  <si>
    <r>
      <t>Leak Check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  <r>
      <rPr>
        <b/>
        <vertAlign val="superscript"/>
        <sz val="10"/>
        <rFont val="Arial"/>
        <family val="2"/>
      </rPr>
      <t xml:space="preserve"> </t>
    </r>
  </si>
  <si>
    <r>
      <t>Clock/Timer Verification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</si>
  <si>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3</t>
    </r>
  </si>
  <si>
    <r>
      <t>Percent Difference</t>
    </r>
    <r>
      <rPr>
        <b/>
        <vertAlign val="superscript"/>
        <sz val="10"/>
        <rFont val="Arial"/>
        <family val="2"/>
      </rPr>
      <t>4</t>
    </r>
  </si>
  <si>
    <r>
      <t>Temperature Difference</t>
    </r>
    <r>
      <rPr>
        <b/>
        <vertAlign val="superscript"/>
        <sz val="10"/>
        <rFont val="Arial"/>
        <family val="2"/>
      </rPr>
      <t>5</t>
    </r>
  </si>
  <si>
    <r>
      <t>Pressure Difference</t>
    </r>
    <r>
      <rPr>
        <b/>
        <vertAlign val="superscript"/>
        <sz val="10"/>
        <rFont val="Arial"/>
        <family val="2"/>
      </rPr>
      <t>6</t>
    </r>
  </si>
  <si>
    <t>KCBX NT-NE</t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</si>
  <si>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</si>
  <si>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</si>
  <si>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</si>
  <si>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>4.  Acceptance Criteria: ± 5.0%</t>
  </si>
  <si>
    <t>LPM</t>
  </si>
  <si>
    <r>
      <t>1. Acceptance Criteria: &lt;</t>
    </r>
    <r>
      <rPr>
        <sz val="10"/>
        <rFont val="Arial"/>
        <family val="2"/>
      </rPr>
      <t xml:space="preserve"> 0.5</t>
    </r>
    <r>
      <rPr>
        <i/>
        <sz val="10"/>
        <rFont val="Arial"/>
        <family val="2"/>
      </rPr>
      <t xml:space="preserve"> LPM</t>
    </r>
  </si>
  <si>
    <t>KCBX NT-NW</t>
  </si>
  <si>
    <t>BAM-1020</t>
  </si>
  <si>
    <t>M4792</t>
  </si>
  <si>
    <t>Greg Mazik</t>
  </si>
  <si>
    <t>P21274</t>
  </si>
  <si>
    <t>KCBX NT-SE</t>
  </si>
  <si>
    <t>M4791</t>
  </si>
  <si>
    <t>M4793</t>
  </si>
  <si>
    <t>P22906</t>
  </si>
  <si>
    <t>KCBX ST-N</t>
  </si>
  <si>
    <t>KCBX ST-SW</t>
  </si>
  <si>
    <t>P22809</t>
  </si>
  <si>
    <t>KCBX ST-SE</t>
  </si>
  <si>
    <t>P22904</t>
  </si>
  <si>
    <t>KCBX ST-NE</t>
  </si>
  <si>
    <t>P21275</t>
  </si>
  <si>
    <t>P22808</t>
  </si>
  <si>
    <t>Flow Rate (Qa) (LPM)</t>
  </si>
  <si>
    <t>Rev. 3 3/2014</t>
  </si>
  <si>
    <t>The BAM-1020 operates using actual flow rates, and converts to standard conditions in the onboard data file</t>
  </si>
  <si>
    <t>KCBX ST-NW</t>
  </si>
  <si>
    <t>Note: Time changed from 14:21 to 14:23.</t>
  </si>
  <si>
    <t>Note: Adjusted temperature from 30.4 to 27.2.</t>
  </si>
  <si>
    <t>Note: Changed time from 09:57 to 09:55.</t>
  </si>
  <si>
    <t>Note: Changed time from 10:10 to 10:08.</t>
  </si>
</sst>
</file>

<file path=xl/styles.xml><?xml version="1.0" encoding="utf-8"?>
<styleSheet xmlns="http://schemas.openxmlformats.org/spreadsheetml/2006/main">
  <numFmts count="5">
    <numFmt numFmtId="164" formatCode="h:mm:ss;@"/>
    <numFmt numFmtId="165" formatCode="[$-409]mmmm\ d\,\ yyyy;@"/>
    <numFmt numFmtId="166" formatCode="0.0%"/>
    <numFmt numFmtId="167" formatCode="0.0"/>
    <numFmt numFmtId="168" formatCode="mm/dd/yy;@"/>
  </numFmts>
  <fonts count="2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3" borderId="0" xfId="2" applyFont="1" applyFill="1" applyAlignment="1" applyProtection="1">
      <alignment horizontal="right"/>
    </xf>
    <xf numFmtId="0" fontId="9" fillId="3" borderId="0" xfId="2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/>
    </xf>
    <xf numFmtId="0" fontId="14" fillId="0" borderId="0" xfId="0" applyFont="1"/>
    <xf numFmtId="15" fontId="14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/>
    <xf numFmtId="167" fontId="14" fillId="0" borderId="4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14" fillId="2" borderId="0" xfId="0" applyFont="1" applyFill="1" applyProtection="1">
      <protection locked="0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5" fontId="4" fillId="6" borderId="12" xfId="1" applyNumberFormat="1" applyFont="1" applyFill="1" applyBorder="1" applyAlignment="1" applyProtection="1">
      <alignment horizontal="left"/>
    </xf>
    <xf numFmtId="0" fontId="5" fillId="5" borderId="13" xfId="0" applyFont="1" applyFill="1" applyBorder="1" applyAlignment="1">
      <alignment horizontal="right"/>
    </xf>
    <xf numFmtId="0" fontId="4" fillId="6" borderId="11" xfId="1" applyNumberFormat="1" applyFont="1" applyFill="1" applyBorder="1" applyAlignment="1" applyProtection="1">
      <alignment horizontal="left"/>
    </xf>
    <xf numFmtId="0" fontId="5" fillId="5" borderId="14" xfId="0" applyFont="1" applyFill="1" applyBorder="1" applyAlignment="1">
      <alignment horizontal="right"/>
    </xf>
    <xf numFmtId="0" fontId="4" fillId="6" borderId="15" xfId="1" applyNumberFormat="1" applyFont="1" applyFill="1" applyBorder="1" applyAlignment="1" applyProtection="1">
      <alignment horizontal="left"/>
    </xf>
    <xf numFmtId="0" fontId="15" fillId="3" borderId="0" xfId="2" applyFont="1" applyFill="1" applyAlignment="1">
      <alignment horizontal="right"/>
    </xf>
    <xf numFmtId="0" fontId="15" fillId="2" borderId="0" xfId="0" applyFont="1" applyFill="1" applyAlignment="1">
      <alignment horizontal="right"/>
    </xf>
    <xf numFmtId="20" fontId="16" fillId="3" borderId="0" xfId="1" applyNumberFormat="1" applyFont="1" applyFill="1" applyAlignment="1" applyProtection="1">
      <alignment horizontal="left"/>
      <protection locked="0"/>
    </xf>
    <xf numFmtId="0" fontId="17" fillId="2" borderId="0" xfId="0" applyFont="1" applyFill="1"/>
    <xf numFmtId="0" fontId="18" fillId="0" borderId="0" xfId="0" applyFont="1"/>
    <xf numFmtId="0" fontId="17" fillId="5" borderId="0" xfId="0" applyFont="1" applyFill="1" applyBorder="1"/>
    <xf numFmtId="167" fontId="19" fillId="6" borderId="13" xfId="0" applyNumberFormat="1" applyFont="1" applyFill="1" applyBorder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4" fillId="6" borderId="16" xfId="1" applyNumberFormat="1" applyFont="1" applyFill="1" applyBorder="1" applyAlignment="1" applyProtection="1">
      <alignment horizontal="left"/>
    </xf>
    <xf numFmtId="0" fontId="4" fillId="6" borderId="12" xfId="1" applyNumberFormat="1" applyFont="1" applyFill="1" applyBorder="1" applyAlignment="1" applyProtection="1">
      <alignment horizontal="left"/>
    </xf>
    <xf numFmtId="0" fontId="14" fillId="6" borderId="14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167" fontId="19" fillId="6" borderId="1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left"/>
    </xf>
    <xf numFmtId="0" fontId="17" fillId="6" borderId="0" xfId="0" applyFont="1" applyFill="1"/>
    <xf numFmtId="0" fontId="17" fillId="6" borderId="14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168" fontId="4" fillId="6" borderId="12" xfId="1" applyNumberFormat="1" applyFont="1" applyFill="1" applyBorder="1" applyAlignment="1" applyProtection="1">
      <alignment horizontal="left"/>
    </xf>
    <xf numFmtId="0" fontId="10" fillId="2" borderId="0" xfId="3" applyFont="1" applyFill="1" applyAlignment="1" applyProtection="1">
      <alignment horizontal="right" vertical="center"/>
      <protection locked="0"/>
    </xf>
    <xf numFmtId="0" fontId="17" fillId="0" borderId="18" xfId="0" applyFont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166" fontId="17" fillId="0" borderId="18" xfId="4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0" fontId="21" fillId="2" borderId="0" xfId="0" applyFont="1" applyFill="1"/>
    <xf numFmtId="167" fontId="17" fillId="0" borderId="5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4" fillId="6" borderId="0" xfId="1" applyNumberFormat="1" applyFont="1" applyFill="1" applyBorder="1" applyAlignment="1" applyProtection="1">
      <alignment horizontal="left"/>
    </xf>
    <xf numFmtId="0" fontId="8" fillId="2" borderId="0" xfId="0" applyFont="1" applyFill="1"/>
    <xf numFmtId="0" fontId="5" fillId="5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6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3" fillId="5" borderId="19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3" borderId="0" xfId="1" applyNumberFormat="1" applyFont="1" applyFill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6" fillId="5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4" borderId="2" xfId="0" applyFont="1" applyFill="1" applyBorder="1" applyAlignment="1">
      <alignment horizontal="center"/>
    </xf>
    <xf numFmtId="167" fontId="14" fillId="0" borderId="3" xfId="4" applyNumberFormat="1" applyFont="1" applyBorder="1" applyAlignment="1">
      <alignment horizontal="center"/>
    </xf>
    <xf numFmtId="167" fontId="14" fillId="0" borderId="7" xfId="4" applyNumberFormat="1" applyFont="1" applyBorder="1" applyAlignment="1">
      <alignment horizontal="center"/>
    </xf>
    <xf numFmtId="167" fontId="14" fillId="0" borderId="9" xfId="4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45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4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5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6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7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81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9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39</xdr:row>
      <xdr:rowOff>104775</xdr:rowOff>
    </xdr:from>
    <xdr:to>
      <xdr:col>6</xdr:col>
      <xdr:colOff>1704975</xdr:colOff>
      <xdr:row>40</xdr:row>
      <xdr:rowOff>152400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43915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tabSelected="1" topLeftCell="B1" zoomScale="90" zoomScaleNormal="90" workbookViewId="0">
      <selection activeCell="G18" sqref="G18:G2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66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2" t="s">
        <v>53</v>
      </c>
      <c r="G6" s="71"/>
    </row>
    <row r="7" spans="2:7" ht="15.75" customHeight="1">
      <c r="B7" s="35" t="s">
        <v>12</v>
      </c>
      <c r="C7" s="37">
        <v>0.43055555555555558</v>
      </c>
      <c r="E7" s="36" t="s">
        <v>13</v>
      </c>
      <c r="F7" s="72" t="s">
        <v>67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0.43240740740740741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0.43194444444444446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15.1</v>
      </c>
      <c r="E18" s="56">
        <v>14.9</v>
      </c>
      <c r="F18" s="57">
        <f>IF($D18="","--",($D18-$E18)/$E18)</f>
        <v>1.342281879194626E-2</v>
      </c>
      <c r="G18" s="57">
        <f>IF($D18="","--",($D18-$E18)/$E18)</f>
        <v>1.342281879194626E-2</v>
      </c>
    </row>
    <row r="19" spans="2:7" ht="15.75" customHeight="1" thickTop="1" thickBot="1">
      <c r="B19" s="67"/>
      <c r="C19" s="68"/>
      <c r="D19" s="56">
        <v>18.399999999999999</v>
      </c>
      <c r="E19" s="56">
        <v>18.36</v>
      </c>
      <c r="F19" s="57">
        <f>IF($D19="","--",($D19-$E19)/$E19)</f>
        <v>2.1786492374727207E-3</v>
      </c>
      <c r="G19" s="57">
        <f>IF($D19="","--",($D19-$E19)/$E19)</f>
        <v>2.1786492374727207E-3</v>
      </c>
    </row>
    <row r="20" spans="2:7" ht="21.95" customHeight="1" thickTop="1" thickBot="1">
      <c r="B20" s="84"/>
      <c r="C20" s="85"/>
      <c r="D20" s="56">
        <v>16.7</v>
      </c>
      <c r="E20" s="56">
        <v>16.829999999999998</v>
      </c>
      <c r="F20" s="57">
        <f>IF($D20="","--",($D20-$E20)/$E20)</f>
        <v>-7.7243018419488425E-3</v>
      </c>
      <c r="G20" s="57">
        <f>IF($F20="","--",($E20-16.67)/16.67)</f>
        <v>9.5980803839230099E-3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7">
        <v>25.8</v>
      </c>
      <c r="E27" s="18">
        <v>25.2</v>
      </c>
      <c r="F27" s="90">
        <f>IF($D27="","--",($D27-$E27))</f>
        <v>0.60000000000000142</v>
      </c>
      <c r="G27" s="90"/>
    </row>
    <row r="28" spans="2:7" ht="21.95" customHeight="1">
      <c r="B28" s="42" t="s">
        <v>21</v>
      </c>
      <c r="C28" s="52">
        <v>42025</v>
      </c>
      <c r="D28" s="19">
        <v>25.7</v>
      </c>
      <c r="E28" s="20">
        <v>25.1</v>
      </c>
      <c r="F28" s="91">
        <f>IF($D28="","--",($D28-$E28))</f>
        <v>0.59999999999999787</v>
      </c>
      <c r="G28" s="91"/>
    </row>
    <row r="29" spans="2:7" ht="21.95" customHeight="1" thickBot="1">
      <c r="B29" s="45"/>
      <c r="C29" s="46"/>
      <c r="D29" s="21">
        <v>25.8</v>
      </c>
      <c r="E29" s="22">
        <v>25.3</v>
      </c>
      <c r="F29" s="92">
        <f>IF($D29="","--",($D29-$E29))</f>
        <v>0.5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742</v>
      </c>
      <c r="E35" s="62">
        <v>743</v>
      </c>
      <c r="F35" s="96">
        <f>IF($D35="","--",($D35-$E35))</f>
        <v>-1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742</v>
      </c>
      <c r="E36" s="63">
        <v>743</v>
      </c>
      <c r="F36" s="94">
        <f>IF($D36="","--",($D36-$E36))</f>
        <v>-1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742</v>
      </c>
      <c r="E37" s="64">
        <v>743</v>
      </c>
      <c r="F37" s="95">
        <f>IF($D37="","--",($D37-$E37))</f>
        <v>-1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/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44" priority="6" stopIfTrue="1" operator="equal">
      <formula>""</formula>
    </cfRule>
  </conditionalFormatting>
  <conditionalFormatting sqref="F35:G37">
    <cfRule type="cellIs" dxfId="43" priority="7" stopIfTrue="1" operator="notBetween">
      <formula>-10</formula>
      <formula>10</formula>
    </cfRule>
  </conditionalFormatting>
  <conditionalFormatting sqref="F27:G29">
    <cfRule type="cellIs" dxfId="42" priority="8" stopIfTrue="1" operator="notBetween">
      <formula>-2</formula>
      <formula>2</formula>
    </cfRule>
  </conditionalFormatting>
  <conditionalFormatting sqref="F18:F20 G18:G19">
    <cfRule type="cellIs" dxfId="41" priority="9" stopIfTrue="1" operator="notBetween">
      <formula>-0.04</formula>
      <formula>0.04</formula>
    </cfRule>
  </conditionalFormatting>
  <conditionalFormatting sqref="G20">
    <cfRule type="cellIs" dxfId="40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zoomScale="90" zoomScaleNormal="90" workbookViewId="0">
      <selection activeCell="E13" sqref="E13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64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2" t="s">
        <v>53</v>
      </c>
      <c r="G6" s="71"/>
    </row>
    <row r="7" spans="2:7" ht="15.75" customHeight="1">
      <c r="B7" s="35" t="s">
        <v>12</v>
      </c>
      <c r="C7" s="37">
        <v>0.4201388888888889</v>
      </c>
      <c r="E7" s="36" t="s">
        <v>13</v>
      </c>
      <c r="F7" s="72" t="s">
        <v>65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0.42376157407407411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0.42222222222222222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</v>
      </c>
      <c r="E18" s="56">
        <v>15.02</v>
      </c>
      <c r="F18" s="57">
        <f>IF($D18="","--",($D18-$E18)/$E18)</f>
        <v>-1.3315579227696122E-3</v>
      </c>
      <c r="G18" s="57">
        <f>IF($D18="","--",($D18-$E18)/$E18)</f>
        <v>-1.3315579227696122E-3</v>
      </c>
    </row>
    <row r="19" spans="2:7" ht="15.75" customHeight="1" thickTop="1" thickBot="1">
      <c r="B19" s="67"/>
      <c r="C19" s="68"/>
      <c r="D19" s="56">
        <v>18.3</v>
      </c>
      <c r="E19" s="56">
        <v>18.57</v>
      </c>
      <c r="F19" s="57">
        <f>IF($D19="","--",($D19-$E19)/$E19)</f>
        <v>-1.4539579967689798E-2</v>
      </c>
      <c r="G19" s="57">
        <f>IF($D19="","--",($D19-$E19)/$E19)</f>
        <v>-1.4539579967689798E-2</v>
      </c>
    </row>
    <row r="20" spans="2:7" ht="21.95" customHeight="1" thickTop="1" thickBot="1">
      <c r="B20" s="84"/>
      <c r="C20" s="85"/>
      <c r="D20" s="56">
        <v>16.7</v>
      </c>
      <c r="E20" s="56">
        <v>16.829999999999998</v>
      </c>
      <c r="F20" s="57">
        <f>IF($D20="","--",($D20-$E20)/$E20)</f>
        <v>-7.7243018419488425E-3</v>
      </c>
      <c r="G20" s="57">
        <f>IF($F20="","--",($E20-16.67)/16.67)</f>
        <v>9.5980803839230099E-3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8">
        <v>24.6</v>
      </c>
      <c r="E27" s="18">
        <v>25.7</v>
      </c>
      <c r="F27" s="90">
        <f>IF($D27="","--",($D27-$E27))</f>
        <v>-1.0999999999999979</v>
      </c>
      <c r="G27" s="90"/>
    </row>
    <row r="28" spans="2:7" ht="21.95" customHeight="1">
      <c r="B28" s="42" t="s">
        <v>21</v>
      </c>
      <c r="C28" s="52">
        <v>42025</v>
      </c>
      <c r="D28" s="20">
        <v>24.7</v>
      </c>
      <c r="E28" s="20">
        <v>25.7</v>
      </c>
      <c r="F28" s="91">
        <f>IF($D28="","--",($D28-$E28))</f>
        <v>-1</v>
      </c>
      <c r="G28" s="91"/>
    </row>
    <row r="29" spans="2:7" ht="21.95" customHeight="1" thickBot="1">
      <c r="B29" s="45"/>
      <c r="C29" s="46"/>
      <c r="D29" s="22">
        <v>24.7</v>
      </c>
      <c r="E29" s="22">
        <v>25.7</v>
      </c>
      <c r="F29" s="92">
        <f>IF($D29="","--",($D29-$E29))</f>
        <v>-1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742</v>
      </c>
      <c r="E35" s="62">
        <v>743</v>
      </c>
      <c r="F35" s="96">
        <f>IF($D35="","--",($D35-$E35))</f>
        <v>-1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742</v>
      </c>
      <c r="E36" s="63">
        <v>743</v>
      </c>
      <c r="F36" s="94">
        <f>IF($D36="","--",($D36-$E36))</f>
        <v>-1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742</v>
      </c>
      <c r="E37" s="64">
        <v>743</v>
      </c>
      <c r="F37" s="95">
        <f>IF($D37="","--",($D37-$E37))</f>
        <v>-1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 t="s">
        <v>76</v>
      </c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39" priority="6" stopIfTrue="1" operator="equal">
      <formula>""</formula>
    </cfRule>
  </conditionalFormatting>
  <conditionalFormatting sqref="F35:G37">
    <cfRule type="cellIs" dxfId="38" priority="7" stopIfTrue="1" operator="notBetween">
      <formula>-10</formula>
      <formula>10</formula>
    </cfRule>
  </conditionalFormatting>
  <conditionalFormatting sqref="F27:G29">
    <cfRule type="cellIs" dxfId="37" priority="8" stopIfTrue="1" operator="notBetween">
      <formula>-2</formula>
      <formula>2</formula>
    </cfRule>
  </conditionalFormatting>
  <conditionalFormatting sqref="F18:F20 G18:G19">
    <cfRule type="cellIs" dxfId="36" priority="9" stopIfTrue="1" operator="notBetween">
      <formula>-0.04</formula>
      <formula>0.04</formula>
    </cfRule>
  </conditionalFormatting>
  <conditionalFormatting sqref="G20">
    <cfRule type="cellIs" dxfId="35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topLeftCell="B1" zoomScale="90" zoomScaleNormal="90" workbookViewId="0">
      <selection activeCell="D42" sqref="D42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62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2" t="s">
        <v>53</v>
      </c>
      <c r="G6" s="71"/>
    </row>
    <row r="7" spans="2:7" ht="15.75" customHeight="1">
      <c r="B7" s="35" t="s">
        <v>12</v>
      </c>
      <c r="C7" s="37">
        <v>0.41111111111111115</v>
      </c>
      <c r="E7" s="36" t="s">
        <v>13</v>
      </c>
      <c r="F7" s="72" t="s">
        <v>63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0.41480324074074071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0.41319444444444442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15.1</v>
      </c>
      <c r="E18" s="56">
        <v>15.05</v>
      </c>
      <c r="F18" s="57">
        <f>IF($D18="","--",($D18-$E18)/$E18)</f>
        <v>3.3222591362125535E-3</v>
      </c>
      <c r="G18" s="57">
        <f>IF($D18="","--",($D18-$E18)/$E18)</f>
        <v>3.3222591362125535E-3</v>
      </c>
    </row>
    <row r="19" spans="2:7" ht="15.75" customHeight="1" thickTop="1" thickBot="1">
      <c r="B19" s="67"/>
      <c r="C19" s="68"/>
      <c r="D19" s="56">
        <v>18.399999999999999</v>
      </c>
      <c r="E19" s="56">
        <v>18.7</v>
      </c>
      <c r="F19" s="57">
        <f>IF($D19="","--",($D19-$E19)/$E19)</f>
        <v>-1.6042780748663141E-2</v>
      </c>
      <c r="G19" s="57">
        <f>IF($D19="","--",($D19-$E19)/$E19)</f>
        <v>-1.6042780748663141E-2</v>
      </c>
    </row>
    <row r="20" spans="2:7" ht="21.95" customHeight="1" thickTop="1" thickBot="1">
      <c r="B20" s="84"/>
      <c r="C20" s="85"/>
      <c r="D20" s="56">
        <v>16.7</v>
      </c>
      <c r="E20" s="56">
        <v>16.86</v>
      </c>
      <c r="F20" s="57">
        <f>IF($D20="","--",($D20-$E20)/$E20)</f>
        <v>-9.4899169632265811E-3</v>
      </c>
      <c r="G20" s="57">
        <f>IF($F20="","--",($E20-16.67)/16.67)</f>
        <v>1.1397720455908681E-2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7">
        <v>23.3</v>
      </c>
      <c r="E27" s="18">
        <v>23.6</v>
      </c>
      <c r="F27" s="90">
        <f>IF($D27="","--",($D27-$E27))</f>
        <v>-0.30000000000000071</v>
      </c>
      <c r="G27" s="90"/>
    </row>
    <row r="28" spans="2:7" ht="21.95" customHeight="1">
      <c r="B28" s="42" t="s">
        <v>21</v>
      </c>
      <c r="C28" s="52">
        <v>42025</v>
      </c>
      <c r="D28" s="19">
        <v>23.4</v>
      </c>
      <c r="E28" s="20">
        <v>23.7</v>
      </c>
      <c r="F28" s="91">
        <f>IF($D28="","--",($D28-$E28))</f>
        <v>-0.30000000000000071</v>
      </c>
      <c r="G28" s="91"/>
    </row>
    <row r="29" spans="2:7" ht="21.95" customHeight="1" thickBot="1">
      <c r="B29" s="45"/>
      <c r="C29" s="46"/>
      <c r="D29" s="21">
        <v>23.3</v>
      </c>
      <c r="E29" s="22">
        <v>23.7</v>
      </c>
      <c r="F29" s="92">
        <f>IF($D29="","--",($D29-$E29))</f>
        <v>-0.39999999999999858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741</v>
      </c>
      <c r="E35" s="62">
        <v>743</v>
      </c>
      <c r="F35" s="96">
        <f>IF($D35="","--",($D35-$E35))</f>
        <v>-2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741</v>
      </c>
      <c r="E36" s="63">
        <v>743</v>
      </c>
      <c r="F36" s="94">
        <f>IF($D36="","--",($D36-$E36))</f>
        <v>-2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741</v>
      </c>
      <c r="E37" s="64">
        <v>743</v>
      </c>
      <c r="F37" s="95">
        <f>IF($D37="","--",($D37-$E37))</f>
        <v>-2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 t="s">
        <v>75</v>
      </c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34" priority="6" stopIfTrue="1" operator="equal">
      <formula>""</formula>
    </cfRule>
  </conditionalFormatting>
  <conditionalFormatting sqref="F35:G37">
    <cfRule type="cellIs" dxfId="33" priority="7" stopIfTrue="1" operator="notBetween">
      <formula>-10</formula>
      <formula>10</formula>
    </cfRule>
  </conditionalFormatting>
  <conditionalFormatting sqref="F27:G29">
    <cfRule type="cellIs" dxfId="32" priority="8" stopIfTrue="1" operator="notBetween">
      <formula>-2</formula>
      <formula>2</formula>
    </cfRule>
  </conditionalFormatting>
  <conditionalFormatting sqref="F18:F20 G18:G19">
    <cfRule type="cellIs" dxfId="31" priority="9" stopIfTrue="1" operator="notBetween">
      <formula>-0.04</formula>
      <formula>0.04</formula>
    </cfRule>
  </conditionalFormatting>
  <conditionalFormatting sqref="G20">
    <cfRule type="cellIs" dxfId="30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showGridLines="0" topLeftCell="B1" zoomScale="90" zoomScaleNormal="90" workbookViewId="0">
      <selection activeCell="G18" sqref="G18:G2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8" s="39" customFormat="1" ht="15.75" customHeight="1">
      <c r="B1" s="69" t="s">
        <v>0</v>
      </c>
      <c r="C1" s="69"/>
      <c r="D1" s="69"/>
      <c r="E1" s="69"/>
      <c r="F1" s="69"/>
      <c r="G1" s="69"/>
    </row>
    <row r="2" spans="2:8" s="39" customFormat="1" ht="15.75" customHeight="1">
      <c r="B2" s="69" t="s">
        <v>1</v>
      </c>
      <c r="C2" s="69"/>
      <c r="D2" s="69"/>
      <c r="E2" s="69"/>
      <c r="F2" s="69"/>
      <c r="G2" s="69"/>
    </row>
    <row r="3" spans="2:8" ht="15.75" customHeight="1">
      <c r="B3" s="1"/>
      <c r="C3" s="1"/>
      <c r="D3" s="1"/>
      <c r="E3" s="1"/>
      <c r="F3" s="1"/>
      <c r="G3" s="1"/>
    </row>
    <row r="4" spans="2:8" ht="15.75" customHeight="1">
      <c r="B4" s="35" t="s">
        <v>2</v>
      </c>
      <c r="C4" s="70" t="s">
        <v>61</v>
      </c>
      <c r="D4" s="70"/>
      <c r="E4" s="36" t="s">
        <v>4</v>
      </c>
      <c r="F4" s="71" t="s">
        <v>5</v>
      </c>
      <c r="G4" s="71"/>
    </row>
    <row r="5" spans="2:8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8" ht="15.75" customHeight="1">
      <c r="B6" s="35" t="s">
        <v>10</v>
      </c>
      <c r="C6" s="15">
        <v>41779</v>
      </c>
      <c r="E6" s="36" t="s">
        <v>11</v>
      </c>
      <c r="F6" s="72" t="s">
        <v>53</v>
      </c>
      <c r="G6" s="71"/>
    </row>
    <row r="7" spans="2:8" ht="15.75" customHeight="1">
      <c r="B7" s="35" t="s">
        <v>12</v>
      </c>
      <c r="C7" s="37">
        <v>0.39930555555555558</v>
      </c>
      <c r="E7" s="36" t="s">
        <v>13</v>
      </c>
      <c r="F7" s="72" t="s">
        <v>60</v>
      </c>
      <c r="G7" s="71"/>
    </row>
    <row r="8" spans="2:8" ht="15.75" customHeight="1" thickBot="1">
      <c r="B8" s="3"/>
      <c r="C8" s="3"/>
      <c r="D8" s="3"/>
      <c r="E8" s="16"/>
      <c r="F8" s="16"/>
      <c r="G8" s="3"/>
    </row>
    <row r="9" spans="2:8" ht="15.75" customHeight="1" thickTop="1" thickBot="1">
      <c r="B9" s="73" t="s">
        <v>14</v>
      </c>
      <c r="C9" s="74"/>
      <c r="D9" s="74"/>
      <c r="E9" s="74"/>
      <c r="F9" s="74"/>
      <c r="G9" s="75"/>
    </row>
    <row r="10" spans="2:8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8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8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8" ht="15.75" customHeight="1" thickTop="1" thickBot="1">
      <c r="B13" s="24" t="s">
        <v>20</v>
      </c>
      <c r="C13" s="55">
        <v>0.39912037037037035</v>
      </c>
      <c r="D13" s="40"/>
      <c r="E13" s="49"/>
      <c r="F13" s="26" t="s">
        <v>21</v>
      </c>
      <c r="G13" s="52">
        <v>42025</v>
      </c>
      <c r="H13" s="57">
        <f>IF($F13="","--",($E13-16.67)/16.67)</f>
        <v>-1</v>
      </c>
    </row>
    <row r="14" spans="2:8" ht="15.75" customHeight="1" thickTop="1" thickBot="1">
      <c r="B14" s="24" t="s">
        <v>22</v>
      </c>
      <c r="C14" s="55">
        <v>0.39861111111111108</v>
      </c>
      <c r="D14" s="40"/>
      <c r="E14" s="26"/>
      <c r="F14" s="29"/>
      <c r="G14" s="30"/>
    </row>
    <row r="15" spans="2:8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8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15.1</v>
      </c>
      <c r="E18" s="56">
        <v>14.76</v>
      </c>
      <c r="F18" s="57">
        <f>IF($D18="","--",($D18-$E18)/$E18)</f>
        <v>2.3035230352303513E-2</v>
      </c>
      <c r="G18" s="57">
        <f>IF($D18="","--",($D18-$E18)/$E18)</f>
        <v>2.3035230352303513E-2</v>
      </c>
    </row>
    <row r="19" spans="2:7" ht="15.75" customHeight="1" thickTop="1" thickBot="1">
      <c r="B19" s="67"/>
      <c r="C19" s="68"/>
      <c r="D19" s="56">
        <v>18.3</v>
      </c>
      <c r="E19" s="56">
        <v>18.02</v>
      </c>
      <c r="F19" s="57">
        <f>IF($D19="","--",($D19-$E19)/$E19)</f>
        <v>1.5538290788013382E-2</v>
      </c>
      <c r="G19" s="57">
        <f>IF($D19="","--",($D19-$E19)/$E19)</f>
        <v>1.5538290788013382E-2</v>
      </c>
    </row>
    <row r="20" spans="2:7" ht="21.95" customHeight="1" thickTop="1" thickBot="1">
      <c r="B20" s="84"/>
      <c r="C20" s="85"/>
      <c r="D20" s="56">
        <v>16.7</v>
      </c>
      <c r="E20" s="56">
        <v>16.350000000000001</v>
      </c>
      <c r="F20" s="57">
        <f>IF($D20="","--",($D20-$E20)/$E20)</f>
        <v>2.1406727828746044E-2</v>
      </c>
      <c r="G20" s="57">
        <f>IF($F20="","--",($E20-16.67)/16.67)</f>
        <v>-1.9196160767846446E-2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7">
        <v>24</v>
      </c>
      <c r="E27" s="18">
        <v>23.8</v>
      </c>
      <c r="F27" s="90">
        <f>IF($D27="","--",($D27-$E27))</f>
        <v>0.19999999999999929</v>
      </c>
      <c r="G27" s="90"/>
    </row>
    <row r="28" spans="2:7" ht="21.95" customHeight="1">
      <c r="B28" s="42" t="s">
        <v>21</v>
      </c>
      <c r="C28" s="52">
        <v>42025</v>
      </c>
      <c r="D28" s="19">
        <v>24</v>
      </c>
      <c r="E28" s="20">
        <v>23.7</v>
      </c>
      <c r="F28" s="91">
        <f>IF($D28="","--",($D28-$E28))</f>
        <v>0.30000000000000071</v>
      </c>
      <c r="G28" s="91"/>
    </row>
    <row r="29" spans="2:7" ht="21.95" customHeight="1" thickBot="1">
      <c r="B29" s="45"/>
      <c r="C29" s="46"/>
      <c r="D29" s="21">
        <v>23.9</v>
      </c>
      <c r="E29" s="22">
        <v>23.7</v>
      </c>
      <c r="F29" s="92">
        <f>IF($D29="","--",($D29-$E29))</f>
        <v>0.19999999999999929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58">
        <v>743</v>
      </c>
      <c r="E35" s="62">
        <v>742</v>
      </c>
      <c r="F35" s="96">
        <f>IF($D35="","--",($D35-$E35))</f>
        <v>1</v>
      </c>
      <c r="G35" s="96">
        <f>IF($C35="","--",($C35-$E35))</f>
        <v>635</v>
      </c>
    </row>
    <row r="36" spans="2:7" ht="21.95" customHeight="1">
      <c r="B36" s="42" t="s">
        <v>21</v>
      </c>
      <c r="C36" s="52">
        <v>42025</v>
      </c>
      <c r="D36" s="59">
        <v>743</v>
      </c>
      <c r="E36" s="63">
        <v>742</v>
      </c>
      <c r="F36" s="94">
        <f>IF($D36="","--",($D36-$E36))</f>
        <v>1</v>
      </c>
      <c r="G36" s="94">
        <f>IF($C36="","--",($C36-$E36))</f>
        <v>41283</v>
      </c>
    </row>
    <row r="37" spans="2:7" ht="21.95" customHeight="1" thickBot="1">
      <c r="B37" s="50"/>
      <c r="C37" s="51"/>
      <c r="D37" s="60">
        <v>743</v>
      </c>
      <c r="E37" s="64">
        <v>742</v>
      </c>
      <c r="F37" s="95">
        <f>IF($D37="","--",($D37-$E37))</f>
        <v>1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/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29" priority="6" stopIfTrue="1" operator="equal">
      <formula>""</formula>
    </cfRule>
  </conditionalFormatting>
  <conditionalFormatting sqref="F35:G37">
    <cfRule type="cellIs" dxfId="28" priority="7" stopIfTrue="1" operator="notBetween">
      <formula>-10</formula>
      <formula>10</formula>
    </cfRule>
  </conditionalFormatting>
  <conditionalFormatting sqref="F27:G29">
    <cfRule type="cellIs" dxfId="27" priority="8" stopIfTrue="1" operator="notBetween">
      <formula>-2</formula>
      <formula>2</formula>
    </cfRule>
  </conditionalFormatting>
  <conditionalFormatting sqref="F18:F20 G18:G19">
    <cfRule type="cellIs" dxfId="26" priority="9" stopIfTrue="1" operator="notBetween">
      <formula>-0.04</formula>
      <formula>0.04</formula>
    </cfRule>
  </conditionalFormatting>
  <conditionalFormatting sqref="H13 G20">
    <cfRule type="cellIs" dxfId="25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showGridLines="0" topLeftCell="B1" zoomScale="90" zoomScaleNormal="90" workbookViewId="0">
      <selection activeCell="G18" sqref="G18:G2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72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2" t="s">
        <v>53</v>
      </c>
      <c r="G6" s="71"/>
    </row>
    <row r="7" spans="2:7" ht="15.75" customHeight="1">
      <c r="B7" s="35" t="s">
        <v>12</v>
      </c>
      <c r="C7" s="37">
        <v>0.3923611111111111</v>
      </c>
      <c r="E7" s="36" t="s">
        <v>13</v>
      </c>
      <c r="F7" s="72" t="s">
        <v>68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0.39704861111111112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0.39652777777777781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8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8" ht="15.75" customHeight="1" thickTop="1" thickBot="1">
      <c r="B18" s="67"/>
      <c r="C18" s="68"/>
      <c r="D18" s="56">
        <v>15.1</v>
      </c>
      <c r="E18" s="56">
        <v>15.07</v>
      </c>
      <c r="F18" s="57">
        <f>IF($D18="","--",($D18-$E18)/$E18)</f>
        <v>1.9907100199070579E-3</v>
      </c>
      <c r="G18" s="57">
        <f>IF($D18="","--",($D18-$E18)/$E18)</f>
        <v>1.9907100199070579E-3</v>
      </c>
      <c r="H18" s="57"/>
    </row>
    <row r="19" spans="2:8" ht="15.75" customHeight="1" thickTop="1" thickBot="1">
      <c r="B19" s="67"/>
      <c r="C19" s="68"/>
      <c r="D19" s="56">
        <v>18.399999999999999</v>
      </c>
      <c r="E19" s="56">
        <v>18.760000000000002</v>
      </c>
      <c r="F19" s="57">
        <f>IF($D19="","--",($D19-$E19)/$E19)</f>
        <v>-1.9189765458422332E-2</v>
      </c>
      <c r="G19" s="57">
        <f>IF($D19="","--",($D19-$E19)/$E19)</f>
        <v>-1.9189765458422332E-2</v>
      </c>
    </row>
    <row r="20" spans="2:8" ht="21.95" customHeight="1" thickTop="1" thickBot="1">
      <c r="B20" s="84"/>
      <c r="C20" s="85"/>
      <c r="D20" s="56">
        <v>16.7</v>
      </c>
      <c r="E20" s="56">
        <v>16.82</v>
      </c>
      <c r="F20" s="57">
        <f>IF($D20="","--",($D20-$E20)/$E20)</f>
        <v>-7.1343638525565396E-3</v>
      </c>
      <c r="G20" s="57">
        <f>IF($F20="","--",($E20-16.67)/16.67)</f>
        <v>8.9982003599279291E-3</v>
      </c>
    </row>
    <row r="21" spans="2:8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8" ht="15.75" customHeight="1">
      <c r="B22" s="12"/>
      <c r="C22" s="12"/>
      <c r="D22" s="12"/>
      <c r="E22" s="2"/>
      <c r="F22" s="79" t="s">
        <v>49</v>
      </c>
      <c r="G22" s="79"/>
    </row>
    <row r="23" spans="2:8" ht="15.75" customHeight="1" thickBot="1">
      <c r="B23" s="4"/>
      <c r="C23" s="4"/>
      <c r="D23" s="4"/>
      <c r="E23" s="5"/>
      <c r="F23" s="6"/>
      <c r="G23" s="6"/>
    </row>
    <row r="24" spans="2:8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8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8" ht="15.75" customHeight="1" thickBot="1">
      <c r="B26" s="33" t="s">
        <v>17</v>
      </c>
      <c r="C26" s="34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8" ht="21.95" customHeight="1" thickTop="1">
      <c r="B27" s="41" t="s">
        <v>19</v>
      </c>
      <c r="C27" s="44">
        <v>1377</v>
      </c>
      <c r="D27" s="18">
        <v>22.7</v>
      </c>
      <c r="E27" s="18">
        <v>23.5</v>
      </c>
      <c r="F27" s="90">
        <f>IF($D27="","--",($D27-$E27))</f>
        <v>-0.80000000000000071</v>
      </c>
      <c r="G27" s="90"/>
    </row>
    <row r="28" spans="2:8" ht="21.95" customHeight="1">
      <c r="B28" s="42" t="s">
        <v>21</v>
      </c>
      <c r="C28" s="52">
        <v>42025</v>
      </c>
      <c r="D28" s="20">
        <v>22.6</v>
      </c>
      <c r="E28" s="20">
        <v>23.6</v>
      </c>
      <c r="F28" s="91">
        <f>IF($D28="","--",($D28-$E28))</f>
        <v>-1</v>
      </c>
      <c r="G28" s="91"/>
    </row>
    <row r="29" spans="2:8" ht="21.95" customHeight="1" thickBot="1">
      <c r="B29" s="45"/>
      <c r="C29" s="46"/>
      <c r="D29" s="22">
        <v>22.7</v>
      </c>
      <c r="E29" s="22">
        <v>23.7</v>
      </c>
      <c r="F29" s="92">
        <f>IF($D29="","--",($D29-$E29))</f>
        <v>-1</v>
      </c>
      <c r="G29" s="92"/>
    </row>
    <row r="30" spans="2:8" ht="15.75" customHeight="1" thickTop="1">
      <c r="B30" s="16"/>
      <c r="C30" s="16"/>
      <c r="D30" s="16"/>
      <c r="E30" s="16"/>
      <c r="F30" s="88" t="s">
        <v>34</v>
      </c>
      <c r="G30" s="88"/>
    </row>
    <row r="31" spans="2:8" ht="15.75" customHeight="1" thickBot="1">
      <c r="B31" s="16"/>
      <c r="C31" s="16"/>
      <c r="D31" s="16"/>
      <c r="E31" s="16"/>
      <c r="F31" s="16"/>
      <c r="G31" s="16"/>
    </row>
    <row r="32" spans="2:8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33" t="s">
        <v>17</v>
      </c>
      <c r="C34" s="34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1" t="s">
        <v>19</v>
      </c>
      <c r="C35" s="44">
        <v>1377</v>
      </c>
      <c r="D35" s="62">
        <v>742</v>
      </c>
      <c r="E35" s="62">
        <v>743</v>
      </c>
      <c r="F35" s="96">
        <f>IF($D35="","--",($D35-$E35))</f>
        <v>-1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742</v>
      </c>
      <c r="E36" s="63">
        <v>743</v>
      </c>
      <c r="F36" s="94">
        <f>IF($D36="","--",($D36-$E36))</f>
        <v>-1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742</v>
      </c>
      <c r="E37" s="64">
        <v>743</v>
      </c>
      <c r="F37" s="95">
        <f>IF($D37="","--",($D37-$E37))</f>
        <v>-1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/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24" priority="6" stopIfTrue="1" operator="equal">
      <formula>""</formula>
    </cfRule>
  </conditionalFormatting>
  <conditionalFormatting sqref="F35:G37">
    <cfRule type="cellIs" dxfId="23" priority="7" stopIfTrue="1" operator="notBetween">
      <formula>-10</formula>
      <formula>10</formula>
    </cfRule>
  </conditionalFormatting>
  <conditionalFormatting sqref="F27:G29">
    <cfRule type="cellIs" dxfId="22" priority="8" stopIfTrue="1" operator="notBetween">
      <formula>-2</formula>
      <formula>2</formula>
    </cfRule>
  </conditionalFormatting>
  <conditionalFormatting sqref="F19:F20 F18:G18 G19">
    <cfRule type="cellIs" dxfId="21" priority="9" stopIfTrue="1" operator="notBetween">
      <formula>-0.04</formula>
      <formula>0.04</formula>
    </cfRule>
  </conditionalFormatting>
  <conditionalFormatting sqref="H18 G20">
    <cfRule type="cellIs" dxfId="20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topLeftCell="C1" zoomScale="90" zoomScaleNormal="90" workbookViewId="0">
      <selection activeCell="G20" sqref="G2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57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9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97" t="s">
        <v>53</v>
      </c>
      <c r="G6" s="71"/>
    </row>
    <row r="7" spans="2:7" ht="15.75" customHeight="1">
      <c r="B7" s="35" t="s">
        <v>12</v>
      </c>
      <c r="C7" s="37">
        <v>0.4548611111111111</v>
      </c>
      <c r="E7" s="36" t="s">
        <v>13</v>
      </c>
      <c r="F7" s="72" t="s">
        <v>58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/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0.45497685185185183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0.4548611111111111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15.1</v>
      </c>
      <c r="E18" s="56">
        <v>14.87</v>
      </c>
      <c r="F18" s="57">
        <f>IF($D18="","--",($D18-$E18)/$E18)</f>
        <v>1.546738399462007E-2</v>
      </c>
      <c r="G18" s="57">
        <f>IF($D18="","--",($D18-$E18)/$E18)</f>
        <v>1.546738399462007E-2</v>
      </c>
    </row>
    <row r="19" spans="2:7" ht="15.75" customHeight="1" thickTop="1" thickBot="1">
      <c r="B19" s="67"/>
      <c r="C19" s="68"/>
      <c r="D19" s="56">
        <v>18.399999999999999</v>
      </c>
      <c r="E19" s="56">
        <v>18.16</v>
      </c>
      <c r="F19" s="57">
        <f>IF($D19="","--",($D19-$E19)/$E19)</f>
        <v>1.3215859030836918E-2</v>
      </c>
      <c r="G19" s="57">
        <f>IF($D19="","--",($D19-$E19)/$E19)</f>
        <v>1.3215859030836918E-2</v>
      </c>
    </row>
    <row r="20" spans="2:7" ht="21.95" customHeight="1" thickTop="1" thickBot="1">
      <c r="B20" s="84"/>
      <c r="C20" s="85"/>
      <c r="D20" s="56">
        <v>16.7</v>
      </c>
      <c r="E20" s="56">
        <v>16.52</v>
      </c>
      <c r="F20" s="57">
        <f>IF($D20="","--",($D20-$E20)/$E20)</f>
        <v>1.0895883777239693E-2</v>
      </c>
      <c r="G20" s="57">
        <f>IF($F20="","--",($E20-16.4)/16.4)</f>
        <v>7.3170731707317685E-3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7">
        <v>30.4</v>
      </c>
      <c r="E27" s="18">
        <v>27.2</v>
      </c>
      <c r="F27" s="90">
        <f>IF($D27="","--",($D27-$E27))</f>
        <v>3.1999999999999993</v>
      </c>
      <c r="G27" s="90"/>
    </row>
    <row r="28" spans="2:7" ht="21.95" customHeight="1">
      <c r="B28" s="42" t="s">
        <v>21</v>
      </c>
      <c r="C28" s="52">
        <v>42025</v>
      </c>
      <c r="D28" s="19">
        <v>30.5</v>
      </c>
      <c r="E28" s="20">
        <v>27.4</v>
      </c>
      <c r="F28" s="91">
        <f>IF($D28="","--",($D28-$E28))</f>
        <v>3.1000000000000014</v>
      </c>
      <c r="G28" s="91"/>
    </row>
    <row r="29" spans="2:7" ht="21.95" customHeight="1" thickBot="1">
      <c r="B29" s="45"/>
      <c r="C29" s="46"/>
      <c r="D29" s="21">
        <v>30.6</v>
      </c>
      <c r="E29" s="22">
        <v>27.5</v>
      </c>
      <c r="F29" s="92">
        <f>IF($D29="","--",($D29-$E29))</f>
        <v>3.1000000000000014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742</v>
      </c>
      <c r="E35" s="62">
        <v>743</v>
      </c>
      <c r="F35" s="96">
        <f>IF($D35="","--",($D35-$E35))</f>
        <v>-1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742</v>
      </c>
      <c r="E36" s="63">
        <v>743</v>
      </c>
      <c r="F36" s="94">
        <f>IF($D36="","--",($D36-$E36))</f>
        <v>-1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742</v>
      </c>
      <c r="E37" s="64">
        <v>743</v>
      </c>
      <c r="F37" s="95">
        <f>IF($D37="","--",($D37-$E37))</f>
        <v>-1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 t="s">
        <v>74</v>
      </c>
      <c r="C41" s="4"/>
      <c r="D41" s="61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F4:G7 C4:D5 C6:C7 C26:C28 C34:C36 D18:E20">
    <cfRule type="cellIs" dxfId="19" priority="6" stopIfTrue="1" operator="equal">
      <formula>""</formula>
    </cfRule>
  </conditionalFormatting>
  <conditionalFormatting sqref="F35:G37">
    <cfRule type="cellIs" dxfId="18" priority="7" stopIfTrue="1" operator="notBetween">
      <formula>-10</formula>
      <formula>10</formula>
    </cfRule>
  </conditionalFormatting>
  <conditionalFormatting sqref="F27:G29">
    <cfRule type="cellIs" dxfId="17" priority="8" stopIfTrue="1" operator="notBetween">
      <formula>-2</formula>
      <formula>2</formula>
    </cfRule>
  </conditionalFormatting>
  <conditionalFormatting sqref="F18:F20 G18:G19">
    <cfRule type="cellIs" dxfId="16" priority="9" stopIfTrue="1" operator="notBetween">
      <formula>-0.04</formula>
      <formula>0.04</formula>
    </cfRule>
  </conditionalFormatting>
  <conditionalFormatting sqref="G20">
    <cfRule type="cellIs" dxfId="15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topLeftCell="B1" zoomScale="90" zoomScaleNormal="90" workbookViewId="0">
      <selection activeCell="G18" sqref="G18:G2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3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1">
        <v>1020</v>
      </c>
      <c r="G6" s="71"/>
    </row>
    <row r="7" spans="2:7" ht="15.75" customHeight="1">
      <c r="B7" s="35" t="s">
        <v>12</v>
      </c>
      <c r="C7" s="37">
        <v>0.53472222222222221</v>
      </c>
      <c r="E7" s="36" t="s">
        <v>13</v>
      </c>
      <c r="F7" s="72" t="s">
        <v>59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0.53563657407407406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0.53611111111111109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</v>
      </c>
      <c r="E18" s="56">
        <v>14.88</v>
      </c>
      <c r="F18" s="57">
        <f>IF($D18="","--",($D18-$E18)/$E18)</f>
        <v>8.0645161290322058E-3</v>
      </c>
      <c r="G18" s="57">
        <f>IF($D18="","--",($D18-$E18)/$E18)</f>
        <v>8.0645161290322058E-3</v>
      </c>
    </row>
    <row r="19" spans="2:7" ht="15.75" customHeight="1" thickTop="1" thickBot="1">
      <c r="B19" s="67"/>
      <c r="C19" s="68"/>
      <c r="D19" s="56">
        <v>18.3</v>
      </c>
      <c r="E19" s="56">
        <v>18.22</v>
      </c>
      <c r="F19" s="57">
        <f>IF($D19="","--",($D19-$E19)/$E19)</f>
        <v>4.390779363337094E-3</v>
      </c>
      <c r="G19" s="57">
        <f>IF($D19="","--",($D19-$E19)/$E19)</f>
        <v>4.390779363337094E-3</v>
      </c>
    </row>
    <row r="20" spans="2:7" ht="21.95" customHeight="1" thickTop="1" thickBot="1">
      <c r="B20" s="84"/>
      <c r="C20" s="85"/>
      <c r="D20" s="56">
        <v>16.7</v>
      </c>
      <c r="E20" s="56">
        <v>16.52</v>
      </c>
      <c r="F20" s="57">
        <f>IF($D20="","--",($D20-$E20)/$E20)</f>
        <v>1.0895883777239693E-2</v>
      </c>
      <c r="G20" s="57">
        <f>IF($F20="","--",($E20-16.67)/16.67)</f>
        <v>-8.9982003599281407E-3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8">
        <v>28.8</v>
      </c>
      <c r="E27" s="18">
        <v>28.6</v>
      </c>
      <c r="F27" s="90">
        <f>IF($D27="","--",($D27-$E27))</f>
        <v>0.19999999999999929</v>
      </c>
      <c r="G27" s="90"/>
    </row>
    <row r="28" spans="2:7" ht="21.95" customHeight="1">
      <c r="B28" s="42" t="s">
        <v>21</v>
      </c>
      <c r="C28" s="52">
        <v>42025</v>
      </c>
      <c r="D28" s="20">
        <v>28.8</v>
      </c>
      <c r="E28" s="20">
        <v>28.6</v>
      </c>
      <c r="F28" s="91">
        <f>IF($D28="","--",($D28-$E28))</f>
        <v>0.19999999999999929</v>
      </c>
      <c r="G28" s="91"/>
    </row>
    <row r="29" spans="2:7" ht="21.95" customHeight="1" thickBot="1">
      <c r="B29" s="45"/>
      <c r="C29" s="46"/>
      <c r="D29" s="22">
        <v>28.8</v>
      </c>
      <c r="E29" s="22">
        <v>28.6</v>
      </c>
      <c r="F29" s="92">
        <f>IF($D29="","--",($D29-$E29))</f>
        <v>0.19999999999999929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741</v>
      </c>
      <c r="E35" s="62">
        <v>743</v>
      </c>
      <c r="F35" s="96">
        <f>IF($D35="","--",($D35-$E35))</f>
        <v>-2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741</v>
      </c>
      <c r="E36" s="63">
        <v>743</v>
      </c>
      <c r="F36" s="94">
        <f>IF($D36="","--",($D36-$E36))</f>
        <v>-2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741</v>
      </c>
      <c r="E37" s="64">
        <v>743</v>
      </c>
      <c r="F37" s="95">
        <f>IF($D37="","--",($D37-$E37))</f>
        <v>-2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/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14" priority="6" stopIfTrue="1" operator="equal">
      <formula>""</formula>
    </cfRule>
  </conditionalFormatting>
  <conditionalFormatting sqref="F35:G37">
    <cfRule type="cellIs" dxfId="13" priority="7" stopIfTrue="1" operator="notBetween">
      <formula>-10</formula>
      <formula>10</formula>
    </cfRule>
  </conditionalFormatting>
  <conditionalFormatting sqref="F27:G29">
    <cfRule type="cellIs" dxfId="12" priority="8" stopIfTrue="1" operator="notBetween">
      <formula>-2</formula>
      <formula>2</formula>
    </cfRule>
  </conditionalFormatting>
  <conditionalFormatting sqref="F18:F20 G18:G19">
    <cfRule type="cellIs" dxfId="11" priority="9" stopIfTrue="1" operator="notBetween">
      <formula>-0.04</formula>
      <formula>0.04</formula>
    </cfRule>
  </conditionalFormatting>
  <conditionalFormatting sqref="G20">
    <cfRule type="cellIs" dxfId="10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topLeftCell="B1" zoomScale="90" zoomScaleNormal="90" workbookViewId="0">
      <selection activeCell="G18" sqref="G18:G2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45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1">
        <v>1020</v>
      </c>
      <c r="G6" s="71"/>
    </row>
    <row r="7" spans="2:7" ht="15.75" customHeight="1">
      <c r="B7" s="35" t="s">
        <v>12</v>
      </c>
      <c r="C7" s="37">
        <v>0.44444444444444442</v>
      </c>
      <c r="E7" s="36" t="s">
        <v>13</v>
      </c>
      <c r="F7" s="72" t="s">
        <v>56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0.45040509259259259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0.45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14.8</v>
      </c>
      <c r="E18" s="56">
        <v>14.63</v>
      </c>
      <c r="F18" s="57">
        <f>IF($D18="","--",($D18-$E18)/$E18)</f>
        <v>1.1619958988380035E-2</v>
      </c>
      <c r="G18" s="57">
        <f>IF($D18="","--",($D18-$E18)/$E18)</f>
        <v>1.1619958988380035E-2</v>
      </c>
    </row>
    <row r="19" spans="2:7" ht="15.75" customHeight="1" thickTop="1" thickBot="1">
      <c r="B19" s="67"/>
      <c r="C19" s="68"/>
      <c r="D19" s="56">
        <v>18.100000000000001</v>
      </c>
      <c r="E19" s="56">
        <v>17.850000000000001</v>
      </c>
      <c r="F19" s="57">
        <f>IF($D19="","--",($D19-$E19)/$E19)</f>
        <v>1.4005602240896357E-2</v>
      </c>
      <c r="G19" s="57">
        <f>IF($D19="","--",($D19-$E19)/$E19)</f>
        <v>1.4005602240896357E-2</v>
      </c>
    </row>
    <row r="20" spans="2:7" ht="21.95" customHeight="1" thickTop="1" thickBot="1">
      <c r="B20" s="84"/>
      <c r="C20" s="85"/>
      <c r="D20" s="56">
        <v>16.399999999999999</v>
      </c>
      <c r="E20" s="56">
        <v>16.190000000000001</v>
      </c>
      <c r="F20" s="57">
        <f>IF($D20="","--",($D20-$E20)/$E20)</f>
        <v>1.2970969734403785E-2</v>
      </c>
      <c r="G20" s="57">
        <f>IF($F20="","--",($E20-16.4)/16.4)</f>
        <v>-1.2804878048780324E-2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8">
        <v>27.2</v>
      </c>
      <c r="E27" s="18">
        <v>27.2</v>
      </c>
      <c r="F27" s="90">
        <f>IF($D27="","--",($D27-$E27))</f>
        <v>0</v>
      </c>
      <c r="G27" s="90"/>
    </row>
    <row r="28" spans="2:7" ht="21.95" customHeight="1">
      <c r="B28" s="42" t="s">
        <v>21</v>
      </c>
      <c r="C28" s="52">
        <v>42025</v>
      </c>
      <c r="D28" s="20">
        <v>27.2</v>
      </c>
      <c r="E28" s="20">
        <v>27.2</v>
      </c>
      <c r="F28" s="91">
        <f>IF($D28="","--",($D28-$E28))</f>
        <v>0</v>
      </c>
      <c r="G28" s="91"/>
    </row>
    <row r="29" spans="2:7" ht="21.95" customHeight="1" thickBot="1">
      <c r="B29" s="45"/>
      <c r="C29" s="46"/>
      <c r="D29" s="22">
        <v>27.2</v>
      </c>
      <c r="E29" s="22">
        <v>27.1</v>
      </c>
      <c r="F29" s="92">
        <f>IF($D29="","--",($D29-$E29))</f>
        <v>9.9999999999997868E-2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741</v>
      </c>
      <c r="E35" s="62">
        <v>743</v>
      </c>
      <c r="F35" s="96">
        <f>IF($D35="","--",($D35-$E35))</f>
        <v>-2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741</v>
      </c>
      <c r="E36" s="63">
        <v>743</v>
      </c>
      <c r="F36" s="94">
        <f>IF($D36="","--",($D36-$E36))</f>
        <v>-2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741</v>
      </c>
      <c r="E37" s="64">
        <v>743</v>
      </c>
      <c r="F37" s="95">
        <f>IF($D37="","--",($D37-$E37))</f>
        <v>-2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/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4:G24"/>
    <mergeCell ref="F37:G37"/>
    <mergeCell ref="F25:G25"/>
    <mergeCell ref="F35:G35"/>
    <mergeCell ref="F38:G38"/>
    <mergeCell ref="F26:G26"/>
    <mergeCell ref="F27:G27"/>
    <mergeCell ref="F28:G28"/>
    <mergeCell ref="F29:G29"/>
    <mergeCell ref="F30:G30"/>
    <mergeCell ref="B32:G32"/>
    <mergeCell ref="F33:G33"/>
    <mergeCell ref="F34:G34"/>
    <mergeCell ref="F36:G36"/>
    <mergeCell ref="B11:D11"/>
    <mergeCell ref="C5:D5"/>
    <mergeCell ref="F5:G5"/>
    <mergeCell ref="F6:G6"/>
    <mergeCell ref="F22:G22"/>
    <mergeCell ref="B15:D15"/>
    <mergeCell ref="B17:C17"/>
    <mergeCell ref="B20:C20"/>
    <mergeCell ref="F21:G21"/>
    <mergeCell ref="B16:C16"/>
    <mergeCell ref="B1:G1"/>
    <mergeCell ref="B2:G2"/>
    <mergeCell ref="C4:D4"/>
    <mergeCell ref="F4:G4"/>
    <mergeCell ref="F7:G7"/>
    <mergeCell ref="B9:G9"/>
  </mergeCells>
  <phoneticPr fontId="22" type="noConversion"/>
  <conditionalFormatting sqref="G10:G13 C4:D5 C6:C7 F4:G7 C26:C28 C34:C36 D18:E20">
    <cfRule type="cellIs" dxfId="9" priority="6" stopIfTrue="1" operator="equal">
      <formula>""</formula>
    </cfRule>
  </conditionalFormatting>
  <conditionalFormatting sqref="F35:G37">
    <cfRule type="cellIs" dxfId="8" priority="7" stopIfTrue="1" operator="notBetween">
      <formula>-10</formula>
      <formula>10</formula>
    </cfRule>
  </conditionalFormatting>
  <conditionalFormatting sqref="F27:G29">
    <cfRule type="cellIs" dxfId="7" priority="8" stopIfTrue="1" operator="notBetween">
      <formula>-2</formula>
      <formula>2</formula>
    </cfRule>
  </conditionalFormatting>
  <conditionalFormatting sqref="F18:F20 G18:G19">
    <cfRule type="cellIs" dxfId="6" priority="9" stopIfTrue="1" operator="notBetween">
      <formula>-0.04</formula>
      <formula>0.04</formula>
    </cfRule>
  </conditionalFormatting>
  <conditionalFormatting sqref="G20">
    <cfRule type="cellIs" dxfId="5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showGridLines="0" topLeftCell="B1" zoomScale="90" zoomScaleNormal="90" workbookViewId="0">
      <selection activeCell="H16" sqref="H16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69" t="s">
        <v>0</v>
      </c>
      <c r="C1" s="69"/>
      <c r="D1" s="69"/>
      <c r="E1" s="69"/>
      <c r="F1" s="69"/>
      <c r="G1" s="69"/>
    </row>
    <row r="2" spans="2:7" s="39" customFormat="1" ht="15.75" customHeight="1">
      <c r="B2" s="69" t="s">
        <v>1</v>
      </c>
      <c r="C2" s="69"/>
      <c r="D2" s="69"/>
      <c r="E2" s="69"/>
      <c r="F2" s="69"/>
      <c r="G2" s="69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0" t="s">
        <v>52</v>
      </c>
      <c r="D4" s="70"/>
      <c r="E4" s="36" t="s">
        <v>4</v>
      </c>
      <c r="F4" s="71" t="s">
        <v>5</v>
      </c>
      <c r="G4" s="71"/>
    </row>
    <row r="5" spans="2:7" ht="15.75" customHeight="1">
      <c r="B5" s="35" t="s">
        <v>6</v>
      </c>
      <c r="C5" s="78" t="s">
        <v>7</v>
      </c>
      <c r="D5" s="70"/>
      <c r="E5" s="36" t="s">
        <v>8</v>
      </c>
      <c r="F5" s="72" t="s">
        <v>53</v>
      </c>
      <c r="G5" s="71"/>
    </row>
    <row r="6" spans="2:7" ht="15.75" customHeight="1">
      <c r="B6" s="35" t="s">
        <v>10</v>
      </c>
      <c r="C6" s="15">
        <v>41779</v>
      </c>
      <c r="E6" s="36" t="s">
        <v>11</v>
      </c>
      <c r="F6" s="71">
        <v>1020</v>
      </c>
      <c r="G6" s="71"/>
    </row>
    <row r="7" spans="2:7" ht="15.75" customHeight="1">
      <c r="B7" s="35" t="s">
        <v>12</v>
      </c>
      <c r="C7" s="37">
        <v>0.54166666666666663</v>
      </c>
      <c r="E7" s="36" t="s">
        <v>13</v>
      </c>
      <c r="F7" s="72" t="s">
        <v>54</v>
      </c>
      <c r="G7" s="71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3" t="s">
        <v>14</v>
      </c>
      <c r="C9" s="74"/>
      <c r="D9" s="74"/>
      <c r="E9" s="74"/>
      <c r="F9" s="74"/>
      <c r="G9" s="75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6" t="s">
        <v>51</v>
      </c>
      <c r="C11" s="77"/>
      <c r="D11" s="77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0.54458333333333331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0.54513888888888895</v>
      </c>
      <c r="D14" s="40"/>
      <c r="E14" s="26"/>
      <c r="F14" s="29"/>
      <c r="G14" s="30"/>
    </row>
    <row r="15" spans="2:7" ht="15.75" customHeight="1" thickTop="1" thickBot="1">
      <c r="B15" s="80" t="s">
        <v>23</v>
      </c>
      <c r="C15" s="81"/>
      <c r="D15" s="81"/>
      <c r="E15" s="26"/>
      <c r="F15" s="29"/>
      <c r="G15" s="30"/>
    </row>
    <row r="16" spans="2:7" ht="15.75" customHeight="1" thickTop="1">
      <c r="B16" s="86"/>
      <c r="C16" s="87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2"/>
      <c r="C17" s="83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15.75" customHeight="1" thickTop="1" thickBot="1">
      <c r="B18" s="67"/>
      <c r="C18" s="68"/>
      <c r="D18" s="56">
        <v>15.1</v>
      </c>
      <c r="E18" s="56">
        <v>15.12</v>
      </c>
      <c r="F18" s="57">
        <f>IF($D18="","--",($D18-$E18)/$E18)</f>
        <v>-1.3227513227512947E-3</v>
      </c>
      <c r="G18" s="57">
        <f>IF($D18="","--",($D18-$E18)/$E18)</f>
        <v>-1.3227513227512947E-3</v>
      </c>
    </row>
    <row r="19" spans="2:7" ht="15.75" customHeight="1" thickTop="1" thickBot="1">
      <c r="B19" s="67"/>
      <c r="C19" s="68"/>
      <c r="D19" s="56">
        <v>18.399999999999999</v>
      </c>
      <c r="E19" s="56">
        <v>18.5</v>
      </c>
      <c r="F19" s="57">
        <f>IF($D19="","--",($D19-$E19)/$E19)</f>
        <v>-5.405405405405482E-3</v>
      </c>
      <c r="G19" s="57">
        <f>IF($D19="","--",($D19-$E19)/$E19)</f>
        <v>-5.405405405405482E-3</v>
      </c>
    </row>
    <row r="20" spans="2:7" ht="21.95" customHeight="1" thickTop="1" thickBot="1">
      <c r="B20" s="84"/>
      <c r="C20" s="85"/>
      <c r="D20" s="56">
        <v>16.7</v>
      </c>
      <c r="E20" s="56">
        <v>16.739999999999998</v>
      </c>
      <c r="F20" s="57">
        <f>IF($D20="","--",($D20-$E20)/$E20)</f>
        <v>-2.3894862604539515E-3</v>
      </c>
      <c r="G20" s="57">
        <f>IF($F20="","--",($E20-16.4)/16.4)</f>
        <v>2.0731707317073165E-2</v>
      </c>
    </row>
    <row r="21" spans="2:7" ht="15.75" customHeight="1" thickTop="1">
      <c r="B21" s="66" t="s">
        <v>71</v>
      </c>
      <c r="C21" s="12"/>
      <c r="D21" s="12"/>
      <c r="E21" s="2"/>
      <c r="F21" s="79" t="s">
        <v>29</v>
      </c>
      <c r="G21" s="79"/>
    </row>
    <row r="22" spans="2:7" ht="15.75" customHeight="1">
      <c r="B22" s="12"/>
      <c r="C22" s="12"/>
      <c r="D22" s="12"/>
      <c r="E22" s="2"/>
      <c r="F22" s="79" t="s">
        <v>49</v>
      </c>
      <c r="G22" s="79"/>
    </row>
    <row r="23" spans="2:7" ht="15.75" customHeight="1" thickBot="1">
      <c r="B23" s="4"/>
      <c r="C23" s="4"/>
      <c r="D23" s="4"/>
      <c r="E23" s="5"/>
      <c r="F23" s="6"/>
      <c r="G23" s="6"/>
    </row>
    <row r="24" spans="2:7" ht="15.75" customHeight="1" thickTop="1" thickBot="1">
      <c r="B24" s="73" t="s">
        <v>30</v>
      </c>
      <c r="C24" s="74"/>
      <c r="D24" s="74"/>
      <c r="E24" s="74"/>
      <c r="F24" s="74"/>
      <c r="G24" s="75"/>
    </row>
    <row r="25" spans="2:7" ht="15.75" customHeight="1" thickTop="1">
      <c r="B25" s="31" t="s">
        <v>48</v>
      </c>
      <c r="C25" s="32" t="s">
        <v>16</v>
      </c>
      <c r="D25" s="13" t="s">
        <v>31</v>
      </c>
      <c r="E25" s="13" t="s">
        <v>32</v>
      </c>
      <c r="F25" s="93" t="s">
        <v>43</v>
      </c>
      <c r="G25" s="93"/>
    </row>
    <row r="26" spans="2:7" ht="15.75" customHeight="1" thickBot="1">
      <c r="B26" s="24" t="s">
        <v>17</v>
      </c>
      <c r="C26" s="65" t="s">
        <v>18</v>
      </c>
      <c r="D26" s="11" t="s">
        <v>46</v>
      </c>
      <c r="E26" s="11" t="s">
        <v>46</v>
      </c>
      <c r="F26" s="89" t="s">
        <v>33</v>
      </c>
      <c r="G26" s="89"/>
    </row>
    <row r="27" spans="2:7" ht="21.95" customHeight="1" thickTop="1">
      <c r="B27" s="47" t="s">
        <v>19</v>
      </c>
      <c r="C27" s="44">
        <v>1377</v>
      </c>
      <c r="D27" s="17">
        <v>29.6</v>
      </c>
      <c r="E27" s="18">
        <v>29.3</v>
      </c>
      <c r="F27" s="90">
        <f>IF($D27="","--",($D27-$E27))</f>
        <v>0.30000000000000071</v>
      </c>
      <c r="G27" s="90"/>
    </row>
    <row r="28" spans="2:7" ht="21.95" customHeight="1">
      <c r="B28" s="42" t="s">
        <v>21</v>
      </c>
      <c r="C28" s="52">
        <v>42025</v>
      </c>
      <c r="D28" s="19">
        <v>29.3</v>
      </c>
      <c r="E28" s="20">
        <v>29.2</v>
      </c>
      <c r="F28" s="91">
        <f>IF($D28="","--",($D28-$E28))</f>
        <v>0.10000000000000142</v>
      </c>
      <c r="G28" s="91"/>
    </row>
    <row r="29" spans="2:7" ht="21.95" customHeight="1" thickBot="1">
      <c r="B29" s="45"/>
      <c r="C29" s="46"/>
      <c r="D29" s="21">
        <v>29.2</v>
      </c>
      <c r="E29" s="22">
        <v>29.2</v>
      </c>
      <c r="F29" s="92">
        <f>IF($D29="","--",($D29-$E29))</f>
        <v>0</v>
      </c>
      <c r="G29" s="92"/>
    </row>
    <row r="30" spans="2:7" ht="15.75" customHeight="1" thickTop="1">
      <c r="B30" s="16"/>
      <c r="C30" s="16"/>
      <c r="D30" s="16"/>
      <c r="E30" s="16"/>
      <c r="F30" s="88" t="s">
        <v>34</v>
      </c>
      <c r="G30" s="88"/>
    </row>
    <row r="31" spans="2:7" ht="15.75" customHeight="1" thickBot="1">
      <c r="B31" s="16"/>
      <c r="C31" s="16"/>
      <c r="D31" s="16"/>
      <c r="E31" s="16"/>
      <c r="F31" s="16"/>
      <c r="G31" s="16"/>
    </row>
    <row r="32" spans="2:7" ht="15.75" customHeight="1" thickTop="1" thickBot="1">
      <c r="B32" s="73" t="s">
        <v>35</v>
      </c>
      <c r="C32" s="74"/>
      <c r="D32" s="74"/>
      <c r="E32" s="74"/>
      <c r="F32" s="74"/>
      <c r="G32" s="75"/>
    </row>
    <row r="33" spans="2:7" ht="15.75" customHeight="1" thickTop="1">
      <c r="B33" s="31" t="s">
        <v>48</v>
      </c>
      <c r="C33" s="32" t="s">
        <v>16</v>
      </c>
      <c r="D33" s="13" t="s">
        <v>31</v>
      </c>
      <c r="E33" s="13" t="s">
        <v>32</v>
      </c>
      <c r="F33" s="93" t="s">
        <v>44</v>
      </c>
      <c r="G33" s="93"/>
    </row>
    <row r="34" spans="2:7" ht="15.75" customHeight="1" thickBot="1">
      <c r="B34" s="24" t="s">
        <v>17</v>
      </c>
      <c r="C34" s="65" t="s">
        <v>18</v>
      </c>
      <c r="D34" s="11" t="s">
        <v>47</v>
      </c>
      <c r="E34" s="11" t="s">
        <v>47</v>
      </c>
      <c r="F34" s="89" t="s">
        <v>36</v>
      </c>
      <c r="G34" s="89"/>
    </row>
    <row r="35" spans="2:7" ht="21.95" customHeight="1" thickTop="1">
      <c r="B35" s="47" t="s">
        <v>19</v>
      </c>
      <c r="C35" s="44">
        <v>1377</v>
      </c>
      <c r="D35" s="62">
        <v>743</v>
      </c>
      <c r="E35" s="62">
        <v>743</v>
      </c>
      <c r="F35" s="96">
        <f>IF($D35="","--",($D35-$E35))</f>
        <v>0</v>
      </c>
      <c r="G35" s="96">
        <f>IF($C35="","--",($C35-$E35))</f>
        <v>634</v>
      </c>
    </row>
    <row r="36" spans="2:7" ht="21.95" customHeight="1">
      <c r="B36" s="42" t="s">
        <v>21</v>
      </c>
      <c r="C36" s="52">
        <v>42025</v>
      </c>
      <c r="D36" s="63">
        <v>743</v>
      </c>
      <c r="E36" s="63">
        <v>743</v>
      </c>
      <c r="F36" s="94">
        <f>IF($D36="","--",($D36-$E36))</f>
        <v>0</v>
      </c>
      <c r="G36" s="94">
        <f>IF($C36="","--",($C36-$E36))</f>
        <v>41282</v>
      </c>
    </row>
    <row r="37" spans="2:7" ht="21.95" customHeight="1" thickBot="1">
      <c r="B37" s="50"/>
      <c r="C37" s="51"/>
      <c r="D37" s="64">
        <v>743</v>
      </c>
      <c r="E37" s="64">
        <v>743</v>
      </c>
      <c r="F37" s="95">
        <f>IF($D37="","--",($D37-$E37))</f>
        <v>0</v>
      </c>
      <c r="G37" s="95" t="str">
        <f>IF($C37="","--",($C37-$E37))</f>
        <v>--</v>
      </c>
    </row>
    <row r="38" spans="2:7" ht="15.75" customHeight="1" thickTop="1">
      <c r="B38" s="38"/>
      <c r="C38" s="38"/>
      <c r="D38" s="38"/>
      <c r="E38" s="38"/>
      <c r="F38" s="88" t="s">
        <v>37</v>
      </c>
      <c r="G38" s="88"/>
    </row>
    <row r="39" spans="2:7" ht="15.75" customHeight="1">
      <c r="B39" s="16"/>
      <c r="C39" s="16"/>
      <c r="D39" s="16"/>
      <c r="E39" s="16"/>
      <c r="F39" s="5"/>
      <c r="G39" s="5"/>
    </row>
    <row r="40" spans="2:7" ht="15.75" customHeight="1">
      <c r="B40" s="7" t="s">
        <v>38</v>
      </c>
      <c r="C40" s="8" t="s">
        <v>55</v>
      </c>
      <c r="D40" s="9"/>
      <c r="E40" s="9"/>
      <c r="F40" s="16"/>
      <c r="G40" s="16"/>
    </row>
    <row r="41" spans="2:7" ht="15.75" customHeight="1">
      <c r="B41" s="4" t="s">
        <v>73</v>
      </c>
      <c r="C41" s="4"/>
      <c r="D41" s="16"/>
      <c r="E41" s="16"/>
      <c r="F41" s="16"/>
      <c r="G41" s="23"/>
    </row>
    <row r="42" spans="2:7" ht="15.75" customHeight="1">
      <c r="B42" s="4"/>
      <c r="C42" s="4"/>
      <c r="D42" s="16"/>
      <c r="E42" s="16"/>
      <c r="F42" s="16"/>
      <c r="G42" s="53" t="s">
        <v>70</v>
      </c>
    </row>
  </sheetData>
  <mergeCells count="30">
    <mergeCell ref="B20:C20"/>
    <mergeCell ref="B17:C17"/>
    <mergeCell ref="F28:G28"/>
    <mergeCell ref="F6:G6"/>
    <mergeCell ref="B1:G1"/>
    <mergeCell ref="B2:G2"/>
    <mergeCell ref="C4:D4"/>
    <mergeCell ref="F4:G4"/>
    <mergeCell ref="C5:D5"/>
    <mergeCell ref="F5:G5"/>
    <mergeCell ref="B9:G9"/>
    <mergeCell ref="B11:D11"/>
    <mergeCell ref="F21:G21"/>
    <mergeCell ref="F25:G25"/>
    <mergeCell ref="F7:G7"/>
    <mergeCell ref="F33:G33"/>
    <mergeCell ref="B32:G32"/>
    <mergeCell ref="B16:C16"/>
    <mergeCell ref="B24:G24"/>
    <mergeCell ref="F22:G22"/>
    <mergeCell ref="F38:G38"/>
    <mergeCell ref="B15:D15"/>
    <mergeCell ref="F36:G36"/>
    <mergeCell ref="F37:G37"/>
    <mergeCell ref="F34:G34"/>
    <mergeCell ref="F35:G35"/>
    <mergeCell ref="F30:G30"/>
    <mergeCell ref="F29:G29"/>
    <mergeCell ref="F26:G26"/>
    <mergeCell ref="F27:G27"/>
  </mergeCells>
  <phoneticPr fontId="22" type="noConversion"/>
  <conditionalFormatting sqref="G10:G13 C4:D5 C6:C7 F4:G7 C26:C28 C34:C36 D18:E20">
    <cfRule type="cellIs" dxfId="4" priority="6" stopIfTrue="1" operator="equal">
      <formula>""</formula>
    </cfRule>
  </conditionalFormatting>
  <conditionalFormatting sqref="F35:G37">
    <cfRule type="cellIs" dxfId="3" priority="7" stopIfTrue="1" operator="notBetween">
      <formula>-10</formula>
      <formula>10</formula>
    </cfRule>
  </conditionalFormatting>
  <conditionalFormatting sqref="F27:G29">
    <cfRule type="cellIs" dxfId="2" priority="8" stopIfTrue="1" operator="notBetween">
      <formula>-2</formula>
      <formula>2</formula>
    </cfRule>
  </conditionalFormatting>
  <conditionalFormatting sqref="F18:F20 G18:G19">
    <cfRule type="cellIs" dxfId="1" priority="9" stopIfTrue="1" operator="notBetween">
      <formula>-0.04</formula>
      <formula>0.04</formula>
    </cfRule>
  </conditionalFormatting>
  <conditionalFormatting sqref="G20">
    <cfRule type="cellIs" dxfId="0" priority="10" stopIfTrue="1" operator="notBetween">
      <formula>-0.05</formula>
      <formula>0.05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BAM QC ST-NE</vt:lpstr>
      <vt:lpstr>BAM QC ST-SE</vt:lpstr>
      <vt:lpstr>BAM QC ST-SW</vt:lpstr>
      <vt:lpstr>BAM QC ST-N</vt:lpstr>
      <vt:lpstr>BAM QC ST-NW</vt:lpstr>
      <vt:lpstr>BAM QC NT-SE</vt:lpstr>
      <vt:lpstr>BAM QC NT-SW</vt:lpstr>
      <vt:lpstr>BAM QC NT-NE</vt:lpstr>
      <vt:lpstr>BAM QC NT-NW</vt:lpstr>
      <vt:lpstr>Sheet1</vt:lpstr>
      <vt:lpstr>'BAM QC NT-NE'!Print_Area</vt:lpstr>
      <vt:lpstr>'BAM QC NT-NW'!Print_Area</vt:lpstr>
      <vt:lpstr>'BAM QC NT-SE'!Print_Area</vt:lpstr>
      <vt:lpstr>'BAM QC NT-SW'!Print_Area</vt:lpstr>
      <vt:lpstr>'BAM QC ST-N'!Print_Area</vt:lpstr>
      <vt:lpstr>'BAM QC ST-NE'!Print_Area</vt:lpstr>
      <vt:lpstr>'BAM QC ST-NW'!Print_Area</vt:lpstr>
      <vt:lpstr>'BAM QC ST-SE'!Print_Area</vt:lpstr>
      <vt:lpstr>'BAM QC ST-SW'!Print_Area</vt:lpstr>
    </vt:vector>
  </TitlesOfParts>
  <Company>URS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James</dc:creator>
  <cp:lastModifiedBy>Greg</cp:lastModifiedBy>
  <cp:lastPrinted>2014-01-28T17:23:43Z</cp:lastPrinted>
  <dcterms:created xsi:type="dcterms:W3CDTF">2014-01-23T19:58:30Z</dcterms:created>
  <dcterms:modified xsi:type="dcterms:W3CDTF">2014-05-27T13:24:24Z</dcterms:modified>
</cp:coreProperties>
</file>