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30" yWindow="45" windowWidth="18675" windowHeight="4725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Actions'!$A$1:$J$77</definedName>
    <definedName name="_xlnm.Print_Area" localSheetId="5">'Action Durations'!$A$1:$K$34</definedName>
    <definedName name="_xlnm.Print_Area" localSheetId="1">Attributes!$A$1:$J$1401</definedName>
    <definedName name="_xlnm.Print_Area" localSheetId="6">'Beach Days'!$A$1:$L$81</definedName>
    <definedName name="_xlnm.Print_Area" localSheetId="2">Monitoring!$A$1:$J$1404</definedName>
    <definedName name="_xlnm.Print_Area" localSheetId="3">'Pollution Sources'!$A$1:$R$94</definedName>
    <definedName name="_xlnm.Print_Area" localSheetId="0">Summary!$A$1:$W$31</definedName>
    <definedName name="_xlnm.Print_Area" localSheetId="7">'Tier 1 Stats'!$A$1:$L$105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D38" i="4"/>
  <c r="B38"/>
  <c r="D3"/>
  <c r="B3"/>
  <c r="D75"/>
  <c r="L91" i="12" l="1"/>
  <c r="L86"/>
  <c r="L85"/>
  <c r="L80"/>
  <c r="L79"/>
  <c r="L78"/>
  <c r="L77"/>
  <c r="L76"/>
  <c r="L37"/>
  <c r="L36"/>
  <c r="L35"/>
  <c r="L34"/>
  <c r="L33"/>
  <c r="L32"/>
  <c r="L31"/>
  <c r="L30"/>
  <c r="L29"/>
  <c r="L28"/>
  <c r="L27"/>
  <c r="L26"/>
  <c r="L6"/>
  <c r="K93"/>
  <c r="J93"/>
  <c r="I93"/>
  <c r="G93"/>
  <c r="E93"/>
  <c r="D93"/>
  <c r="B93"/>
  <c r="G16" i="8" s="1"/>
  <c r="L92" i="12"/>
  <c r="L90"/>
  <c r="K88"/>
  <c r="J88"/>
  <c r="I88"/>
  <c r="G88"/>
  <c r="E88"/>
  <c r="D88"/>
  <c r="B88"/>
  <c r="G15" i="8" s="1"/>
  <c r="L87" i="12"/>
  <c r="L84"/>
  <c r="K82"/>
  <c r="J82"/>
  <c r="I82"/>
  <c r="G82"/>
  <c r="E82"/>
  <c r="D82"/>
  <c r="B82"/>
  <c r="G14" i="8" s="1"/>
  <c r="L81" i="12"/>
  <c r="L75"/>
  <c r="F93" l="1"/>
  <c r="H16" i="8" s="1"/>
  <c r="F82" i="12"/>
  <c r="H14" i="8" s="1"/>
  <c r="L82" i="12"/>
  <c r="F88"/>
  <c r="H15" i="8" s="1"/>
  <c r="L93" i="12"/>
  <c r="L88"/>
  <c r="D74" i="4" l="1"/>
  <c r="D66"/>
  <c r="D61"/>
  <c r="D29"/>
  <c r="B29"/>
  <c r="K50" i="7"/>
  <c r="L50" s="1"/>
  <c r="I50"/>
  <c r="K49"/>
  <c r="L49" s="1"/>
  <c r="I49"/>
  <c r="K48"/>
  <c r="L48" s="1"/>
  <c r="I48"/>
  <c r="K37"/>
  <c r="L37" s="1"/>
  <c r="I37"/>
  <c r="K36"/>
  <c r="L36" s="1"/>
  <c r="I36"/>
  <c r="K35"/>
  <c r="L35" s="1"/>
  <c r="I35"/>
  <c r="K34"/>
  <c r="L34" s="1"/>
  <c r="I34"/>
  <c r="D76" i="4"/>
  <c r="D71"/>
  <c r="D70"/>
  <c r="D67"/>
  <c r="D63"/>
  <c r="D62"/>
  <c r="B5" i="9"/>
  <c r="K5"/>
  <c r="S5" i="8" s="1"/>
  <c r="J5" i="9"/>
  <c r="R5" i="8" s="1"/>
  <c r="I5" i="9"/>
  <c r="Q5" i="8" s="1"/>
  <c r="H5" i="9"/>
  <c r="P5" i="8" s="1"/>
  <c r="G5" i="9"/>
  <c r="O5" i="8" s="1"/>
  <c r="E5" i="9"/>
  <c r="D5"/>
  <c r="N5" i="8" s="1"/>
  <c r="B15" i="4" l="1"/>
  <c r="B26"/>
  <c r="B44"/>
  <c r="B41"/>
  <c r="D44"/>
  <c r="D41"/>
  <c r="D26"/>
  <c r="D15"/>
  <c r="D73"/>
  <c r="D72"/>
  <c r="J1396" i="10"/>
  <c r="J1344"/>
  <c r="J1301"/>
  <c r="J1257"/>
  <c r="J1190"/>
  <c r="J970"/>
  <c r="J830"/>
  <c r="J769"/>
  <c r="J697"/>
  <c r="J502"/>
  <c r="J401"/>
  <c r="J277"/>
  <c r="J161"/>
  <c r="J90"/>
  <c r="D1404" l="1"/>
  <c r="L72" i="12"/>
  <c r="K73" l="1"/>
  <c r="J73"/>
  <c r="I73"/>
  <c r="G73"/>
  <c r="E73"/>
  <c r="D73"/>
  <c r="B73"/>
  <c r="G13" i="8" s="1"/>
  <c r="K70" i="12"/>
  <c r="J70"/>
  <c r="I70"/>
  <c r="G70"/>
  <c r="E70"/>
  <c r="D70"/>
  <c r="B70"/>
  <c r="G11" i="8" s="1"/>
  <c r="L69" i="12"/>
  <c r="L68"/>
  <c r="L67"/>
  <c r="L66"/>
  <c r="L65"/>
  <c r="L64"/>
  <c r="L63"/>
  <c r="L62"/>
  <c r="K60"/>
  <c r="J60"/>
  <c r="I60"/>
  <c r="G60"/>
  <c r="E60"/>
  <c r="D60"/>
  <c r="B60"/>
  <c r="G10" i="8" s="1"/>
  <c r="L59" i="12"/>
  <c r="K57"/>
  <c r="J57"/>
  <c r="I57"/>
  <c r="L57" s="1"/>
  <c r="G57"/>
  <c r="E57"/>
  <c r="D57"/>
  <c r="B57"/>
  <c r="G9" i="8" s="1"/>
  <c r="L56" i="12"/>
  <c r="L55"/>
  <c r="L54"/>
  <c r="K52"/>
  <c r="J52"/>
  <c r="I52"/>
  <c r="G52"/>
  <c r="E52"/>
  <c r="D52"/>
  <c r="B52"/>
  <c r="G8" i="8" s="1"/>
  <c r="L51" i="12"/>
  <c r="L50"/>
  <c r="L49"/>
  <c r="L48"/>
  <c r="L47"/>
  <c r="L46"/>
  <c r="L45"/>
  <c r="L44"/>
  <c r="L43"/>
  <c r="K41"/>
  <c r="J41"/>
  <c r="I41"/>
  <c r="G41"/>
  <c r="E41"/>
  <c r="D41"/>
  <c r="B41"/>
  <c r="G7" i="8" s="1"/>
  <c r="L40" i="12"/>
  <c r="L39"/>
  <c r="L38"/>
  <c r="L25"/>
  <c r="K23"/>
  <c r="J23"/>
  <c r="I23"/>
  <c r="G23"/>
  <c r="E23"/>
  <c r="D23"/>
  <c r="B23"/>
  <c r="G6" i="8" s="1"/>
  <c r="L22" i="12"/>
  <c r="L21"/>
  <c r="L20"/>
  <c r="K39" i="7"/>
  <c r="L39" s="1"/>
  <c r="I39"/>
  <c r="K26"/>
  <c r="L26" s="1"/>
  <c r="I26"/>
  <c r="K21"/>
  <c r="L21" s="1"/>
  <c r="I21"/>
  <c r="K20"/>
  <c r="L20" s="1"/>
  <c r="I20"/>
  <c r="K19"/>
  <c r="L19" s="1"/>
  <c r="I19"/>
  <c r="K16"/>
  <c r="L16" s="1"/>
  <c r="I16"/>
  <c r="K15"/>
  <c r="L15" s="1"/>
  <c r="I15"/>
  <c r="K14"/>
  <c r="L14" s="1"/>
  <c r="I14"/>
  <c r="K11"/>
  <c r="L11" s="1"/>
  <c r="I11"/>
  <c r="K10"/>
  <c r="L10" s="1"/>
  <c r="I10"/>
  <c r="K9"/>
  <c r="L9" s="1"/>
  <c r="I9"/>
  <c r="K6"/>
  <c r="L6" s="1"/>
  <c r="I6"/>
  <c r="K5"/>
  <c r="L5" s="1"/>
  <c r="I5"/>
  <c r="K4"/>
  <c r="L4" s="1"/>
  <c r="I4"/>
  <c r="K3"/>
  <c r="L3" s="1"/>
  <c r="I3"/>
  <c r="K71"/>
  <c r="L71" s="1"/>
  <c r="I71"/>
  <c r="K70"/>
  <c r="L70" s="1"/>
  <c r="I70"/>
  <c r="K69"/>
  <c r="L69" s="1"/>
  <c r="I69"/>
  <c r="K66"/>
  <c r="L66" s="1"/>
  <c r="I66"/>
  <c r="K63"/>
  <c r="L63" s="1"/>
  <c r="I63"/>
  <c r="K62"/>
  <c r="L62" s="1"/>
  <c r="I62"/>
  <c r="K61"/>
  <c r="L61" s="1"/>
  <c r="I61"/>
  <c r="K60"/>
  <c r="L60" s="1"/>
  <c r="I60"/>
  <c r="K59"/>
  <c r="L59" s="1"/>
  <c r="I59"/>
  <c r="K58"/>
  <c r="L58" s="1"/>
  <c r="I58"/>
  <c r="K57"/>
  <c r="L57" s="1"/>
  <c r="I57"/>
  <c r="K54"/>
  <c r="L54" s="1"/>
  <c r="I54"/>
  <c r="K51"/>
  <c r="L51" s="1"/>
  <c r="I51"/>
  <c r="K47"/>
  <c r="L47" s="1"/>
  <c r="I47"/>
  <c r="K44"/>
  <c r="L44" s="1"/>
  <c r="I44"/>
  <c r="K43"/>
  <c r="L43" s="1"/>
  <c r="I43"/>
  <c r="H72"/>
  <c r="V16" i="8" s="1"/>
  <c r="G72" i="7"/>
  <c r="E72"/>
  <c r="U16" i="8" s="1"/>
  <c r="B72" i="7"/>
  <c r="H67"/>
  <c r="V15" i="8" s="1"/>
  <c r="G67" i="7"/>
  <c r="E67"/>
  <c r="U15" i="8" s="1"/>
  <c r="B67" i="7"/>
  <c r="H64"/>
  <c r="V14" i="8" s="1"/>
  <c r="G64" i="7"/>
  <c r="E64"/>
  <c r="U14" i="8" s="1"/>
  <c r="B64" i="7"/>
  <c r="H55"/>
  <c r="V13" i="8" s="1"/>
  <c r="G55" i="7"/>
  <c r="E55"/>
  <c r="U13" i="8" s="1"/>
  <c r="B55" i="7"/>
  <c r="H52"/>
  <c r="V11" i="8" s="1"/>
  <c r="G52" i="7"/>
  <c r="E52"/>
  <c r="U11" i="8" s="1"/>
  <c r="B52" i="7"/>
  <c r="H45"/>
  <c r="V9" i="8" s="1"/>
  <c r="G45" i="7"/>
  <c r="E45"/>
  <c r="U9" i="8" s="1"/>
  <c r="B45" i="7"/>
  <c r="H41"/>
  <c r="V8" i="8" s="1"/>
  <c r="G41" i="7"/>
  <c r="E41"/>
  <c r="U8" i="8" s="1"/>
  <c r="B41" i="7"/>
  <c r="K40"/>
  <c r="L40" s="1"/>
  <c r="I40"/>
  <c r="K38"/>
  <c r="L38" s="1"/>
  <c r="I38"/>
  <c r="K33"/>
  <c r="L33" s="1"/>
  <c r="I33"/>
  <c r="H31"/>
  <c r="V7" i="8" s="1"/>
  <c r="G31" i="7"/>
  <c r="E31"/>
  <c r="U7" i="8" s="1"/>
  <c r="B31" i="7"/>
  <c r="K30"/>
  <c r="L30" s="1"/>
  <c r="I30"/>
  <c r="K29"/>
  <c r="L29" s="1"/>
  <c r="I29"/>
  <c r="K28"/>
  <c r="L28" s="1"/>
  <c r="I28"/>
  <c r="K27"/>
  <c r="L27" s="1"/>
  <c r="I27"/>
  <c r="K25"/>
  <c r="L25" s="1"/>
  <c r="I25"/>
  <c r="K24"/>
  <c r="L24" s="1"/>
  <c r="I24"/>
  <c r="H22"/>
  <c r="V6" i="8" s="1"/>
  <c r="G22" i="7"/>
  <c r="E22"/>
  <c r="U6" i="8" s="1"/>
  <c r="B22" i="7"/>
  <c r="W11" i="8" l="1"/>
  <c r="W6"/>
  <c r="W7"/>
  <c r="W8"/>
  <c r="W9"/>
  <c r="W13"/>
  <c r="W14"/>
  <c r="W15"/>
  <c r="W16"/>
  <c r="F23" i="12"/>
  <c r="H6" i="8" s="1"/>
  <c r="L70" i="12"/>
  <c r="L52"/>
  <c r="F70"/>
  <c r="H11" i="8" s="1"/>
  <c r="F52" i="12"/>
  <c r="H8" i="8" s="1"/>
  <c r="L41" i="12"/>
  <c r="L23"/>
  <c r="F41"/>
  <c r="H7" i="8" s="1"/>
  <c r="L60" i="12"/>
  <c r="F73"/>
  <c r="H13" i="8" s="1"/>
  <c r="F57" i="12"/>
  <c r="H9" i="8" s="1"/>
  <c r="F60" i="12"/>
  <c r="H10" i="8" s="1"/>
  <c r="L73" i="12"/>
  <c r="I67" i="7"/>
  <c r="K45"/>
  <c r="L45" s="1"/>
  <c r="I52"/>
  <c r="K64"/>
  <c r="L64" s="1"/>
  <c r="K55"/>
  <c r="L55" s="1"/>
  <c r="I22"/>
  <c r="I31"/>
  <c r="I45"/>
  <c r="I64"/>
  <c r="I41"/>
  <c r="I55"/>
  <c r="K67"/>
  <c r="L67" s="1"/>
  <c r="I72"/>
  <c r="K72"/>
  <c r="L72" s="1"/>
  <c r="K52"/>
  <c r="L52" s="1"/>
  <c r="K41"/>
  <c r="L41" s="1"/>
  <c r="K31"/>
  <c r="L31" s="1"/>
  <c r="K22"/>
  <c r="L22" s="1"/>
  <c r="K20" i="9"/>
  <c r="S14" i="8" s="1"/>
  <c r="J20" i="9"/>
  <c r="R14" i="8" s="1"/>
  <c r="I20" i="9"/>
  <c r="Q14" i="8" s="1"/>
  <c r="H20" i="9"/>
  <c r="P14" i="8" s="1"/>
  <c r="G20" i="9"/>
  <c r="O14" i="8" s="1"/>
  <c r="E20" i="9"/>
  <c r="D20"/>
  <c r="N14" i="8" s="1"/>
  <c r="B20" i="9"/>
  <c r="K16"/>
  <c r="S11" i="8" s="1"/>
  <c r="J16" i="9"/>
  <c r="R11" i="8" s="1"/>
  <c r="I16" i="9"/>
  <c r="Q11" i="8" s="1"/>
  <c r="H16" i="9"/>
  <c r="P11" i="8" s="1"/>
  <c r="G16" i="9"/>
  <c r="O11" i="8" s="1"/>
  <c r="E16" i="9"/>
  <c r="D16"/>
  <c r="N11" i="8" s="1"/>
  <c r="B16" i="9"/>
  <c r="G44" i="4" l="1"/>
  <c r="G41"/>
  <c r="G38"/>
  <c r="J14" i="8"/>
  <c r="G33" i="4"/>
  <c r="D33"/>
  <c r="B33"/>
  <c r="J11" i="8" s="1"/>
  <c r="G29" i="4"/>
  <c r="J9" i="8"/>
  <c r="G26" i="4"/>
  <c r="J8" i="8"/>
  <c r="R72" i="11" l="1"/>
  <c r="Q72"/>
  <c r="P72"/>
  <c r="O72"/>
  <c r="N72"/>
  <c r="M72"/>
  <c r="L72"/>
  <c r="K72"/>
  <c r="J72"/>
  <c r="I72"/>
  <c r="H72"/>
  <c r="G72"/>
  <c r="F72"/>
  <c r="E72"/>
  <c r="D72"/>
  <c r="B72"/>
  <c r="R67"/>
  <c r="Q67"/>
  <c r="P67"/>
  <c r="O67"/>
  <c r="N67"/>
  <c r="M67"/>
  <c r="L67"/>
  <c r="K67"/>
  <c r="J67"/>
  <c r="I67"/>
  <c r="H67"/>
  <c r="G67"/>
  <c r="F67"/>
  <c r="E67"/>
  <c r="D67"/>
  <c r="B67"/>
  <c r="R64"/>
  <c r="Q64"/>
  <c r="P64"/>
  <c r="O64"/>
  <c r="N64"/>
  <c r="M64"/>
  <c r="L64"/>
  <c r="K64"/>
  <c r="J64"/>
  <c r="I64"/>
  <c r="H64"/>
  <c r="G64"/>
  <c r="F64"/>
  <c r="E64"/>
  <c r="D64"/>
  <c r="B64"/>
  <c r="R55"/>
  <c r="Q55"/>
  <c r="P55"/>
  <c r="O55"/>
  <c r="N55"/>
  <c r="M55"/>
  <c r="L55"/>
  <c r="K55"/>
  <c r="J55"/>
  <c r="I55"/>
  <c r="H55"/>
  <c r="G55"/>
  <c r="F55"/>
  <c r="E55"/>
  <c r="D55"/>
  <c r="B55"/>
  <c r="R52"/>
  <c r="Q52"/>
  <c r="P52"/>
  <c r="O52"/>
  <c r="N52"/>
  <c r="M52"/>
  <c r="L52"/>
  <c r="K52"/>
  <c r="J52"/>
  <c r="I52"/>
  <c r="H52"/>
  <c r="G52"/>
  <c r="F52"/>
  <c r="E52"/>
  <c r="D52"/>
  <c r="B52"/>
  <c r="R45"/>
  <c r="Q45"/>
  <c r="P45"/>
  <c r="O45"/>
  <c r="N45"/>
  <c r="M45"/>
  <c r="L45"/>
  <c r="K45"/>
  <c r="J45"/>
  <c r="I45"/>
  <c r="H45"/>
  <c r="G45"/>
  <c r="F45"/>
  <c r="E45"/>
  <c r="D45"/>
  <c r="B45"/>
  <c r="R41"/>
  <c r="Q41"/>
  <c r="P41"/>
  <c r="O41"/>
  <c r="N41"/>
  <c r="M41"/>
  <c r="L41"/>
  <c r="K41"/>
  <c r="J41"/>
  <c r="I41"/>
  <c r="H41"/>
  <c r="G41"/>
  <c r="F41"/>
  <c r="E41"/>
  <c r="D41"/>
  <c r="B41"/>
  <c r="R31"/>
  <c r="Q31"/>
  <c r="P31"/>
  <c r="O31"/>
  <c r="N31"/>
  <c r="M31"/>
  <c r="L31"/>
  <c r="K31"/>
  <c r="J31"/>
  <c r="I31"/>
  <c r="H31"/>
  <c r="G31"/>
  <c r="F31"/>
  <c r="E31"/>
  <c r="D31"/>
  <c r="B31"/>
  <c r="R22"/>
  <c r="Q22"/>
  <c r="P22"/>
  <c r="O22"/>
  <c r="N22"/>
  <c r="M22"/>
  <c r="L22"/>
  <c r="K22"/>
  <c r="J22"/>
  <c r="I22"/>
  <c r="H22"/>
  <c r="G22"/>
  <c r="F22"/>
  <c r="E22"/>
  <c r="D22"/>
  <c r="B22"/>
  <c r="F16" i="8"/>
  <c r="F15"/>
  <c r="F14"/>
  <c r="F13"/>
  <c r="F12"/>
  <c r="F11"/>
  <c r="F10"/>
  <c r="F9"/>
  <c r="F8"/>
  <c r="F7"/>
  <c r="F6"/>
  <c r="F5"/>
  <c r="F4"/>
  <c r="F1396" i="10"/>
  <c r="D16" i="8" s="1"/>
  <c r="B1396" i="10"/>
  <c r="C16" i="8" s="1"/>
  <c r="F1344" i="10"/>
  <c r="D15" i="8" s="1"/>
  <c r="B1344" i="10"/>
  <c r="C15" i="8" s="1"/>
  <c r="F1301" i="10"/>
  <c r="D14" i="8" s="1"/>
  <c r="B1301" i="10"/>
  <c r="C14" i="8" s="1"/>
  <c r="F1257" i="10"/>
  <c r="D13" i="8" s="1"/>
  <c r="L13" s="1"/>
  <c r="B1257" i="10"/>
  <c r="C13" i="8" s="1"/>
  <c r="F1190" i="10"/>
  <c r="D12" i="8" s="1"/>
  <c r="B1190" i="10"/>
  <c r="C12" i="8" s="1"/>
  <c r="F970" i="10"/>
  <c r="D11" i="8" s="1"/>
  <c r="B970" i="10"/>
  <c r="C11" i="8" s="1"/>
  <c r="F830" i="10"/>
  <c r="D10" i="8" s="1"/>
  <c r="B830" i="10"/>
  <c r="C10" i="8" s="1"/>
  <c r="F769" i="10"/>
  <c r="D9" i="8" s="1"/>
  <c r="L9" s="1"/>
  <c r="B769" i="10"/>
  <c r="C9" i="8" s="1"/>
  <c r="F697" i="10"/>
  <c r="D8" i="8" s="1"/>
  <c r="B697" i="10"/>
  <c r="C8" i="8" s="1"/>
  <c r="F502" i="10"/>
  <c r="D7" i="8" s="1"/>
  <c r="B502" i="10"/>
  <c r="C7" i="8" s="1"/>
  <c r="F401" i="10"/>
  <c r="D6" i="8" s="1"/>
  <c r="B401" i="10"/>
  <c r="C6" i="8" s="1"/>
  <c r="F1396" i="2"/>
  <c r="B1396"/>
  <c r="F1344"/>
  <c r="B1344"/>
  <c r="F1301"/>
  <c r="B1301"/>
  <c r="F1257"/>
  <c r="B1257"/>
  <c r="F1190"/>
  <c r="B1190"/>
  <c r="F970"/>
  <c r="B970"/>
  <c r="F830"/>
  <c r="B830"/>
  <c r="F769"/>
  <c r="B769"/>
  <c r="F697"/>
  <c r="B697"/>
  <c r="F502"/>
  <c r="B502"/>
  <c r="F401"/>
  <c r="B401"/>
  <c r="D78" i="7"/>
  <c r="E6" i="8" l="1"/>
  <c r="E10"/>
  <c r="E7"/>
  <c r="E13"/>
  <c r="K13"/>
  <c r="K16"/>
  <c r="E16"/>
  <c r="L16"/>
  <c r="E14"/>
  <c r="L14"/>
  <c r="K14"/>
  <c r="L8"/>
  <c r="K8"/>
  <c r="E8"/>
  <c r="E12"/>
  <c r="E9"/>
  <c r="K9"/>
  <c r="E11"/>
  <c r="L11"/>
  <c r="K11"/>
  <c r="L15"/>
  <c r="E15"/>
  <c r="K15"/>
  <c r="D68" i="4"/>
  <c r="D64"/>
  <c r="D77"/>
  <c r="E18" i="12"/>
  <c r="E13"/>
  <c r="E7"/>
  <c r="E99" s="1"/>
  <c r="G7"/>
  <c r="L17"/>
  <c r="L16"/>
  <c r="L15"/>
  <c r="L12"/>
  <c r="L11"/>
  <c r="L10"/>
  <c r="L9"/>
  <c r="L5"/>
  <c r="L4"/>
  <c r="L3"/>
  <c r="L2"/>
  <c r="K18"/>
  <c r="J18"/>
  <c r="K13"/>
  <c r="J13"/>
  <c r="K7"/>
  <c r="E104" s="1"/>
  <c r="J7"/>
  <c r="E103" s="1"/>
  <c r="I18"/>
  <c r="I13"/>
  <c r="I7"/>
  <c r="G18"/>
  <c r="G13"/>
  <c r="D18"/>
  <c r="B18"/>
  <c r="G5" i="8" s="1"/>
  <c r="D13" i="12"/>
  <c r="B13"/>
  <c r="G4" i="8" s="1"/>
  <c r="D7" i="12"/>
  <c r="B7"/>
  <c r="E98" s="1"/>
  <c r="F3" i="8"/>
  <c r="F277" i="2"/>
  <c r="F161"/>
  <c r="F90"/>
  <c r="G7" i="4"/>
  <c r="D7"/>
  <c r="B7"/>
  <c r="J5" i="8" s="1"/>
  <c r="G15" i="4"/>
  <c r="J7" i="8"/>
  <c r="K7" s="1"/>
  <c r="B17" i="11"/>
  <c r="D17"/>
  <c r="E17"/>
  <c r="F17"/>
  <c r="G17"/>
  <c r="H17"/>
  <c r="I17"/>
  <c r="J17"/>
  <c r="K17"/>
  <c r="L17"/>
  <c r="M17"/>
  <c r="N17"/>
  <c r="O17"/>
  <c r="P17"/>
  <c r="Q17"/>
  <c r="R17"/>
  <c r="F161" i="10"/>
  <c r="D4" i="8" s="1"/>
  <c r="L4" s="1"/>
  <c r="F90" i="10"/>
  <c r="F277"/>
  <c r="D5" i="8" s="1"/>
  <c r="E7" i="7"/>
  <c r="E12"/>
  <c r="U4" i="8" s="1"/>
  <c r="E12" i="11"/>
  <c r="E7"/>
  <c r="G3" i="4"/>
  <c r="G11"/>
  <c r="B11"/>
  <c r="J6" i="8" s="1"/>
  <c r="K6" s="1"/>
  <c r="R7" i="11"/>
  <c r="R12"/>
  <c r="Q7"/>
  <c r="Q12"/>
  <c r="D7"/>
  <c r="D12"/>
  <c r="P7"/>
  <c r="G91" s="1"/>
  <c r="P12"/>
  <c r="O7"/>
  <c r="O12"/>
  <c r="N7"/>
  <c r="G89" s="1"/>
  <c r="N12"/>
  <c r="M7"/>
  <c r="M12"/>
  <c r="L7"/>
  <c r="G87" s="1"/>
  <c r="L12"/>
  <c r="K7"/>
  <c r="K12"/>
  <c r="J7"/>
  <c r="G85" s="1"/>
  <c r="J12"/>
  <c r="I7"/>
  <c r="I12"/>
  <c r="H7"/>
  <c r="G83" s="1"/>
  <c r="H12"/>
  <c r="G7"/>
  <c r="G12"/>
  <c r="F7"/>
  <c r="G81" s="1"/>
  <c r="F12"/>
  <c r="B7"/>
  <c r="G76" s="1"/>
  <c r="B12"/>
  <c r="H7" i="7"/>
  <c r="H12"/>
  <c r="V4" i="8" s="1"/>
  <c r="H17" i="7"/>
  <c r="E17"/>
  <c r="G7"/>
  <c r="G12"/>
  <c r="G17"/>
  <c r="B7"/>
  <c r="B12"/>
  <c r="B17"/>
  <c r="B13" i="9"/>
  <c r="B9"/>
  <c r="D24" s="1"/>
  <c r="D11" i="4"/>
  <c r="B277" i="10"/>
  <c r="C5" i="8" s="1"/>
  <c r="B161" i="10"/>
  <c r="C4" i="8" s="1"/>
  <c r="K13" i="9"/>
  <c r="S8" i="8" s="1"/>
  <c r="J13" i="9"/>
  <c r="R8" i="8" s="1"/>
  <c r="I13" i="9"/>
  <c r="Q8" i="8" s="1"/>
  <c r="H13" i="9"/>
  <c r="P8" i="8" s="1"/>
  <c r="G13" i="9"/>
  <c r="O8" i="8" s="1"/>
  <c r="D13" i="9"/>
  <c r="N8" i="8" s="1"/>
  <c r="K9" i="9"/>
  <c r="J9"/>
  <c r="I9"/>
  <c r="H9"/>
  <c r="G9"/>
  <c r="D9"/>
  <c r="B90" i="10"/>
  <c r="E9" i="9"/>
  <c r="E13"/>
  <c r="B90" i="2"/>
  <c r="B161"/>
  <c r="B277"/>
  <c r="E102" i="12" l="1"/>
  <c r="E100"/>
  <c r="O6" i="8"/>
  <c r="G29" i="9"/>
  <c r="Q6" i="8"/>
  <c r="G31" i="9"/>
  <c r="S6" i="8"/>
  <c r="G33" i="9"/>
  <c r="N6" i="8"/>
  <c r="D25" i="9"/>
  <c r="P6" i="8"/>
  <c r="G30" i="9"/>
  <c r="R6" i="8"/>
  <c r="G32" i="9"/>
  <c r="D26"/>
  <c r="W4" i="8"/>
  <c r="L6"/>
  <c r="G82" i="11"/>
  <c r="G84"/>
  <c r="G86"/>
  <c r="G88"/>
  <c r="G90"/>
  <c r="G93"/>
  <c r="G92"/>
  <c r="D1402" i="10"/>
  <c r="D1401"/>
  <c r="D1400" i="2"/>
  <c r="D1401"/>
  <c r="E77" i="7"/>
  <c r="E75"/>
  <c r="E76"/>
  <c r="G3" i="8"/>
  <c r="V5"/>
  <c r="E78" i="7"/>
  <c r="D79"/>
  <c r="U5" i="8"/>
  <c r="U3"/>
  <c r="U17" s="1"/>
  <c r="I7" i="7"/>
  <c r="V3" i="8"/>
  <c r="E71" i="4"/>
  <c r="D56"/>
  <c r="D54"/>
  <c r="D55"/>
  <c r="L7" i="8"/>
  <c r="E61" i="4"/>
  <c r="E63"/>
  <c r="E62"/>
  <c r="E74"/>
  <c r="E72"/>
  <c r="E66"/>
  <c r="E67"/>
  <c r="G78" i="11"/>
  <c r="G77"/>
  <c r="E5" i="8"/>
  <c r="L5"/>
  <c r="K5"/>
  <c r="E4"/>
  <c r="K4"/>
  <c r="C3"/>
  <c r="V17"/>
  <c r="K17" i="7"/>
  <c r="I12"/>
  <c r="F18" i="12"/>
  <c r="H5" i="8" s="1"/>
  <c r="F13" i="12"/>
  <c r="F7"/>
  <c r="H3" i="8" s="1"/>
  <c r="S17"/>
  <c r="O17"/>
  <c r="P17"/>
  <c r="E75" i="4"/>
  <c r="E76"/>
  <c r="E70"/>
  <c r="E73"/>
  <c r="G17" i="8"/>
  <c r="L18" i="12"/>
  <c r="L7"/>
  <c r="L13"/>
  <c r="F17" i="8"/>
  <c r="I17" i="7"/>
  <c r="Q17" i="8"/>
  <c r="K7" i="7"/>
  <c r="D3" i="8"/>
  <c r="J3"/>
  <c r="R17"/>
  <c r="K12" i="7"/>
  <c r="L12" s="1"/>
  <c r="L3" i="8" l="1"/>
  <c r="W5"/>
  <c r="H4"/>
  <c r="L17" i="7"/>
  <c r="E80"/>
  <c r="E68" i="4"/>
  <c r="E64"/>
  <c r="D1403" i="10"/>
  <c r="E3" i="8"/>
  <c r="E105" i="12"/>
  <c r="E101"/>
  <c r="H17" i="8" s="1"/>
  <c r="W3"/>
  <c r="N17"/>
  <c r="E77" i="4"/>
  <c r="C17" i="8"/>
  <c r="E79" i="7"/>
  <c r="L7"/>
  <c r="G94" i="11"/>
  <c r="G34" i="9"/>
  <c r="H33" s="1"/>
  <c r="W17" i="8"/>
  <c r="D17"/>
  <c r="J17"/>
  <c r="K3"/>
  <c r="E81" i="7" l="1"/>
  <c r="E17" i="8"/>
  <c r="H86" i="11"/>
  <c r="H87"/>
  <c r="H81"/>
  <c r="H82"/>
  <c r="H83"/>
  <c r="H93"/>
  <c r="H90"/>
  <c r="H91"/>
  <c r="H85"/>
  <c r="H88"/>
  <c r="H89"/>
  <c r="H92"/>
  <c r="H84"/>
  <c r="H30" i="9"/>
  <c r="H32"/>
  <c r="H31"/>
  <c r="H29"/>
  <c r="L17" i="8"/>
  <c r="K17"/>
  <c r="H94" i="11" l="1"/>
  <c r="H34" i="9"/>
</calcChain>
</file>

<file path=xl/sharedStrings.xml><?xml version="1.0" encoding="utf-8"?>
<sst xmlns="http://schemas.openxmlformats.org/spreadsheetml/2006/main" count="14881" uniqueCount="2951">
  <si>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</si>
  <si>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</si>
  <si>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</si>
  <si>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</si>
  <si>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</si>
  <si>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</si>
  <si>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</si>
  <si>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</si>
  <si>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</si>
  <si>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</si>
  <si>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</si>
  <si>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</si>
  <si>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</si>
  <si>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</si>
  <si>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</si>
  <si>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</si>
  <si>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</si>
  <si>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</si>
  <si>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</si>
  <si>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</si>
  <si>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</si>
  <si>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</si>
  <si>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</si>
  <si>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</si>
  <si>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</si>
  <si>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</si>
  <si>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</si>
  <si>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</si>
  <si>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</si>
  <si>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</si>
  <si>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</si>
  <si>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</si>
  <si>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</si>
  <si>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</si>
  <si>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</si>
  <si>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</si>
  <si>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PER_MONTH</t>
  </si>
  <si>
    <t>Closure</t>
  </si>
  <si>
    <t>PREEMPT</t>
  </si>
  <si>
    <t>STORM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</si>
  <si>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</si>
  <si>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</si>
  <si>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</si>
  <si>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</si>
  <si>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</si>
  <si>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</si>
  <si>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</si>
  <si>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</si>
  <si>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</si>
  <si>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</si>
  <si>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</si>
  <si>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</si>
  <si>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</si>
  <si>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</si>
  <si>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</si>
  <si>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</si>
  <si>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</si>
  <si>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</si>
  <si>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</si>
  <si>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</si>
  <si>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</si>
  <si>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</si>
  <si>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</si>
  <si>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</si>
  <si>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</si>
  <si>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</si>
  <si>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</si>
  <si>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</si>
  <si>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</si>
  <si>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</si>
  <si>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</si>
  <si>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</si>
  <si>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</si>
  <si>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</si>
  <si>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</si>
  <si>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</si>
  <si>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</si>
  <si>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</si>
  <si>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</si>
  <si>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</si>
  <si>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</si>
  <si>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</si>
  <si>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</si>
  <si>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</si>
  <si>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</si>
  <si>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</si>
  <si>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</si>
  <si>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</si>
  <si>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</si>
  <si>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</si>
  <si>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</si>
  <si>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</si>
  <si>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</si>
  <si>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</si>
  <si>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</si>
  <si>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</si>
  <si>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</si>
  <si>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</si>
  <si>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</si>
  <si>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</si>
  <si>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</si>
  <si>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</si>
  <si>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</si>
  <si>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</si>
  <si>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</si>
  <si>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</si>
  <si>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</si>
  <si>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</si>
  <si>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</si>
  <si>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</si>
  <si>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</si>
  <si>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</si>
  <si>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</si>
  <si>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</si>
  <si>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</si>
  <si>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PREEMPT: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</si>
  <si>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</si>
  <si>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</si>
  <si>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</si>
  <si>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</si>
  <si>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</si>
  <si>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</si>
  <si>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</si>
  <si>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</si>
  <si>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</si>
  <si>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</si>
  <si>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</si>
  <si>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</si>
  <si>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</si>
  <si>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</si>
  <si>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</si>
  <si>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</si>
  <si>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</si>
  <si>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</si>
  <si>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</si>
  <si>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</si>
  <si>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</si>
  <si>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</si>
  <si>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</si>
  <si>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</si>
  <si>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</si>
  <si>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</si>
  <si>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</si>
  <si>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</si>
  <si>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</si>
  <si>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</si>
  <si>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</si>
  <si>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</si>
  <si>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</si>
  <si>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</si>
  <si>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</si>
  <si>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</si>
  <si>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</si>
  <si>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</si>
  <si>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</si>
  <si>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</si>
  <si>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</si>
  <si>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</si>
  <si>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</si>
  <si>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</si>
  <si>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</si>
  <si>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</si>
  <si>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</si>
  <si>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</si>
  <si>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</si>
  <si>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</si>
  <si>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</si>
  <si>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</si>
  <si>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</si>
  <si>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</si>
  <si>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</si>
  <si>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</si>
  <si>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</si>
  <si>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</si>
  <si>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</si>
  <si>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</si>
  <si>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</si>
  <si>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</si>
  <si>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Private/Private</t>
  </si>
  <si>
    <t>JEFFERSON</t>
  </si>
  <si>
    <t>Public/Private</t>
  </si>
  <si>
    <t>PER_WEEK</t>
  </si>
  <si>
    <t>SEPTIC</t>
  </si>
  <si>
    <t>CSO:</t>
  </si>
  <si>
    <t>SEPTIC:</t>
  </si>
  <si>
    <t xml:space="preserve"> = Beach is not monitored. It is not included in EPA's monitored beach summary statistics.</t>
  </si>
  <si>
    <t xml:space="preserve"> = Beach is not monitored.</t>
  </si>
  <si>
    <t>CLALLAM</t>
  </si>
  <si>
    <t>WA463825</t>
  </si>
  <si>
    <t>Agate Bay, Beach 420</t>
  </si>
  <si>
    <t>WA205870</t>
  </si>
  <si>
    <t>Agate Bay, Beach 421</t>
  </si>
  <si>
    <t>WA135447</t>
  </si>
  <si>
    <t>Brandt Point</t>
  </si>
  <si>
    <t>WA169004</t>
  </si>
  <si>
    <t>Cape Flattery</t>
  </si>
  <si>
    <t>WA230086</t>
  </si>
  <si>
    <t>Cape Flattery Trail Lookout</t>
  </si>
  <si>
    <t>WA490912</t>
  </si>
  <si>
    <t>City Pier</t>
  </si>
  <si>
    <t>WA909551</t>
  </si>
  <si>
    <t>Clallam Bay Marina</t>
  </si>
  <si>
    <t>WA931341</t>
  </si>
  <si>
    <t>Clallam Bay State Park</t>
  </si>
  <si>
    <t>WA872868</t>
  </si>
  <si>
    <t>Clallam County Parcel</t>
  </si>
  <si>
    <t>WA651930</t>
  </si>
  <si>
    <t>Cline Spit</t>
  </si>
  <si>
    <t>WA422935</t>
  </si>
  <si>
    <t>Cline Spit County Park</t>
  </si>
  <si>
    <t>WA525515</t>
  </si>
  <si>
    <t>Crescent Beach</t>
  </si>
  <si>
    <t>WA626930</t>
  </si>
  <si>
    <t>Diamond Point, Beach 410</t>
  </si>
  <si>
    <t>WA800512</t>
  </si>
  <si>
    <t>Dry Creek, Beach 414</t>
  </si>
  <si>
    <t>WA570838</t>
  </si>
  <si>
    <t>Dungeness Bay Boat Launch</t>
  </si>
  <si>
    <t>WA873573</t>
  </si>
  <si>
    <t>Dungeness National Wildlife Refuge</t>
  </si>
  <si>
    <t>WA483943</t>
  </si>
  <si>
    <t>Dungeness Recreation Area</t>
  </si>
  <si>
    <t>WA719318</t>
  </si>
  <si>
    <t>Ediz Hook Park</t>
  </si>
  <si>
    <t>WA304130</t>
  </si>
  <si>
    <t>First Beach, Neah Bay</t>
  </si>
  <si>
    <t>WA494916</t>
  </si>
  <si>
    <t>Freshwater Bay Boat Launch</t>
  </si>
  <si>
    <t>WA916131</t>
  </si>
  <si>
    <t>Freshwater Bay, Beach 416</t>
  </si>
  <si>
    <t>WA604476</t>
  </si>
  <si>
    <t>Freshwater Bay, Beach 417</t>
  </si>
  <si>
    <t>WA628826</t>
  </si>
  <si>
    <t>Gibson Spit, Beach 411</t>
  </si>
  <si>
    <t>WA226653</t>
  </si>
  <si>
    <t>Hoko River, Beach 428</t>
  </si>
  <si>
    <t>WA641989</t>
  </si>
  <si>
    <t>Hollywood Beach</t>
  </si>
  <si>
    <t>WA431221</t>
  </si>
  <si>
    <t>James Island, La Push</t>
  </si>
  <si>
    <t>WA577231</t>
  </si>
  <si>
    <t>Jamestown Beach</t>
  </si>
  <si>
    <t>WA308480</t>
  </si>
  <si>
    <t>Jim Creek , Silver King Resort</t>
  </si>
  <si>
    <t>WA318267</t>
  </si>
  <si>
    <t>John Wayne Marina</t>
  </si>
  <si>
    <t>WA293838</t>
  </si>
  <si>
    <t>La Push First Beach</t>
  </si>
  <si>
    <t>WA217458</t>
  </si>
  <si>
    <t>La Push Marina #1</t>
  </si>
  <si>
    <t>WA747265</t>
  </si>
  <si>
    <t>La Push Second Beach, Olympic National Park</t>
  </si>
  <si>
    <t>WA901456</t>
  </si>
  <si>
    <t>Lees Creek</t>
  </si>
  <si>
    <t>WA596137</t>
  </si>
  <si>
    <t>Low Point Community Beach</t>
  </si>
  <si>
    <t>WA360487</t>
  </si>
  <si>
    <t>Lyre River Campground</t>
  </si>
  <si>
    <t>WA570603</t>
  </si>
  <si>
    <t>Mains Farm</t>
  </si>
  <si>
    <t>WA394351</t>
  </si>
  <si>
    <t>Makah Marina</t>
  </si>
  <si>
    <t>WA830731</t>
  </si>
  <si>
    <t>Mcdonnel Creek</t>
  </si>
  <si>
    <t>WA812450</t>
  </si>
  <si>
    <t>Miller Peninsula State Park</t>
  </si>
  <si>
    <t>WA508623</t>
  </si>
  <si>
    <t>Monterra Scenic Overlook</t>
  </si>
  <si>
    <t>WA333475</t>
  </si>
  <si>
    <t>Mouth Of Elwha River</t>
  </si>
  <si>
    <t>WA574966</t>
  </si>
  <si>
    <t>N Sequim Bay Sp</t>
  </si>
  <si>
    <t>WA765320</t>
  </si>
  <si>
    <t>North Olympic National Park</t>
  </si>
  <si>
    <t>WA817191</t>
  </si>
  <si>
    <t>Old Town</t>
  </si>
  <si>
    <t>WA561400</t>
  </si>
  <si>
    <t>Olsen's Marina</t>
  </si>
  <si>
    <t>WA513604</t>
  </si>
  <si>
    <t>Ozette Beach Access, Olympic National Park</t>
  </si>
  <si>
    <t>WA519274</t>
  </si>
  <si>
    <t>Ozette Indian Reservation</t>
  </si>
  <si>
    <t>WA734661</t>
  </si>
  <si>
    <t>Ozette Island</t>
  </si>
  <si>
    <t>WA559628</t>
  </si>
  <si>
    <t>Panorama Vista County Park</t>
  </si>
  <si>
    <t>WA596619</t>
  </si>
  <si>
    <t>Paridise Cove</t>
  </si>
  <si>
    <t>WA184937</t>
  </si>
  <si>
    <t>Pillar Point County Park</t>
  </si>
  <si>
    <t>WA634379</t>
  </si>
  <si>
    <t>Pillar Point, Beach 424</t>
  </si>
  <si>
    <t>WA917842</t>
  </si>
  <si>
    <t>Pillar Point, Beach 425</t>
  </si>
  <si>
    <t>WA350424</t>
  </si>
  <si>
    <t>Pioneer Memorial Park</t>
  </si>
  <si>
    <t>WA453027</t>
  </si>
  <si>
    <t>Pitship Point</t>
  </si>
  <si>
    <t>WA941005</t>
  </si>
  <si>
    <t>Point Of Arches, Olympic National Park</t>
  </si>
  <si>
    <t>WA382085</t>
  </si>
  <si>
    <t>Port Angeles Boat Haven</t>
  </si>
  <si>
    <t>WA682137</t>
  </si>
  <si>
    <t>Port Angeles Ferry And Waterfront</t>
  </si>
  <si>
    <t>WA594688</t>
  </si>
  <si>
    <t>Port Williams Boat Launch</t>
  </si>
  <si>
    <t>WA723631</t>
  </si>
  <si>
    <t>Port Williams Tidelands</t>
  </si>
  <si>
    <t>WA536300</t>
  </si>
  <si>
    <t>Quillayute River Shoreline</t>
  </si>
  <si>
    <t>WA943497</t>
  </si>
  <si>
    <t>Rialto Beach, Olympic National Park</t>
  </si>
  <si>
    <t>WA582522</t>
  </si>
  <si>
    <t>S Pitship Point</t>
  </si>
  <si>
    <t>WA189902</t>
  </si>
  <si>
    <t>Sail &amp; Paddle Park</t>
  </si>
  <si>
    <t>WA496627</t>
  </si>
  <si>
    <t>Salt Creek Recreation Area</t>
  </si>
  <si>
    <t>WA689090</t>
  </si>
  <si>
    <t>Second Beach, Neah Bay</t>
  </si>
  <si>
    <t>WA737147</t>
  </si>
  <si>
    <t>Sekiu Point, Beach 427</t>
  </si>
  <si>
    <t>WA747648</t>
  </si>
  <si>
    <t>Sekiu River Access</t>
  </si>
  <si>
    <t>WA402245</t>
  </si>
  <si>
    <t>Sekiu River, Beach 429a</t>
  </si>
  <si>
    <t>WA302512</t>
  </si>
  <si>
    <t>Sequim Bay State Park</t>
  </si>
  <si>
    <t>WA752517</t>
  </si>
  <si>
    <t>Shi Shi Beach, Olympic National Park</t>
  </si>
  <si>
    <t>WA212560</t>
  </si>
  <si>
    <t>Shipwreck Point Natural Resource Conservation Area</t>
  </si>
  <si>
    <t>WA124355</t>
  </si>
  <si>
    <t>Shipwreck Point, Beach 429</t>
  </si>
  <si>
    <t>WA713360</t>
  </si>
  <si>
    <t>Slip Point, Beach 426</t>
  </si>
  <si>
    <t>WA659787</t>
  </si>
  <si>
    <t>Snow Creek Boat Launch</t>
  </si>
  <si>
    <t>WA928396</t>
  </si>
  <si>
    <t>South Diamond Point</t>
  </si>
  <si>
    <t>WA853688</t>
  </si>
  <si>
    <t>South Sooes</t>
  </si>
  <si>
    <t>WA229826</t>
  </si>
  <si>
    <t>Sunny Shores Beach</t>
  </si>
  <si>
    <t>WA594737</t>
  </si>
  <si>
    <t>Travis Spit, Beach 411a</t>
  </si>
  <si>
    <t>WA188807</t>
  </si>
  <si>
    <t>Twin Rivers, Beach 422</t>
  </si>
  <si>
    <t>WA575619</t>
  </si>
  <si>
    <t>Twin Rivers, Beach 423</t>
  </si>
  <si>
    <t>WA683318</t>
  </si>
  <si>
    <t>Twin Rivers, Beach 423a</t>
  </si>
  <si>
    <t>WA227673</t>
  </si>
  <si>
    <t>W Kydaka Point</t>
  </si>
  <si>
    <t>WA259301</t>
  </si>
  <si>
    <t>Waadah Island</t>
  </si>
  <si>
    <t>WA479588</t>
  </si>
  <si>
    <t>West DNR 414</t>
  </si>
  <si>
    <t>WA572352</t>
  </si>
  <si>
    <t>West Green Point</t>
  </si>
  <si>
    <t>WA297259</t>
  </si>
  <si>
    <t>West Old Town</t>
  </si>
  <si>
    <t>WA348275</t>
  </si>
  <si>
    <t>Whiskey Creek Campground</t>
  </si>
  <si>
    <t>GRAYS HARBOR</t>
  </si>
  <si>
    <t>WA520715</t>
  </si>
  <si>
    <t>28th Street Boat Launch</t>
  </si>
  <si>
    <t>WA240226</t>
  </si>
  <si>
    <t>9th Street Landing And Rayonier Point</t>
  </si>
  <si>
    <t>WA526970</t>
  </si>
  <si>
    <t>Bonge Road Beach Access</t>
  </si>
  <si>
    <t>WA975032</t>
  </si>
  <si>
    <t>Bottle Beach State Park</t>
  </si>
  <si>
    <t>WA290207</t>
  </si>
  <si>
    <t>Bottle Beach Tidelands</t>
  </si>
  <si>
    <t>WA459017</t>
  </si>
  <si>
    <t>Bowerman Basin</t>
  </si>
  <si>
    <t>WA276735</t>
  </si>
  <si>
    <t>Cascade Land Conservancy</t>
  </si>
  <si>
    <t>WA398589</t>
  </si>
  <si>
    <t>Cascade Land Conservancy - Aberdeen</t>
  </si>
  <si>
    <t>WA700834</t>
  </si>
  <si>
    <t>Chance A La Mer / Ocean Shores Main Entrance</t>
  </si>
  <si>
    <t>WA216045</t>
  </si>
  <si>
    <t>City Of Hoquiam, Moon Island Road, Airport Way</t>
  </si>
  <si>
    <t>WA983993</t>
  </si>
  <si>
    <t>Copalis Beach</t>
  </si>
  <si>
    <t>WA619300</t>
  </si>
  <si>
    <t>Damon Point State Park, Protection Island</t>
  </si>
  <si>
    <t>WA501325</t>
  </si>
  <si>
    <t>Grayland Beach</t>
  </si>
  <si>
    <t>WA505548</t>
  </si>
  <si>
    <t>Grayland Beach Access</t>
  </si>
  <si>
    <t>WA983357</t>
  </si>
  <si>
    <t>Grays Harbor Audubon Society, Raft River</t>
  </si>
  <si>
    <t>WA749833</t>
  </si>
  <si>
    <t>Grays Harbor Audubon, Humptulips, Chenois Creek</t>
  </si>
  <si>
    <t>WA797405</t>
  </si>
  <si>
    <t>Grays Harbor City</t>
  </si>
  <si>
    <t>WA277059</t>
  </si>
  <si>
    <t>Grenville Bay</t>
  </si>
  <si>
    <t>WA612643</t>
  </si>
  <si>
    <t>Griffith-Priday State Park</t>
  </si>
  <si>
    <t>WA408848</t>
  </si>
  <si>
    <t>Halfmoon Bay - City Of Westport</t>
  </si>
  <si>
    <t>WA940912</t>
  </si>
  <si>
    <t>Harms Field</t>
  </si>
  <si>
    <t>WA251612</t>
  </si>
  <si>
    <t>Hogsboack And Little Hogsback</t>
  </si>
  <si>
    <t>WA315061</t>
  </si>
  <si>
    <t>Iron Springs</t>
  </si>
  <si>
    <t>WA890714</t>
  </si>
  <si>
    <t>Johns River Bridge</t>
  </si>
  <si>
    <t>WA402308</t>
  </si>
  <si>
    <t>Johns River, Wra Boatlaunch</t>
  </si>
  <si>
    <t>WA750307</t>
  </si>
  <si>
    <t>Moclips, Sunset Beach, Pacfic Beach</t>
  </si>
  <si>
    <t>WA452876</t>
  </si>
  <si>
    <t>N Cape Elizabeth</t>
  </si>
  <si>
    <t>WA639262</t>
  </si>
  <si>
    <t>Ocean City Beach Access</t>
  </si>
  <si>
    <t>WA887855</t>
  </si>
  <si>
    <t>Ocean City State Park</t>
  </si>
  <si>
    <t>WA529282</t>
  </si>
  <si>
    <t>Ocean Lake Way Beach Access</t>
  </si>
  <si>
    <t>WA931419</t>
  </si>
  <si>
    <t>Ocean Shores</t>
  </si>
  <si>
    <t>WA935614</t>
  </si>
  <si>
    <t>Ocean Shores Bulkhead</t>
  </si>
  <si>
    <t>WA803045</t>
  </si>
  <si>
    <t>Ocean Shores Marina</t>
  </si>
  <si>
    <t>WA545815</t>
  </si>
  <si>
    <t>Ocean Shores, Marina View Drive Beach Access</t>
  </si>
  <si>
    <t>WA981950</t>
  </si>
  <si>
    <t>Ocean Shores, North Jetty</t>
  </si>
  <si>
    <t>WA964687</t>
  </si>
  <si>
    <t>Oyhut And Illahee Beach Access</t>
  </si>
  <si>
    <t>WA457148</t>
  </si>
  <si>
    <t>Oyhut And Illahee Beach North</t>
  </si>
  <si>
    <t>WA834094</t>
  </si>
  <si>
    <t>Oyhut State Wildlife Area</t>
  </si>
  <si>
    <t>WA177608</t>
  </si>
  <si>
    <t>Pacific Beach State Park</t>
  </si>
  <si>
    <t>WA815475</t>
  </si>
  <si>
    <t>Pacific Beach, Ocean Groove, Roosevelt Beach</t>
  </si>
  <si>
    <t>WA938053</t>
  </si>
  <si>
    <t>Pacific Blvd Ocean Shores</t>
  </si>
  <si>
    <t>WA559747</t>
  </si>
  <si>
    <t>Point Grenville</t>
  </si>
  <si>
    <t>WA603373</t>
  </si>
  <si>
    <t>Point Grenville Islands</t>
  </si>
  <si>
    <t>WA976477</t>
  </si>
  <si>
    <t>Port Of Grays Harbor</t>
  </si>
  <si>
    <t>WA241080</t>
  </si>
  <si>
    <t>Raft River</t>
  </si>
  <si>
    <t>WA324708</t>
  </si>
  <si>
    <t>Roosevelt Beach Access</t>
  </si>
  <si>
    <t>WA982505</t>
  </si>
  <si>
    <t>S Cape Elizabeth</t>
  </si>
  <si>
    <t>WA573373</t>
  </si>
  <si>
    <t>Sampson</t>
  </si>
  <si>
    <t>WA886914</t>
  </si>
  <si>
    <t>South Bay Bridge</t>
  </si>
  <si>
    <t>WA527431</t>
  </si>
  <si>
    <t>South Oyhut And Illahee Beach</t>
  </si>
  <si>
    <t>WA880320</t>
  </si>
  <si>
    <t>South Queets River, North Raft River</t>
  </si>
  <si>
    <t>WA754338</t>
  </si>
  <si>
    <t>South Raft River</t>
  </si>
  <si>
    <t>WA896211</t>
  </si>
  <si>
    <t>Taholah, North Point Grenville</t>
  </si>
  <si>
    <t>WA533208</t>
  </si>
  <si>
    <t>Taholah, Quinault River Mouth</t>
  </si>
  <si>
    <t>WA760878</t>
  </si>
  <si>
    <t>Taurus Blvd Beach Access</t>
  </si>
  <si>
    <t>WA674935</t>
  </si>
  <si>
    <t>Tunnel Island</t>
  </si>
  <si>
    <t>WA402968</t>
  </si>
  <si>
    <t>Twin Harbors State Park</t>
  </si>
  <si>
    <t>WA178845</t>
  </si>
  <si>
    <t>Unknown (BIDN 990013)</t>
  </si>
  <si>
    <t>WA971805</t>
  </si>
  <si>
    <t>Unknown (BIDN 990014)</t>
  </si>
  <si>
    <t>WA456199</t>
  </si>
  <si>
    <t>Unknown (BIDN 990015)</t>
  </si>
  <si>
    <t>WA627761</t>
  </si>
  <si>
    <t>Unknown (BIDN 990016)</t>
  </si>
  <si>
    <t>WA326886</t>
  </si>
  <si>
    <t>Unknown (BIDN 990019)</t>
  </si>
  <si>
    <t>WA673259</t>
  </si>
  <si>
    <t>Westhaven State Park, Half Moon Bay</t>
  </si>
  <si>
    <t>WA620402</t>
  </si>
  <si>
    <t>Westhaven State Park, South Jetty</t>
  </si>
  <si>
    <t>WA353465</t>
  </si>
  <si>
    <t>Westport - The Groynes</t>
  </si>
  <si>
    <t>WA106545</t>
  </si>
  <si>
    <t>Westport Airport</t>
  </si>
  <si>
    <t>WA468515</t>
  </si>
  <si>
    <t>Westport Beaches</t>
  </si>
  <si>
    <t>WA486777</t>
  </si>
  <si>
    <t>Westport Light State Park</t>
  </si>
  <si>
    <t>WA678798</t>
  </si>
  <si>
    <t>Westport Marina, Westhaven Cove</t>
  </si>
  <si>
    <t>ISLAND</t>
  </si>
  <si>
    <t>WA943414</t>
  </si>
  <si>
    <t>Ala Spit County Park</t>
  </si>
  <si>
    <t>WA718775</t>
  </si>
  <si>
    <t>Baby Island</t>
  </si>
  <si>
    <t>WA501931</t>
  </si>
  <si>
    <t>Beachcombers Community Club Beach</t>
  </si>
  <si>
    <t>WA404340</t>
  </si>
  <si>
    <t>Blowers Bluff</t>
  </si>
  <si>
    <t>WA543152</t>
  </si>
  <si>
    <t>Borgman Road End</t>
  </si>
  <si>
    <t>WA301534</t>
  </si>
  <si>
    <t>Bush Point - Sandpiper Rd End</t>
  </si>
  <si>
    <t>WA938952</t>
  </si>
  <si>
    <t>Bush Point Boat Launch</t>
  </si>
  <si>
    <t>WA368104</t>
  </si>
  <si>
    <t>Bush Point, Beach 101</t>
  </si>
  <si>
    <t>WA523467</t>
  </si>
  <si>
    <t>Cama Beach State Park</t>
  </si>
  <si>
    <t>WA398472</t>
  </si>
  <si>
    <t>Camano Island State Park</t>
  </si>
  <si>
    <t>WA750322</t>
  </si>
  <si>
    <t>Cavalero Beach County Park</t>
  </si>
  <si>
    <t>WA274343</t>
  </si>
  <si>
    <t>Clinton Ferry Terminal</t>
  </si>
  <si>
    <t>WA893676</t>
  </si>
  <si>
    <t>Cornet Bay County Dock</t>
  </si>
  <si>
    <t>WA416356</t>
  </si>
  <si>
    <t>Cornet Bay Marina</t>
  </si>
  <si>
    <t>WA789392</t>
  </si>
  <si>
    <t>Coupeville</t>
  </si>
  <si>
    <t>WA233334</t>
  </si>
  <si>
    <t>Coupeville Wharf</t>
  </si>
  <si>
    <t>WA413650</t>
  </si>
  <si>
    <t>Dave Mackie Memorial County Park</t>
  </si>
  <si>
    <t>WA359485</t>
  </si>
  <si>
    <t>Deception Pass State Park (island)</t>
  </si>
  <si>
    <t>WA742505</t>
  </si>
  <si>
    <t>Deer Lagoon</t>
  </si>
  <si>
    <t>WA538466</t>
  </si>
  <si>
    <t>Double Bluff Park</t>
  </si>
  <si>
    <t>WA385727</t>
  </si>
  <si>
    <t>Driftwood Beach</t>
  </si>
  <si>
    <t>WA695820</t>
  </si>
  <si>
    <t>Driftwood County Park</t>
  </si>
  <si>
    <t>WA245274</t>
  </si>
  <si>
    <t>Dugualla Bay Dike Access</t>
  </si>
  <si>
    <t>WA381204</t>
  </si>
  <si>
    <t>Dugualla Bay, DNR-145</t>
  </si>
  <si>
    <t>WA879949</t>
  </si>
  <si>
    <t>Dugualla Park</t>
  </si>
  <si>
    <t>WA730722</t>
  </si>
  <si>
    <t>E East Point</t>
  </si>
  <si>
    <t>WA697734</t>
  </si>
  <si>
    <t>East San De Fuca</t>
  </si>
  <si>
    <t>WA584419</t>
  </si>
  <si>
    <t>Ebey's Landing National Historical Reserve</t>
  </si>
  <si>
    <t>WA687144</t>
  </si>
  <si>
    <t>English Boom Park &amp; Preserve</t>
  </si>
  <si>
    <t>WA558371</t>
  </si>
  <si>
    <t>FN Onamac Point</t>
  </si>
  <si>
    <t>WA962943</t>
  </si>
  <si>
    <t>FS Mabana</t>
  </si>
  <si>
    <t>WA749597</t>
  </si>
  <si>
    <t>Flintstone Park</t>
  </si>
  <si>
    <t>WA235007</t>
  </si>
  <si>
    <t>Fn Camano Head</t>
  </si>
  <si>
    <t>WA554288</t>
  </si>
  <si>
    <t>Fort Casey State Park</t>
  </si>
  <si>
    <t>WA651573</t>
  </si>
  <si>
    <t>Fort Casey State Park Tidelands</t>
  </si>
  <si>
    <t>WA813647</t>
  </si>
  <si>
    <t>Fort Ebey State Park (dnr-140)</t>
  </si>
  <si>
    <t>WA177160</t>
  </si>
  <si>
    <t>Fox Trot Way Road End</t>
  </si>
  <si>
    <t>WA600271</t>
  </si>
  <si>
    <t>Freeland County Park / Holmes Harbor</t>
  </si>
  <si>
    <t>WA859473</t>
  </si>
  <si>
    <t>Glendale Road End</t>
  </si>
  <si>
    <t>WA185279</t>
  </si>
  <si>
    <t>Glendale, DNR-100</t>
  </si>
  <si>
    <t>WA348651</t>
  </si>
  <si>
    <t>Glendale, DNRr-99</t>
  </si>
  <si>
    <t>WA659427</t>
  </si>
  <si>
    <t>Grasser's Lagoon</t>
  </si>
  <si>
    <t>WA388691</t>
  </si>
  <si>
    <t>Hastie Lake Road Boat Launch</t>
  </si>
  <si>
    <t>WA974661</t>
  </si>
  <si>
    <t>Hidden Beach</t>
  </si>
  <si>
    <t>WA509786</t>
  </si>
  <si>
    <t>High Road End</t>
  </si>
  <si>
    <t>WA520162</t>
  </si>
  <si>
    <t>Holmes Harbor Private Beach</t>
  </si>
  <si>
    <t>WA745511</t>
  </si>
  <si>
    <t>Indian Beach</t>
  </si>
  <si>
    <t>WA777828</t>
  </si>
  <si>
    <t>Joseph Whidbey State Park</t>
  </si>
  <si>
    <t>WA169642</t>
  </si>
  <si>
    <t>Keystone Ferry Terminal</t>
  </si>
  <si>
    <t>WA462035</t>
  </si>
  <si>
    <t>Keystone Spit State Park</t>
  </si>
  <si>
    <t>WA348014</t>
  </si>
  <si>
    <t>Lagoon Point North (Westcliff Drive)</t>
  </si>
  <si>
    <t>WA944467</t>
  </si>
  <si>
    <t>Lagoon Point South</t>
  </si>
  <si>
    <t>WA155054</t>
  </si>
  <si>
    <t>Langley Boat Harbor &amp; Fishing Pier</t>
  </si>
  <si>
    <t>WA821901</t>
  </si>
  <si>
    <t>Langley Seawall Park</t>
  </si>
  <si>
    <t>WA744765</t>
  </si>
  <si>
    <t>Langley Waterfront Park, The Inn At Langley</t>
  </si>
  <si>
    <t>WA595605</t>
  </si>
  <si>
    <t>Ledgewood Beach Access / Admiralty Bay Beach</t>
  </si>
  <si>
    <t>WA913595</t>
  </si>
  <si>
    <t>Libbey Beach County Park</t>
  </si>
  <si>
    <t>WA114565</t>
  </si>
  <si>
    <t>Limpet Lane Road End</t>
  </si>
  <si>
    <t>WA300441</t>
  </si>
  <si>
    <t>Livingston Bay Beach Tidelands</t>
  </si>
  <si>
    <t>WA734186</t>
  </si>
  <si>
    <t>Long Point Beach</t>
  </si>
  <si>
    <t>WA237356</t>
  </si>
  <si>
    <t>Mabana</t>
  </si>
  <si>
    <t>WA474043</t>
  </si>
  <si>
    <t>Mabana Port District Beach Access</t>
  </si>
  <si>
    <t>WA166759</t>
  </si>
  <si>
    <t>Madrona Beach, Camano Island</t>
  </si>
  <si>
    <t>WA907622</t>
  </si>
  <si>
    <t>Maple Grove Boat Launch</t>
  </si>
  <si>
    <t>WA465818</t>
  </si>
  <si>
    <t>Mariner's Cove Boat Launch</t>
  </si>
  <si>
    <t>WA257580</t>
  </si>
  <si>
    <t>Monroe Landing</t>
  </si>
  <si>
    <t>WA991618</t>
  </si>
  <si>
    <t>WA329364</t>
  </si>
  <si>
    <t>Moran's Beach</t>
  </si>
  <si>
    <t>WA759102</t>
  </si>
  <si>
    <t>Mutiny Bay Boat Launch (Road End)</t>
  </si>
  <si>
    <t>WA526556</t>
  </si>
  <si>
    <t>Mutiny Bay Vista</t>
  </si>
  <si>
    <t>WA128121</t>
  </si>
  <si>
    <t>N Bush Point</t>
  </si>
  <si>
    <t>WA818810</t>
  </si>
  <si>
    <t>N Onamac Point</t>
  </si>
  <si>
    <t>WA910781</t>
  </si>
  <si>
    <t>N Point Partridge</t>
  </si>
  <si>
    <t>WA104987</t>
  </si>
  <si>
    <t>NE Cultus Bay</t>
  </si>
  <si>
    <t>WA404278</t>
  </si>
  <si>
    <t>North Penn Cove</t>
  </si>
  <si>
    <t>WA896421</t>
  </si>
  <si>
    <t>Oak Harbor City Beach Park</t>
  </si>
  <si>
    <t>WA564430</t>
  </si>
  <si>
    <t>Oak Harbor City Marina</t>
  </si>
  <si>
    <t>WA527638</t>
  </si>
  <si>
    <t>Oak Harbor City Park Tidelands</t>
  </si>
  <si>
    <t>WA913096</t>
  </si>
  <si>
    <t>Oak Harbor Lagoon</t>
  </si>
  <si>
    <t>WA733176</t>
  </si>
  <si>
    <t>Penn Cove / Madrona</t>
  </si>
  <si>
    <t>WA617137</t>
  </si>
  <si>
    <t>Penn Cove Park</t>
  </si>
  <si>
    <t>WA697460</t>
  </si>
  <si>
    <t>Pioneer Way East</t>
  </si>
  <si>
    <t>WA672703</t>
  </si>
  <si>
    <t>Possession Point Park</t>
  </si>
  <si>
    <t>WA435416</t>
  </si>
  <si>
    <t>Possession Point State Park</t>
  </si>
  <si>
    <t>WA432875</t>
  </si>
  <si>
    <t>S Point Susan</t>
  </si>
  <si>
    <t>WA423602</t>
  </si>
  <si>
    <t>S Rocky Point</t>
  </si>
  <si>
    <t>WA161194</t>
  </si>
  <si>
    <t>S Sandy Point</t>
  </si>
  <si>
    <t>WA400729</t>
  </si>
  <si>
    <t>S Strawberry Point</t>
  </si>
  <si>
    <t>WA610267</t>
  </si>
  <si>
    <t>S Useless Bay</t>
  </si>
  <si>
    <t>WA857390</t>
  </si>
  <si>
    <t>San De Fuca</t>
  </si>
  <si>
    <t>WA765479</t>
  </si>
  <si>
    <t>Saratoga Pass Tidelands</t>
  </si>
  <si>
    <t>WA715848</t>
  </si>
  <si>
    <t>Scatchet Head / Cultus Bay</t>
  </si>
  <si>
    <t>WA195260</t>
  </si>
  <si>
    <t>Snatelum Point</t>
  </si>
  <si>
    <t>WA437963</t>
  </si>
  <si>
    <t>South Ebey's Landing</t>
  </si>
  <si>
    <t>WA363111</t>
  </si>
  <si>
    <t>South Whidbey State Park</t>
  </si>
  <si>
    <t>WA651995</t>
  </si>
  <si>
    <t>Strawberry Point North, DNR 142</t>
  </si>
  <si>
    <t>WA469413</t>
  </si>
  <si>
    <t>Strawberry Point, DNRr-142</t>
  </si>
  <si>
    <t>WA870855</t>
  </si>
  <si>
    <t>Sunlight Beach Road End, East</t>
  </si>
  <si>
    <t>WA741931</t>
  </si>
  <si>
    <t>Sunlight Beach Road End, West</t>
  </si>
  <si>
    <t>WA371026</t>
  </si>
  <si>
    <t>Sunlight County Parcles</t>
  </si>
  <si>
    <t>WA806197</t>
  </si>
  <si>
    <t>Sunrise Beach</t>
  </si>
  <si>
    <t>WA380605</t>
  </si>
  <si>
    <t>Sunset Beach Public Access Point</t>
  </si>
  <si>
    <t>WA668834</t>
  </si>
  <si>
    <t>Tillicum Beach</t>
  </si>
  <si>
    <t>WA219217</t>
  </si>
  <si>
    <t>Tillicum Boat Launch</t>
  </si>
  <si>
    <t>WA563849</t>
  </si>
  <si>
    <t>Town Boat Launch</t>
  </si>
  <si>
    <t>WA867427</t>
  </si>
  <si>
    <t>Unknown (BIDN 260134)</t>
  </si>
  <si>
    <t>WA813668</t>
  </si>
  <si>
    <t>Useless Bay Tidelands</t>
  </si>
  <si>
    <t>WA693769</t>
  </si>
  <si>
    <t>Utsalady County Park</t>
  </si>
  <si>
    <t>WA319269</t>
  </si>
  <si>
    <t>W Beach Rd Public Beach Access</t>
  </si>
  <si>
    <t>WA623054</t>
  </si>
  <si>
    <t>W Elgar Bay</t>
  </si>
  <si>
    <t>WA666527</t>
  </si>
  <si>
    <t>W Penn Cove</t>
  </si>
  <si>
    <t>WA395712</t>
  </si>
  <si>
    <t>W Penn Cove Beach</t>
  </si>
  <si>
    <t>WA375383</t>
  </si>
  <si>
    <t>Whidbey Island Naval Air Station</t>
  </si>
  <si>
    <t>WA741885</t>
  </si>
  <si>
    <t>Winas-Maylor Point - West</t>
  </si>
  <si>
    <t>WA537441</t>
  </si>
  <si>
    <t>Adelma Beach</t>
  </si>
  <si>
    <t>WA285935</t>
  </si>
  <si>
    <t>Admirals Row Association Parcel</t>
  </si>
  <si>
    <t>WA202741</t>
  </si>
  <si>
    <t>Admiralty Condo's</t>
  </si>
  <si>
    <t>WA313831</t>
  </si>
  <si>
    <t>Bay Vista Condo's</t>
  </si>
  <si>
    <t>WA960917</t>
  </si>
  <si>
    <t>Bayview At Chevy Chase</t>
  </si>
  <si>
    <t>WA211853</t>
  </si>
  <si>
    <t>Beach 1, Olympic National Park</t>
  </si>
  <si>
    <t>WA720377</t>
  </si>
  <si>
    <t>Beach 2, Olympic National Park</t>
  </si>
  <si>
    <t>WA598717</t>
  </si>
  <si>
    <t>Beach 3, Olympic National Park</t>
  </si>
  <si>
    <t>WA577343</t>
  </si>
  <si>
    <t>Beach 4, Olympic National Park</t>
  </si>
  <si>
    <t>WA649189</t>
  </si>
  <si>
    <t>Beach 5, Olympic National Park</t>
  </si>
  <si>
    <t>WA887496</t>
  </si>
  <si>
    <t>Beach 6, Olympic National Park</t>
  </si>
  <si>
    <t>WA369740</t>
  </si>
  <si>
    <t>Beach 7, Olympic National Park</t>
  </si>
  <si>
    <t>WA201584</t>
  </si>
  <si>
    <t>Beckett Point Fishermen's Club</t>
  </si>
  <si>
    <t>WA491929</t>
  </si>
  <si>
    <t>Bolton Peninsula, Beach 56</t>
  </si>
  <si>
    <t>WA790336</t>
  </si>
  <si>
    <t>Bridgehaven Community</t>
  </si>
  <si>
    <t>WA773320</t>
  </si>
  <si>
    <t>Brinnon Tidelands</t>
  </si>
  <si>
    <t>WA800540</t>
  </si>
  <si>
    <t>Brinnonwold</t>
  </si>
  <si>
    <t>WA780694</t>
  </si>
  <si>
    <t>Broad Spit</t>
  </si>
  <si>
    <t>WA381464</t>
  </si>
  <si>
    <t>Broad Spit, Coast</t>
  </si>
  <si>
    <t>WA144873</t>
  </si>
  <si>
    <t>Brown Point, Beach 57b</t>
  </si>
  <si>
    <t>WA241567</t>
  </si>
  <si>
    <t>Camp Parsons Boy Scout Brinnon Camp</t>
  </si>
  <si>
    <t>WA955832</t>
  </si>
  <si>
    <t>Cape George Colony Club</t>
  </si>
  <si>
    <t>WA199469</t>
  </si>
  <si>
    <t>Cape George, Beach 407</t>
  </si>
  <si>
    <t>WA877657</t>
  </si>
  <si>
    <t>Cape George, DNRr-409</t>
  </si>
  <si>
    <t>WA665496</t>
  </si>
  <si>
    <t>Central Olympic National Park</t>
  </si>
  <si>
    <t>WA224061</t>
  </si>
  <si>
    <t>Chetzeomka Park</t>
  </si>
  <si>
    <t>WA648839</t>
  </si>
  <si>
    <t>Chimacum Creek Park</t>
  </si>
  <si>
    <t>WA302428</t>
  </si>
  <si>
    <t>Coast Dabob East</t>
  </si>
  <si>
    <t>WA300970</t>
  </si>
  <si>
    <t>Dabob Cove Community</t>
  </si>
  <si>
    <t>WA614357</t>
  </si>
  <si>
    <t>Discovery Bay Camp</t>
  </si>
  <si>
    <t>WA722697</t>
  </si>
  <si>
    <t>Dosewallips State Park</t>
  </si>
  <si>
    <t>WA254271</t>
  </si>
  <si>
    <t>Downtown Port Townsend Business District</t>
  </si>
  <si>
    <t>WA340310</t>
  </si>
  <si>
    <t>Duckabush</t>
  </si>
  <si>
    <t>WA440767</t>
  </si>
  <si>
    <t>Duckabush Tidelands</t>
  </si>
  <si>
    <t>WA178649</t>
  </si>
  <si>
    <t>East Beach County Park</t>
  </si>
  <si>
    <t>WA401610</t>
  </si>
  <si>
    <t>East Beach County Park, Mystery Bay</t>
  </si>
  <si>
    <t>WA476575</t>
  </si>
  <si>
    <t>Edgewater Condo's</t>
  </si>
  <si>
    <t>WA232840</t>
  </si>
  <si>
    <t>Fisherman's Point</t>
  </si>
  <si>
    <t>WA272716</t>
  </si>
  <si>
    <t>Fort Flagler State Park</t>
  </si>
  <si>
    <t>WA515591</t>
  </si>
  <si>
    <t>Fort Worden State Park</t>
  </si>
  <si>
    <t>WA596253</t>
  </si>
  <si>
    <t>Gardiner Public Boat Launch</t>
  </si>
  <si>
    <t>WA569714</t>
  </si>
  <si>
    <t>Hadlock Boat Launch</t>
  </si>
  <si>
    <t>WA575075</t>
  </si>
  <si>
    <t>Hadlock Lions Park</t>
  </si>
  <si>
    <t>WA700887</t>
  </si>
  <si>
    <t>Herb Beck Marina</t>
  </si>
  <si>
    <t>WA576373</t>
  </si>
  <si>
    <t>Hicks County Park</t>
  </si>
  <si>
    <t>WA371725</t>
  </si>
  <si>
    <t>Hoh Indian Reservation</t>
  </si>
  <si>
    <t>WA819397</t>
  </si>
  <si>
    <t>Home Port Marina</t>
  </si>
  <si>
    <t>WA628548</t>
  </si>
  <si>
    <t>J.b. Pope Marina Park</t>
  </si>
  <si>
    <t>WA708640</t>
  </si>
  <si>
    <t>Jackson Cove, Beach 55</t>
  </si>
  <si>
    <t>WA467571</t>
  </si>
  <si>
    <t>Kala Point Beach Community</t>
  </si>
  <si>
    <t>WA263119</t>
  </si>
  <si>
    <t>Kalaloch Beach &amp; Campground, Olympic National Park</t>
  </si>
  <si>
    <t>WA216979</t>
  </si>
  <si>
    <t>Kinney Point, Beach 404a</t>
  </si>
  <si>
    <t>WA920544</t>
  </si>
  <si>
    <t>La Push Third Beach, Olympic National Park</t>
  </si>
  <si>
    <t>WA188832</t>
  </si>
  <si>
    <t>Ludlow Bay Village Parcels</t>
  </si>
  <si>
    <t>WA225749</t>
  </si>
  <si>
    <t>Ludlow Beach Community</t>
  </si>
  <si>
    <t>WA934525</t>
  </si>
  <si>
    <t>Ludlow Beach Tracts #1</t>
  </si>
  <si>
    <t>WA282784</t>
  </si>
  <si>
    <t>Marshall Add Community Club</t>
  </si>
  <si>
    <t>WA642350</t>
  </si>
  <si>
    <t>Mats Mats Bay Boat Launch</t>
  </si>
  <si>
    <t>WA297041</t>
  </si>
  <si>
    <t>Meydenbauer Bay Yacht Club</t>
  </si>
  <si>
    <t>WA242291</t>
  </si>
  <si>
    <t>Mystery Bay State Park</t>
  </si>
  <si>
    <t>WA986216</t>
  </si>
  <si>
    <t>N Tabook Point</t>
  </si>
  <si>
    <t>WA696851</t>
  </si>
  <si>
    <t>Norland Community Beach</t>
  </si>
  <si>
    <t>WA947175</t>
  </si>
  <si>
    <t>North Beach County Park</t>
  </si>
  <si>
    <t>WA851093</t>
  </si>
  <si>
    <t>North Chetzeomka</t>
  </si>
  <si>
    <t>WA526825</t>
  </si>
  <si>
    <t>North Mcdaniel Cove</t>
  </si>
  <si>
    <t>WA820668</t>
  </si>
  <si>
    <t>North Quilcene Bay Tidelands</t>
  </si>
  <si>
    <t>WA663013</t>
  </si>
  <si>
    <t>North Quilicene Harbor</t>
  </si>
  <si>
    <t>WA240644</t>
  </si>
  <si>
    <t>North Squamish Harbor</t>
  </si>
  <si>
    <t>WA903929</t>
  </si>
  <si>
    <t>North Triton Cove</t>
  </si>
  <si>
    <t>WA364914</t>
  </si>
  <si>
    <t>North Triton Cove Access</t>
  </si>
  <si>
    <t>WA293469</t>
  </si>
  <si>
    <t>Northeast Quilcene Bay Tidelands Access</t>
  </si>
  <si>
    <t>WA647807</t>
  </si>
  <si>
    <t>Northwest Maritime Center</t>
  </si>
  <si>
    <t>WA299239</t>
  </si>
  <si>
    <t>Northwest School Of Wooden Boat Builders</t>
  </si>
  <si>
    <t>WA333015</t>
  </si>
  <si>
    <t>Oak Bay</t>
  </si>
  <si>
    <t>WA244632</t>
  </si>
  <si>
    <t>Oak Bay County Park</t>
  </si>
  <si>
    <t>WA442852</t>
  </si>
  <si>
    <t>Ocean Grove</t>
  </si>
  <si>
    <t>WA834096</t>
  </si>
  <si>
    <t>Old Fort Townsend State Park</t>
  </si>
  <si>
    <t>WA484136</t>
  </si>
  <si>
    <t>Pleasant Harbor Marina</t>
  </si>
  <si>
    <t>WA205183</t>
  </si>
  <si>
    <t>Pleasant Harbor Park</t>
  </si>
  <si>
    <t>WA678732</t>
  </si>
  <si>
    <t>Pleasant Harbor State Marine Park</t>
  </si>
  <si>
    <t>WA354534</t>
  </si>
  <si>
    <t>Pleasant Tides</t>
  </si>
  <si>
    <t>WA587725</t>
  </si>
  <si>
    <t>Point Hudson Marina</t>
  </si>
  <si>
    <t>WA278114</t>
  </si>
  <si>
    <t>Point Whitney Tidelands</t>
  </si>
  <si>
    <t>WA775023</t>
  </si>
  <si>
    <t>Port Hadlock Yacht Club</t>
  </si>
  <si>
    <t>WA822740</t>
  </si>
  <si>
    <t>Port Ludlow Associates Parcels</t>
  </si>
  <si>
    <t>WA111038</t>
  </si>
  <si>
    <t>Port Ludlow Condos</t>
  </si>
  <si>
    <t>WA377390</t>
  </si>
  <si>
    <t>Port Ludlow Marina</t>
  </si>
  <si>
    <t>WA201495</t>
  </si>
  <si>
    <t>Port Of Port Townsend</t>
  </si>
  <si>
    <t>WA594877</t>
  </si>
  <si>
    <t>Port Townsend Boat Haven</t>
  </si>
  <si>
    <t>WA118129</t>
  </si>
  <si>
    <t>Port Townsend Ferry Docks</t>
  </si>
  <si>
    <t>WA570192</t>
  </si>
  <si>
    <t>Port Townsend Railroad</t>
  </si>
  <si>
    <t>WA593347</t>
  </si>
  <si>
    <t>Port Townsned Plaza</t>
  </si>
  <si>
    <t>WA272615</t>
  </si>
  <si>
    <t>Queets River Mouth</t>
  </si>
  <si>
    <t>WA209224</t>
  </si>
  <si>
    <t>Quilcene Bay Tidelands</t>
  </si>
  <si>
    <t>WA951681</t>
  </si>
  <si>
    <t>Quilcene Bay Tidelands Access</t>
  </si>
  <si>
    <t>WA632169</t>
  </si>
  <si>
    <t>Right Smart Cove State Park</t>
  </si>
  <si>
    <t>WA790537</t>
  </si>
  <si>
    <t>Ruby Beach, Olympic National Park</t>
  </si>
  <si>
    <t>WA341790</t>
  </si>
  <si>
    <t>Scow Bay</t>
  </si>
  <si>
    <t>WA843314</t>
  </si>
  <si>
    <t>Se Dabob Bay</t>
  </si>
  <si>
    <t>WA431336</t>
  </si>
  <si>
    <t>Seal Rock Campground</t>
  </si>
  <si>
    <t>WA772812</t>
  </si>
  <si>
    <t>Seamount Estates Community Club</t>
  </si>
  <si>
    <t>WA707759</t>
  </si>
  <si>
    <t>Seven Sisters Beach, Point Hannon</t>
  </si>
  <si>
    <t>WA254058</t>
  </si>
  <si>
    <t>Shine Tidelands</t>
  </si>
  <si>
    <t>WA525510</t>
  </si>
  <si>
    <t>Snake And Colvos Rocks</t>
  </si>
  <si>
    <t>WA686338</t>
  </si>
  <si>
    <t>South Bay Community Association Parcels</t>
  </si>
  <si>
    <t>WA549926</t>
  </si>
  <si>
    <t>South Bay Master Association Parcels</t>
  </si>
  <si>
    <t>WA667577</t>
  </si>
  <si>
    <t>South Beach, Olympic National Park</t>
  </si>
  <si>
    <t>WA856608</t>
  </si>
  <si>
    <t>South Indian Island County Park</t>
  </si>
  <si>
    <t>WA764367</t>
  </si>
  <si>
    <t>South Mcdaniel Cove</t>
  </si>
  <si>
    <t>WA356220</t>
  </si>
  <si>
    <t>South Old Port Townsend State Park</t>
  </si>
  <si>
    <t>WA136405</t>
  </si>
  <si>
    <t>South Tala Point Public Access</t>
  </si>
  <si>
    <t>WA892345</t>
  </si>
  <si>
    <t>Squamish Harbor, Beach 59</t>
  </si>
  <si>
    <t>WA872733</t>
  </si>
  <si>
    <t>Tabook Point, Beach 57</t>
  </si>
  <si>
    <t>WA531492</t>
  </si>
  <si>
    <t>Tala Shore</t>
  </si>
  <si>
    <t>WA892003</t>
  </si>
  <si>
    <t>The Landing Condo's</t>
  </si>
  <si>
    <t>WA828555</t>
  </si>
  <si>
    <t>Toandos Tidelands State Park</t>
  </si>
  <si>
    <t>WA616627</t>
  </si>
  <si>
    <t>Triton Cove State Park</t>
  </si>
  <si>
    <t>WA241971</t>
  </si>
  <si>
    <t>W Quilcene Bay</t>
  </si>
  <si>
    <t>WA263849</t>
  </si>
  <si>
    <t>West Bay, Port Ludlow Associates</t>
  </si>
  <si>
    <t>WA634702</t>
  </si>
  <si>
    <t>West Fort Flagler Bridge</t>
  </si>
  <si>
    <t>WA996610</t>
  </si>
  <si>
    <t>West Hood Canal Bridge</t>
  </si>
  <si>
    <t>WA238687</t>
  </si>
  <si>
    <t>Wolfe Property State Park</t>
  </si>
  <si>
    <t>KING</t>
  </si>
  <si>
    <t>WA423327</t>
  </si>
  <si>
    <t>101 Avenue Sw Road End</t>
  </si>
  <si>
    <t>WA510388</t>
  </si>
  <si>
    <t>146th Avenue Sw Road End</t>
  </si>
  <si>
    <t>WA968063</t>
  </si>
  <si>
    <t>16th Avenue West Access</t>
  </si>
  <si>
    <t>WA545494</t>
  </si>
  <si>
    <t>1st Avenue South Bridge Boat Launch</t>
  </si>
  <si>
    <t>WA184686</t>
  </si>
  <si>
    <t>20th Place Sw Road End</t>
  </si>
  <si>
    <t>WA614011</t>
  </si>
  <si>
    <t>Alki Beach Park</t>
  </si>
  <si>
    <t>WA443222</t>
  </si>
  <si>
    <t>Alki Point Light Station</t>
  </si>
  <si>
    <t>WA556680</t>
  </si>
  <si>
    <t>Anthony's Home Port Public Access</t>
  </si>
  <si>
    <t>WA157362</t>
  </si>
  <si>
    <t>Arroyos Natural Area</t>
  </si>
  <si>
    <t>WA433515</t>
  </si>
  <si>
    <t>Ballard Elks Public Access</t>
  </si>
  <si>
    <t>WA670208</t>
  </si>
  <si>
    <t>Bell Harbor Marina</t>
  </si>
  <si>
    <t>WA179017</t>
  </si>
  <si>
    <t>Burton Acres Church Camp</t>
  </si>
  <si>
    <t>WA287406</t>
  </si>
  <si>
    <t>Burton Acres County Park</t>
  </si>
  <si>
    <t>WA482710</t>
  </si>
  <si>
    <t>Camp Kilworth</t>
  </si>
  <si>
    <t>WA907291</t>
  </si>
  <si>
    <t>Camp Sealth</t>
  </si>
  <si>
    <t>WA215964</t>
  </si>
  <si>
    <t>Camp Sealth South</t>
  </si>
  <si>
    <t>WA721627</t>
  </si>
  <si>
    <t>Carkeek Beach South</t>
  </si>
  <si>
    <t>WA121922</t>
  </si>
  <si>
    <t>Carkeek Park</t>
  </si>
  <si>
    <t>WA964236</t>
  </si>
  <si>
    <t>Colman Dock (Seattle Main Terminal)</t>
  </si>
  <si>
    <t>WA847187</t>
  </si>
  <si>
    <t>Cormorant Cove</t>
  </si>
  <si>
    <t>WA580048</t>
  </si>
  <si>
    <t>DNR - Seattle Art Museum</t>
  </si>
  <si>
    <t>WA686013</t>
  </si>
  <si>
    <t>Dash Point State Park</t>
  </si>
  <si>
    <t>WA257938</t>
  </si>
  <si>
    <t>Des Moines Fishing Pier</t>
  </si>
  <si>
    <t>WA704682</t>
  </si>
  <si>
    <t>Des Moines Marina</t>
  </si>
  <si>
    <t>WA784083</t>
  </si>
  <si>
    <t>Des Moines Marina City Beach Park</t>
  </si>
  <si>
    <t>WA917683</t>
  </si>
  <si>
    <t>Diagonal St South Pacific Access</t>
  </si>
  <si>
    <t>WA519112</t>
  </si>
  <si>
    <t>Discovery Park</t>
  </si>
  <si>
    <t>WA839800</t>
  </si>
  <si>
    <t>Dockton County Park</t>
  </si>
  <si>
    <t>WA242015</t>
  </si>
  <si>
    <t>Don Armeni Park</t>
  </si>
  <si>
    <t>WA134900</t>
  </si>
  <si>
    <t>Dumas Bay Park Wildlife Sanctuary</t>
  </si>
  <si>
    <t>WA561070</t>
  </si>
  <si>
    <t>Duwamish Public Access, Terminal 105</t>
  </si>
  <si>
    <t>WA479253</t>
  </si>
  <si>
    <t>Duwamish Waterway Park</t>
  </si>
  <si>
    <t>WA641872</t>
  </si>
  <si>
    <t>East Vashon Island, Beach 85</t>
  </si>
  <si>
    <t>WA572591</t>
  </si>
  <si>
    <t>Elliot Bay Marina</t>
  </si>
  <si>
    <t>WA493007</t>
  </si>
  <si>
    <t>Elliot Bay Park</t>
  </si>
  <si>
    <t>WA849702</t>
  </si>
  <si>
    <t>Emma Schmitz Me-kwa Mooks Park</t>
  </si>
  <si>
    <t>WA118265</t>
  </si>
  <si>
    <t>Fauntleroy Ferry Dock</t>
  </si>
  <si>
    <t>WA637842</t>
  </si>
  <si>
    <t>Fern Cove Park</t>
  </si>
  <si>
    <t>WA794937</t>
  </si>
  <si>
    <t>Gilman Ave W End</t>
  </si>
  <si>
    <t>WA339253</t>
  </si>
  <si>
    <t>Golden Gardens</t>
  </si>
  <si>
    <t>WA578493</t>
  </si>
  <si>
    <t>Harbor Island Marina</t>
  </si>
  <si>
    <t>WA540792</t>
  </si>
  <si>
    <t>Harbor Marina Corporate Center</t>
  </si>
  <si>
    <t>WA654022</t>
  </si>
  <si>
    <t>Herrings House Park / Terminal 107 Park</t>
  </si>
  <si>
    <t>WA319148</t>
  </si>
  <si>
    <t>Hiram M. Chittendon Locks</t>
  </si>
  <si>
    <t>WA667551</t>
  </si>
  <si>
    <t>Jack Block Park</t>
  </si>
  <si>
    <t>WA843384</t>
  </si>
  <si>
    <t>Jack Perry Memorial Viewpoint</t>
  </si>
  <si>
    <t>WA160611</t>
  </si>
  <si>
    <t>Lincoln Park</t>
  </si>
  <si>
    <t>WA498001</t>
  </si>
  <si>
    <t>Lisabuela Park</t>
  </si>
  <si>
    <t>WA649829</t>
  </si>
  <si>
    <t>Lost Lake Park</t>
  </si>
  <si>
    <t>WA623881</t>
  </si>
  <si>
    <t>Lowman Beach</t>
  </si>
  <si>
    <t>WA257715</t>
  </si>
  <si>
    <t>Magnolia Park</t>
  </si>
  <si>
    <t>WA139362</t>
  </si>
  <si>
    <t>Magnolia Tidelands Park</t>
  </si>
  <si>
    <t>WA399463</t>
  </si>
  <si>
    <t>Maury Island Marine Park</t>
  </si>
  <si>
    <t>WA494888</t>
  </si>
  <si>
    <t>Maury Island, Beach 83</t>
  </si>
  <si>
    <t>WA695498</t>
  </si>
  <si>
    <t>Myrtle Edwards Park</t>
  </si>
  <si>
    <t>WA711757</t>
  </si>
  <si>
    <t>Normandy Beach Park/Marine View Park</t>
  </si>
  <si>
    <t>WA606673</t>
  </si>
  <si>
    <t>Northeast Vashon County Park</t>
  </si>
  <si>
    <t>WA925053</t>
  </si>
  <si>
    <t>Pier 66, Seattle Bell Street Pier</t>
  </si>
  <si>
    <t>WA461292</t>
  </si>
  <si>
    <t>Pier 69, Seattle</t>
  </si>
  <si>
    <t>WA984543</t>
  </si>
  <si>
    <t>Pier 69, Seattle Waterfront</t>
  </si>
  <si>
    <t>WA716732</t>
  </si>
  <si>
    <t>Piers 62 And 63</t>
  </si>
  <si>
    <t>WA499176</t>
  </si>
  <si>
    <t>Point Heyer 'Kvi' Beach</t>
  </si>
  <si>
    <t>WA115644</t>
  </si>
  <si>
    <t>Point Robinson County Park</t>
  </si>
  <si>
    <t>WA130153</t>
  </si>
  <si>
    <t>Poverty Bay County Park</t>
  </si>
  <si>
    <t>WA382829</t>
  </si>
  <si>
    <t>Quartermaster Marina</t>
  </si>
  <si>
    <t>WA481873</t>
  </si>
  <si>
    <t>Quartermaster Yacht Club</t>
  </si>
  <si>
    <t>WA149989</t>
  </si>
  <si>
    <t>Redondo City Beach</t>
  </si>
  <si>
    <t>WA676420</t>
  </si>
  <si>
    <t>Redondo County Park</t>
  </si>
  <si>
    <t>WA726327</t>
  </si>
  <si>
    <t>Richey Viewpoint</t>
  </si>
  <si>
    <t>WA705527</t>
  </si>
  <si>
    <t>Richmond Beach Saltwater Park</t>
  </si>
  <si>
    <t>WA886224</t>
  </si>
  <si>
    <t>SW 98th St End</t>
  </si>
  <si>
    <t>WA916921</t>
  </si>
  <si>
    <t>SW Andover St End</t>
  </si>
  <si>
    <t>WA634542</t>
  </si>
  <si>
    <t>SW Bronson Way End</t>
  </si>
  <si>
    <t>WA700738</t>
  </si>
  <si>
    <t>SW Caroll St End</t>
  </si>
  <si>
    <t>WA375576</t>
  </si>
  <si>
    <t>SW Lander St End</t>
  </si>
  <si>
    <t>WA530291</t>
  </si>
  <si>
    <t>SW Spokane St A End</t>
  </si>
  <si>
    <t>WA533157</t>
  </si>
  <si>
    <t>SW Spokane St B End</t>
  </si>
  <si>
    <t>WA706751</t>
  </si>
  <si>
    <t>SW Spokane St C End</t>
  </si>
  <si>
    <t>WA667355</t>
  </si>
  <si>
    <t>Saltwater State Park</t>
  </si>
  <si>
    <t>WA598949</t>
  </si>
  <si>
    <t>Seacrest Park</t>
  </si>
  <si>
    <t>WA347545</t>
  </si>
  <si>
    <t>Seahurst County Park</t>
  </si>
  <si>
    <t>WA752909</t>
  </si>
  <si>
    <t>Seattle Aquarium</t>
  </si>
  <si>
    <t>WA837420</t>
  </si>
  <si>
    <t>Seattle Waterfront Park</t>
  </si>
  <si>
    <t>WA746235</t>
  </si>
  <si>
    <t>Shilshole Bay Marina</t>
  </si>
  <si>
    <t>WA800362</t>
  </si>
  <si>
    <t>Smith Cove Park</t>
  </si>
  <si>
    <t>WA754078</t>
  </si>
  <si>
    <t>Southeast Vashon Island, Beach 79</t>
  </si>
  <si>
    <t>WA490254</t>
  </si>
  <si>
    <t>Southworth Ferry Dock, Vashon Island</t>
  </si>
  <si>
    <t>WA346932</t>
  </si>
  <si>
    <t>Spring Beach County Park</t>
  </si>
  <si>
    <t>WA763316</t>
  </si>
  <si>
    <t>Terminal 115 Viewpoint</t>
  </si>
  <si>
    <t>WA473838</t>
  </si>
  <si>
    <t>Terminal 18 Public Access Park</t>
  </si>
  <si>
    <t>WA507254</t>
  </si>
  <si>
    <t>Three Tree Point</t>
  </si>
  <si>
    <t>WA919497</t>
  </si>
  <si>
    <t>Three Tree Street Road End</t>
  </si>
  <si>
    <t>WA513538</t>
  </si>
  <si>
    <t>Tramp Harbor</t>
  </si>
  <si>
    <t>WA453104</t>
  </si>
  <si>
    <t>Tramp Harbor Fishing Pier</t>
  </si>
  <si>
    <t>WA974550</t>
  </si>
  <si>
    <t>W Sheridan St End</t>
  </si>
  <si>
    <t>WA674455</t>
  </si>
  <si>
    <t>Washington Street Boat Access</t>
  </si>
  <si>
    <t>WA324628</t>
  </si>
  <si>
    <t>West Vashon Island, Beach 77</t>
  </si>
  <si>
    <t>WA185926</t>
  </si>
  <si>
    <t>West Vashon Island, Beach 78</t>
  </si>
  <si>
    <t>WA765607</t>
  </si>
  <si>
    <t>West Vashon Land Trust</t>
  </si>
  <si>
    <t>KITSAP</t>
  </si>
  <si>
    <t>WA866112</t>
  </si>
  <si>
    <t>American Legion Park</t>
  </si>
  <si>
    <t>WA256295</t>
  </si>
  <si>
    <t>Anderson Landing Reserve</t>
  </si>
  <si>
    <t>WA346685</t>
  </si>
  <si>
    <t>Anderson Point County Park</t>
  </si>
  <si>
    <t>WA896039</t>
  </si>
  <si>
    <t>Anna Smith Park</t>
  </si>
  <si>
    <t>WA385049</t>
  </si>
  <si>
    <t>Annapolis Public Access Area</t>
  </si>
  <si>
    <t>WA192208</t>
  </si>
  <si>
    <t>Arness County Park</t>
  </si>
  <si>
    <t>WA562199</t>
  </si>
  <si>
    <t>Aroydy Thai Cuisine</t>
  </si>
  <si>
    <t>WA873585</t>
  </si>
  <si>
    <t>Bachmann Park</t>
  </si>
  <si>
    <t>WA981176</t>
  </si>
  <si>
    <t>Bainbridge Condominiums</t>
  </si>
  <si>
    <t>WA343154</t>
  </si>
  <si>
    <t>Bainbridge Island Land Trust</t>
  </si>
  <si>
    <t>WA292985</t>
  </si>
  <si>
    <t>Blake Island State Park</t>
  </si>
  <si>
    <t>WA118141</t>
  </si>
  <si>
    <t>Blakely Harbor Park</t>
  </si>
  <si>
    <t>WA169161</t>
  </si>
  <si>
    <t>Bloedel Reserve</t>
  </si>
  <si>
    <t>WA892004</t>
  </si>
  <si>
    <t>Bremerton Ferry Terminal</t>
  </si>
  <si>
    <t>WA290083</t>
  </si>
  <si>
    <t>Bremerton Waterfront Condos</t>
  </si>
  <si>
    <t>WA142785</t>
  </si>
  <si>
    <t>Bremerton Yacht Club</t>
  </si>
  <si>
    <t>WA686140</t>
  </si>
  <si>
    <t>Broom St Road End</t>
  </si>
  <si>
    <t>WA376749</t>
  </si>
  <si>
    <t>Brownsville</t>
  </si>
  <si>
    <t>WA807192</t>
  </si>
  <si>
    <t>Brownsville Elementary School</t>
  </si>
  <si>
    <t>WA386249</t>
  </si>
  <si>
    <t>Brownsville Elementary School North Parcel</t>
  </si>
  <si>
    <t>WA595230</t>
  </si>
  <si>
    <t>Camp Indianola</t>
  </si>
  <si>
    <t>WA629848</t>
  </si>
  <si>
    <t>Chico Boat Launch</t>
  </si>
  <si>
    <t>WA968077</t>
  </si>
  <si>
    <t>Clearwater Creek Trail</t>
  </si>
  <si>
    <t>WA715931</t>
  </si>
  <si>
    <t>Country Club Of Seattle</t>
  </si>
  <si>
    <t>WA254300</t>
  </si>
  <si>
    <t>Curley Creek</t>
  </si>
  <si>
    <t>WA978786</t>
  </si>
  <si>
    <t>Dock St Road End</t>
  </si>
  <si>
    <t>WA489123</t>
  </si>
  <si>
    <t>Dockside Sales And Service</t>
  </si>
  <si>
    <t>WA812078</t>
  </si>
  <si>
    <t>Driftwood Cove Beach</t>
  </si>
  <si>
    <t>WA762961</t>
  </si>
  <si>
    <t>Dyes Inlet Tidelands</t>
  </si>
  <si>
    <t>WA450010</t>
  </si>
  <si>
    <t>Eagle Harbor Condos</t>
  </si>
  <si>
    <t>WA937820</t>
  </si>
  <si>
    <t>Eagle Harbor Marina</t>
  </si>
  <si>
    <t>WA381199</t>
  </si>
  <si>
    <t>Eagle Harbor Waterfront Park</t>
  </si>
  <si>
    <t>WA146577</t>
  </si>
  <si>
    <t>East Anderson Cove</t>
  </si>
  <si>
    <t>WA471698</t>
  </si>
  <si>
    <t>East Dyes Inlet County Tideland Parcel</t>
  </si>
  <si>
    <t>WA723556</t>
  </si>
  <si>
    <t>East Hood Canal Bridge</t>
  </si>
  <si>
    <t>WA722396</t>
  </si>
  <si>
    <t>East Indianola</t>
  </si>
  <si>
    <t>WA153074</t>
  </si>
  <si>
    <t>Eglon Boat Launch</t>
  </si>
  <si>
    <t>WA324660</t>
  </si>
  <si>
    <t>Evergreen Park</t>
  </si>
  <si>
    <t>WA153280</t>
  </si>
  <si>
    <t>Fairy Dell Park</t>
  </si>
  <si>
    <t>WA325280</t>
  </si>
  <si>
    <t>Fay Bainbridge State Park</t>
  </si>
  <si>
    <t>WA846185</t>
  </si>
  <si>
    <t>Ferncliff</t>
  </si>
  <si>
    <t>WA728904</t>
  </si>
  <si>
    <t>Fort Ward State Park</t>
  </si>
  <si>
    <t>WA943835</t>
  </si>
  <si>
    <t>Foulweather Bluff, Beach 64</t>
  </si>
  <si>
    <t>WA948694</t>
  </si>
  <si>
    <t>Foulweather Reserve</t>
  </si>
  <si>
    <t>WA558398</t>
  </si>
  <si>
    <t>Front Street Dock</t>
  </si>
  <si>
    <t>WA269603</t>
  </si>
  <si>
    <t>Gilberton Tidelands</t>
  </si>
  <si>
    <t>WA814880</t>
  </si>
  <si>
    <t>Gordon Dr Road End</t>
  </si>
  <si>
    <t>WA659581</t>
  </si>
  <si>
    <t>Gowen Pl Road End</t>
  </si>
  <si>
    <t>WA915193</t>
  </si>
  <si>
    <t>Grotle Dr Road End</t>
  </si>
  <si>
    <t>WA660131</t>
  </si>
  <si>
    <t>Guillemot Cove Preserve</t>
  </si>
  <si>
    <t>WA967447</t>
  </si>
  <si>
    <t>Hansville, Beach 69</t>
  </si>
  <si>
    <t>WA563334</t>
  </si>
  <si>
    <t>Harborview Drive Trail</t>
  </si>
  <si>
    <t>WA822387</t>
  </si>
  <si>
    <t>Harbour Marina</t>
  </si>
  <si>
    <t>WA758977</t>
  </si>
  <si>
    <t>Harper County Park</t>
  </si>
  <si>
    <t>WA935938</t>
  </si>
  <si>
    <t>Harper Public Fishing Pier</t>
  </si>
  <si>
    <t>WA864284</t>
  </si>
  <si>
    <t>Hawley Cove Park</t>
  </si>
  <si>
    <t>WA771848</t>
  </si>
  <si>
    <t>Hidden Cove Road End</t>
  </si>
  <si>
    <t>WA774972</t>
  </si>
  <si>
    <t>Illahee Pier</t>
  </si>
  <si>
    <t>WA575611</t>
  </si>
  <si>
    <t>Illahee Road Bridge</t>
  </si>
  <si>
    <t>WA843240</t>
  </si>
  <si>
    <t>Illahee State Park</t>
  </si>
  <si>
    <t>WA175620</t>
  </si>
  <si>
    <t>Indianola Dock</t>
  </si>
  <si>
    <t>WA297645</t>
  </si>
  <si>
    <t>Island Seniors Community</t>
  </si>
  <si>
    <t>WA411790</t>
  </si>
  <si>
    <t>Joel Pritchard Park</t>
  </si>
  <si>
    <t>WA947685</t>
  </si>
  <si>
    <t>Keyport Boat Launch</t>
  </si>
  <si>
    <t>WA520983</t>
  </si>
  <si>
    <t>Keyport County Park</t>
  </si>
  <si>
    <t>WA148180</t>
  </si>
  <si>
    <t>Keyport Marina</t>
  </si>
  <si>
    <t>WA571257</t>
  </si>
  <si>
    <t>Kingston Ferry Terminal</t>
  </si>
  <si>
    <t>WA985145</t>
  </si>
  <si>
    <t>Kingston Marina</t>
  </si>
  <si>
    <t>WA497940</t>
  </si>
  <si>
    <t>Kitsap County Colsolidated Housing Authority</t>
  </si>
  <si>
    <t>WA375642</t>
  </si>
  <si>
    <t>Kitsap County Fair Grounds</t>
  </si>
  <si>
    <t>WA239348</t>
  </si>
  <si>
    <t>Kitsap Marina &amp; Suldans Boatworks</t>
  </si>
  <si>
    <t>WA683595</t>
  </si>
  <si>
    <t>Kitsap Memorial State Park</t>
  </si>
  <si>
    <t>WA429956</t>
  </si>
  <si>
    <t>Kitsap Memorial State Park Tidelands</t>
  </si>
  <si>
    <t>WA163812</t>
  </si>
  <si>
    <t>Lafayette Ave Road End</t>
  </si>
  <si>
    <t>WA275249</t>
  </si>
  <si>
    <t>Lala Cove Country Club</t>
  </si>
  <si>
    <t>WA380448</t>
  </si>
  <si>
    <t>Lents Landing</t>
  </si>
  <si>
    <t>WA106952</t>
  </si>
  <si>
    <t>Leslie Landing - Winslow Way</t>
  </si>
  <si>
    <t>WA612595</t>
  </si>
  <si>
    <t>Liberty Bay Marina</t>
  </si>
  <si>
    <t>WA995791</t>
  </si>
  <si>
    <t>Liberty Bay Park</t>
  </si>
  <si>
    <t>WA165267</t>
  </si>
  <si>
    <t>Liberty Bay Tidelands</t>
  </si>
  <si>
    <t>WA581265</t>
  </si>
  <si>
    <t>Lions Field</t>
  </si>
  <si>
    <t>WA129125</t>
  </si>
  <si>
    <t>Little Norway Boardwalk</t>
  </si>
  <si>
    <t>WA452887</t>
  </si>
  <si>
    <t>Lovell Avenue Road End</t>
  </si>
  <si>
    <t>WA660201</t>
  </si>
  <si>
    <t>Lytle Road End - Community Park</t>
  </si>
  <si>
    <t>WA986987</t>
  </si>
  <si>
    <t>Madrona Heights</t>
  </si>
  <si>
    <t>WA618273</t>
  </si>
  <si>
    <t>Manchester State Park</t>
  </si>
  <si>
    <t>WA689810</t>
  </si>
  <si>
    <t>Manette Bridge</t>
  </si>
  <si>
    <t>WA890221</t>
  </si>
  <si>
    <t>Manzanita Bay</t>
  </si>
  <si>
    <t>WA286024</t>
  </si>
  <si>
    <t>Marine View Estates</t>
  </si>
  <si>
    <t>WA179657</t>
  </si>
  <si>
    <t>Miller Bay Boat Launch</t>
  </si>
  <si>
    <t>WA483383</t>
  </si>
  <si>
    <t>Miller Bay Tidelands</t>
  </si>
  <si>
    <t>WA849418</t>
  </si>
  <si>
    <t>Misery Point Boat Launch</t>
  </si>
  <si>
    <t>WA760230</t>
  </si>
  <si>
    <t>Murden Cove, Blue Heron Hill Homeowners</t>
  </si>
  <si>
    <t>WA166626</t>
  </si>
  <si>
    <t>N Fletcher Bay</t>
  </si>
  <si>
    <t>WA689850</t>
  </si>
  <si>
    <t>Nad Marine Park</t>
  </si>
  <si>
    <t>WA808008</t>
  </si>
  <si>
    <t>Nelson Park</t>
  </si>
  <si>
    <t>WA151728</t>
  </si>
  <si>
    <t>Nesika Bay</t>
  </si>
  <si>
    <t>WA220634</t>
  </si>
  <si>
    <t>Net Shed Park</t>
  </si>
  <si>
    <t>WA152123</t>
  </si>
  <si>
    <t>North Dyes Community</t>
  </si>
  <si>
    <t>WA163228</t>
  </si>
  <si>
    <t>North Lebo</t>
  </si>
  <si>
    <t>WA273479</t>
  </si>
  <si>
    <t>North Murden Cove (State)</t>
  </si>
  <si>
    <t>WA486900</t>
  </si>
  <si>
    <t>North Skiff Point</t>
  </si>
  <si>
    <t>WA886247</t>
  </si>
  <si>
    <t>North Wing Point</t>
  </si>
  <si>
    <t>WA222792</t>
  </si>
  <si>
    <t>Northwest Point White</t>
  </si>
  <si>
    <t>WA505749</t>
  </si>
  <si>
    <t>Ocean Drive Road End</t>
  </si>
  <si>
    <t>WA288019</t>
  </si>
  <si>
    <t>Olalla Bay Tidelands</t>
  </si>
  <si>
    <t>WA973423</t>
  </si>
  <si>
    <t>Olalla Beach</t>
  </si>
  <si>
    <t>WA667398</t>
  </si>
  <si>
    <t>Olalla Boat Launch</t>
  </si>
  <si>
    <t>WA998149</t>
  </si>
  <si>
    <t>Old Man House Park</t>
  </si>
  <si>
    <t>WA161929</t>
  </si>
  <si>
    <t>Olympic Terrace Water Association Tidelands</t>
  </si>
  <si>
    <t>WA522237</t>
  </si>
  <si>
    <t>Oyster Bay</t>
  </si>
  <si>
    <t>WA595798</t>
  </si>
  <si>
    <t>Oyster Bay Plaza</t>
  </si>
  <si>
    <t>WA731504</t>
  </si>
  <si>
    <t>Oyster Plant Park</t>
  </si>
  <si>
    <t>WA878669</t>
  </si>
  <si>
    <t>Pebble Beach Rd End</t>
  </si>
  <si>
    <t>WA374593</t>
  </si>
  <si>
    <t>Point No Point County Park, DNR-68</t>
  </si>
  <si>
    <t>WA225027</t>
  </si>
  <si>
    <t>Point No Point Lighthouse Park</t>
  </si>
  <si>
    <t>WA272057</t>
  </si>
  <si>
    <t>Point White</t>
  </si>
  <si>
    <t>WA219429</t>
  </si>
  <si>
    <t>Point White Dock</t>
  </si>
  <si>
    <t>WA369081</t>
  </si>
  <si>
    <t>Pomeroy Park - Manchester Beach</t>
  </si>
  <si>
    <t>WA132816</t>
  </si>
  <si>
    <t>Port Madison Water Company Open Space</t>
  </si>
  <si>
    <t>WA176419</t>
  </si>
  <si>
    <t>Port Madison Yacht Club</t>
  </si>
  <si>
    <t>WA820432</t>
  </si>
  <si>
    <t>Port Of Brownsville Marine Park And Marina</t>
  </si>
  <si>
    <t>WA969404</t>
  </si>
  <si>
    <t>Port Of Waterman Beach</t>
  </si>
  <si>
    <t>WA801101</t>
  </si>
  <si>
    <t>Port Orchard Boat Launch</t>
  </si>
  <si>
    <t>WA864721</t>
  </si>
  <si>
    <t>Port Orchard Marina</t>
  </si>
  <si>
    <t>WA424925</t>
  </si>
  <si>
    <t>Port Orchard Pier</t>
  </si>
  <si>
    <t>WA930756</t>
  </si>
  <si>
    <t>Port Orchard Waterfront Businesses</t>
  </si>
  <si>
    <t>WA187017</t>
  </si>
  <si>
    <t>Port Orchard Waterfront Park</t>
  </si>
  <si>
    <t>WA239247</t>
  </si>
  <si>
    <t>Port Orchard Yacht Club</t>
  </si>
  <si>
    <t>WA440287</t>
  </si>
  <si>
    <t>Port Washington Marina</t>
  </si>
  <si>
    <t>WA278302</t>
  </si>
  <si>
    <t>Poulsbo Boat Launch And Marina</t>
  </si>
  <si>
    <t>WA397523</t>
  </si>
  <si>
    <t>Poulsbo Yacht Club</t>
  </si>
  <si>
    <t>WA473832</t>
  </si>
  <si>
    <t>President Point Beach</t>
  </si>
  <si>
    <t>WA540392</t>
  </si>
  <si>
    <t>Prospect Point Beach</t>
  </si>
  <si>
    <t>WA932041</t>
  </si>
  <si>
    <t>Queen City Yacht Club</t>
  </si>
  <si>
    <t>WA588384</t>
  </si>
  <si>
    <t>Rich Passage Estates</t>
  </si>
  <si>
    <t>WA178080</t>
  </si>
  <si>
    <t>Richcove Beach</t>
  </si>
  <si>
    <t>WA946350</t>
  </si>
  <si>
    <t>Rockaway Beach Park</t>
  </si>
  <si>
    <t>WA922404</t>
  </si>
  <si>
    <t>Rolling Bay</t>
  </si>
  <si>
    <t>WA572420</t>
  </si>
  <si>
    <t>Roosevelt Field</t>
  </si>
  <si>
    <t>WA807560</t>
  </si>
  <si>
    <t>Ross Point Tidelands</t>
  </si>
  <si>
    <t>WA478450</t>
  </si>
  <si>
    <t>S Agate Pass</t>
  </si>
  <si>
    <t>WA816110</t>
  </si>
  <si>
    <t>S Driftwood Cove</t>
  </si>
  <si>
    <t>WA871107</t>
  </si>
  <si>
    <t>Salisbury Point County Park</t>
  </si>
  <si>
    <t>WA631374</t>
  </si>
  <si>
    <t>Salisbury Point County Park Tidelands</t>
  </si>
  <si>
    <t>WA736478</t>
  </si>
  <si>
    <t>Sanwick Road End</t>
  </si>
  <si>
    <t>WA903376</t>
  </si>
  <si>
    <t>Scenic Beach State Park</t>
  </si>
  <si>
    <t>WA464287</t>
  </si>
  <si>
    <t>Schel-chelb Estuary</t>
  </si>
  <si>
    <t>WA638883</t>
  </si>
  <si>
    <t>Seabeck Christian Conference Center</t>
  </si>
  <si>
    <t>WA744027</t>
  </si>
  <si>
    <t>Seabeck Land Trust</t>
  </si>
  <si>
    <t>WA556846</t>
  </si>
  <si>
    <t>Seabold Road End</t>
  </si>
  <si>
    <t>WA284502</t>
  </si>
  <si>
    <t>Seabold Tidelands</t>
  </si>
  <si>
    <t>WA288987</t>
  </si>
  <si>
    <t>Seattle Yacht Club</t>
  </si>
  <si>
    <t>WA561755</t>
  </si>
  <si>
    <t>Seaview Terrace Homeowners</t>
  </si>
  <si>
    <t>WA177646</t>
  </si>
  <si>
    <t>Silverdale Waterfront Park</t>
  </si>
  <si>
    <t>WA862680</t>
  </si>
  <si>
    <t>Sinclair Inlet Wildlife Viewing Area</t>
  </si>
  <si>
    <t>WA266351</t>
  </si>
  <si>
    <t>Skogen Lane Road End</t>
  </si>
  <si>
    <t>WA423511</t>
  </si>
  <si>
    <t>South Beach Condominiums</t>
  </si>
  <si>
    <t>WA715414</t>
  </si>
  <si>
    <t>South Brownsville</t>
  </si>
  <si>
    <t>WA522445</t>
  </si>
  <si>
    <t>South Eagle Harbor Tidelands</t>
  </si>
  <si>
    <t>WA649688</t>
  </si>
  <si>
    <t>South Fay Bainbridge</t>
  </si>
  <si>
    <t>WA116737</t>
  </si>
  <si>
    <t>South Murden Cove</t>
  </si>
  <si>
    <t>WA774611</t>
  </si>
  <si>
    <t>South Point Southworth</t>
  </si>
  <si>
    <t>WA152394</t>
  </si>
  <si>
    <t>South Skiff Point</t>
  </si>
  <si>
    <t>WA394780</t>
  </si>
  <si>
    <t>South Tekiu, DNR-40</t>
  </si>
  <si>
    <t>WA906271</t>
  </si>
  <si>
    <t>South Warren Bridge</t>
  </si>
  <si>
    <t>WA213817</t>
  </si>
  <si>
    <t>South Waterman Point</t>
  </si>
  <si>
    <t>WA219531</t>
  </si>
  <si>
    <t>Southeast Port Washington Narrows</t>
  </si>
  <si>
    <t>WA879648</t>
  </si>
  <si>
    <t>Southworth-Vashon Ferry</t>
  </si>
  <si>
    <t>WA926253</t>
  </si>
  <si>
    <t>Stavis Bay Beach</t>
  </si>
  <si>
    <t>WA545307</t>
  </si>
  <si>
    <t>Sun Day Cove</t>
  </si>
  <si>
    <t>WA765722</t>
  </si>
  <si>
    <t>Sunny Cove Community Club</t>
  </si>
  <si>
    <t>WA611542</t>
  </si>
  <si>
    <t>Suquamish (Old Man House)</t>
  </si>
  <si>
    <t>WA310754</t>
  </si>
  <si>
    <t>T'chookwop Park</t>
  </si>
  <si>
    <t>WA256064</t>
  </si>
  <si>
    <t>Tacoma Christian</t>
  </si>
  <si>
    <t>WA124460</t>
  </si>
  <si>
    <t>Taylor Ave Road End</t>
  </si>
  <si>
    <t>WA550293</t>
  </si>
  <si>
    <t>Tekiu Point</t>
  </si>
  <si>
    <t>WA320003</t>
  </si>
  <si>
    <t>Thorpe Road</t>
  </si>
  <si>
    <t>WA963332</t>
  </si>
  <si>
    <t>Tracyton Boat Launch</t>
  </si>
  <si>
    <t>WA681095</t>
  </si>
  <si>
    <t>Tyee Yacht Club</t>
  </si>
  <si>
    <t>WA502176</t>
  </si>
  <si>
    <t>Waterman Public Pier</t>
  </si>
  <si>
    <t>WA153450</t>
  </si>
  <si>
    <t>West Dyes Inlet</t>
  </si>
  <si>
    <t>WA353250</t>
  </si>
  <si>
    <t>West Point Jefferson</t>
  </si>
  <si>
    <t>WA606685</t>
  </si>
  <si>
    <t>West Port Madison Park Nature Preserve</t>
  </si>
  <si>
    <t>WA554071</t>
  </si>
  <si>
    <t>West Wing Point</t>
  </si>
  <si>
    <t>WA616096</t>
  </si>
  <si>
    <t>Wharf St Road End</t>
  </si>
  <si>
    <t>WA722878</t>
  </si>
  <si>
    <t>Wilson Creek</t>
  </si>
  <si>
    <t>WA845842</t>
  </si>
  <si>
    <t>Winslow Ferry Terminal</t>
  </si>
  <si>
    <t>WA845878</t>
  </si>
  <si>
    <t>Winslow Wharf Marina</t>
  </si>
  <si>
    <t>WA772481</t>
  </si>
  <si>
    <t>Woodland Drive Road End</t>
  </si>
  <si>
    <t>WA549212</t>
  </si>
  <si>
    <t>Wyndown Acres Community Beach</t>
  </si>
  <si>
    <t>WA395410</t>
  </si>
  <si>
    <t>Wynn-Jones County Park</t>
  </si>
  <si>
    <t>WA393282</t>
  </si>
  <si>
    <t>Yacht Club Broiler Tidelands</t>
  </si>
  <si>
    <t>MASON</t>
  </si>
  <si>
    <t>WA242545</t>
  </si>
  <si>
    <t>Alderbrook Resort</t>
  </si>
  <si>
    <t>WA691435</t>
  </si>
  <si>
    <t>Allyn Waterfront Park</t>
  </si>
  <si>
    <t>WA136094</t>
  </si>
  <si>
    <t>Allyn Waterfront Park Tidelands</t>
  </si>
  <si>
    <t>WA304338</t>
  </si>
  <si>
    <t>Arcadia Boat Launch</t>
  </si>
  <si>
    <t>WA683948</t>
  </si>
  <si>
    <t>Belfair State Park</t>
  </si>
  <si>
    <t>WA420164</t>
  </si>
  <si>
    <t>Dewatto Bay, Beach 44a</t>
  </si>
  <si>
    <t>WA231050</t>
  </si>
  <si>
    <t>Eagle Creek Recreational Tidelands</t>
  </si>
  <si>
    <t>WA476114</t>
  </si>
  <si>
    <t>End Of Twanoh State Park</t>
  </si>
  <si>
    <t>WA565734</t>
  </si>
  <si>
    <t>Fudge Point</t>
  </si>
  <si>
    <t>WA719788</t>
  </si>
  <si>
    <t>Grapeview</t>
  </si>
  <si>
    <t>WA498510</t>
  </si>
  <si>
    <t>Grapeview Boat Launch</t>
  </si>
  <si>
    <t>WA822144</t>
  </si>
  <si>
    <t>Grapeview Harbor Marina</t>
  </si>
  <si>
    <t>WA813219</t>
  </si>
  <si>
    <t>Hartstene Bridge Boat Launch</t>
  </si>
  <si>
    <t>WA570200</t>
  </si>
  <si>
    <t>Hartstene Island Bridge</t>
  </si>
  <si>
    <t>WA522286</t>
  </si>
  <si>
    <t>Hartstene Island, Beach 33</t>
  </si>
  <si>
    <t>WA619667</t>
  </si>
  <si>
    <t>Hartstene Pointe</t>
  </si>
  <si>
    <t>WA865898</t>
  </si>
  <si>
    <t>Hood Canal Girl Scout Camp</t>
  </si>
  <si>
    <t>WA132405</t>
  </si>
  <si>
    <t>Hood Canal Saltwater Park</t>
  </si>
  <si>
    <t>WA180134</t>
  </si>
  <si>
    <t>Hood Canal, Beach 46</t>
  </si>
  <si>
    <t>WA560742</t>
  </si>
  <si>
    <t>Hood Canal, Beach 47</t>
  </si>
  <si>
    <t>WA920347</t>
  </si>
  <si>
    <t>Hood Canal, Beach 48</t>
  </si>
  <si>
    <t>WA919553</t>
  </si>
  <si>
    <t>Hoodsport Hatchery</t>
  </si>
  <si>
    <t>WA293846</t>
  </si>
  <si>
    <t>Hoodsport Marina</t>
  </si>
  <si>
    <t>WA702490</t>
  </si>
  <si>
    <t>Hoodsport, Beach 43 (N Hoodsport Hatchery)</t>
  </si>
  <si>
    <t>WA579139</t>
  </si>
  <si>
    <t>Hope Island (Mason Co.)</t>
  </si>
  <si>
    <t>WA506099</t>
  </si>
  <si>
    <t>Jarrell Cove State Park</t>
  </si>
  <si>
    <t>WA369855</t>
  </si>
  <si>
    <t>Jarrell Cove, Beach 34</t>
  </si>
  <si>
    <t>WA128359</t>
  </si>
  <si>
    <t>Jorstad Creek Resort</t>
  </si>
  <si>
    <t>WA616032</t>
  </si>
  <si>
    <t>Kennedy Creek Tidelands</t>
  </si>
  <si>
    <t>WA241588</t>
  </si>
  <si>
    <t>Lilliwaup Tidelands State Park</t>
  </si>
  <si>
    <t>WA811301</t>
  </si>
  <si>
    <t>Little Skookum</t>
  </si>
  <si>
    <t>WA545293</t>
  </si>
  <si>
    <t>Lynch Cove / Hood Canal Land Trust</t>
  </si>
  <si>
    <t>WA756760</t>
  </si>
  <si>
    <t>Main St Rd End</t>
  </si>
  <si>
    <t>WA900888</t>
  </si>
  <si>
    <t>Manke Lumber Company Access</t>
  </si>
  <si>
    <t>WA267848</t>
  </si>
  <si>
    <t>Mcmicken Island State Park</t>
  </si>
  <si>
    <t>WA377576</t>
  </si>
  <si>
    <t>N Case Inlet</t>
  </si>
  <si>
    <t>WA112882</t>
  </si>
  <si>
    <t>North Bay Kayak Park</t>
  </si>
  <si>
    <t>WA702914</t>
  </si>
  <si>
    <t>North Bay Res Access</t>
  </si>
  <si>
    <t>WA790650</t>
  </si>
  <si>
    <t>North Bay Res Tidelands</t>
  </si>
  <si>
    <t>WA365219</t>
  </si>
  <si>
    <t>North Jorstad Creek</t>
  </si>
  <si>
    <t>WA200668</t>
  </si>
  <si>
    <t>North Oakland Bay</t>
  </si>
  <si>
    <t>WA689752</t>
  </si>
  <si>
    <t>Northeast Case Inlet Tidelands</t>
  </si>
  <si>
    <t>WA127832</t>
  </si>
  <si>
    <t>Northwest Case Inlet Tidelands</t>
  </si>
  <si>
    <t>WA478662</t>
  </si>
  <si>
    <t>Oakland Bay &amp; Chapman Cove Exclusive</t>
  </si>
  <si>
    <t>WA856946</t>
  </si>
  <si>
    <t>Oakland Bay Recreational Tidelands</t>
  </si>
  <si>
    <t>WA711399</t>
  </si>
  <si>
    <t>Oakland Bay Tidelands</t>
  </si>
  <si>
    <t>WA786407</t>
  </si>
  <si>
    <t>Olympia Yacht Club - Pickering Passgae</t>
  </si>
  <si>
    <t>WA114136</t>
  </si>
  <si>
    <t>Olympic Beach Club</t>
  </si>
  <si>
    <t>WA878400</t>
  </si>
  <si>
    <t>Pirates Cove Country Club</t>
  </si>
  <si>
    <t>WA931496</t>
  </si>
  <si>
    <t>Port Of Allyn Public Boat Launch</t>
  </si>
  <si>
    <t>WA725477</t>
  </si>
  <si>
    <t>Port Of Allyn Public Dock</t>
  </si>
  <si>
    <t>WA521828</t>
  </si>
  <si>
    <t>Potlatch State Park</t>
  </si>
  <si>
    <t>WA845933</t>
  </si>
  <si>
    <t>Potlatch State Park Tidelands</t>
  </si>
  <si>
    <t>WA636384</t>
  </si>
  <si>
    <t>Reach Island Bridge</t>
  </si>
  <si>
    <t>WA779829</t>
  </si>
  <si>
    <t>Rendsland Creek</t>
  </si>
  <si>
    <t>WA364431</t>
  </si>
  <si>
    <t>Seabrook Community Beach</t>
  </si>
  <si>
    <t>WA398284</t>
  </si>
  <si>
    <t>Shelton Boat Launch And Marina</t>
  </si>
  <si>
    <t>WA680892</t>
  </si>
  <si>
    <t>Shorecrest (Jacoby) County Park</t>
  </si>
  <si>
    <t>WA212050</t>
  </si>
  <si>
    <t>South Graham Point</t>
  </si>
  <si>
    <t>WA626168</t>
  </si>
  <si>
    <t>South Jorsted Creek</t>
  </si>
  <si>
    <t>WA269816</t>
  </si>
  <si>
    <t>South Of Lilliwaup Tidelands State Park</t>
  </si>
  <si>
    <t>WA191640</t>
  </si>
  <si>
    <t>Stretch Island Bridge</t>
  </si>
  <si>
    <t>WA904776</t>
  </si>
  <si>
    <t>Stretch Island, Beach 20</t>
  </si>
  <si>
    <t>WA875749</t>
  </si>
  <si>
    <t>Stretch Point State Park</t>
  </si>
  <si>
    <t>WA539901</t>
  </si>
  <si>
    <t>Summer Tide Resort And Marina</t>
  </si>
  <si>
    <t>WA527495</t>
  </si>
  <si>
    <t>Timberlake Community Beach</t>
  </si>
  <si>
    <t>WA205748</t>
  </si>
  <si>
    <t>Twanoh State Park</t>
  </si>
  <si>
    <t>WA633135</t>
  </si>
  <si>
    <t>Union Public Boat Launch</t>
  </si>
  <si>
    <t>WA381251</t>
  </si>
  <si>
    <t>Union River Wildlife Area (Theler Area)</t>
  </si>
  <si>
    <t>WA113345</t>
  </si>
  <si>
    <t>Walker County Park</t>
  </si>
  <si>
    <t>PACIFIC</t>
  </si>
  <si>
    <t>WA512491</t>
  </si>
  <si>
    <t>10th Street Access</t>
  </si>
  <si>
    <t>WA395573</t>
  </si>
  <si>
    <t>Bay Avenue / Ocean Park Beach</t>
  </si>
  <si>
    <t>WA352343</t>
  </si>
  <si>
    <t>Bay Center Boat Channel</t>
  </si>
  <si>
    <t>WA275243</t>
  </si>
  <si>
    <t>Bolstead Beach Access</t>
  </si>
  <si>
    <t>WA226486</t>
  </si>
  <si>
    <t>Bone River</t>
  </si>
  <si>
    <t>WA305890</t>
  </si>
  <si>
    <t>Bruceport County Park</t>
  </si>
  <si>
    <t>WA268177</t>
  </si>
  <si>
    <t>Bush Pioneer Park</t>
  </si>
  <si>
    <t>WA118670</t>
  </si>
  <si>
    <t>Cape Disappointment Coast Guard Station</t>
  </si>
  <si>
    <t>WA655166</t>
  </si>
  <si>
    <t>Cape Disappointment State Park</t>
  </si>
  <si>
    <t>WA496456</t>
  </si>
  <si>
    <t>Cape Shoalwater</t>
  </si>
  <si>
    <t>WA527624</t>
  </si>
  <si>
    <t>City Of South Bend Boat Haven</t>
  </si>
  <si>
    <t>WA476232</t>
  </si>
  <si>
    <t>Cranberry Road Beach Access</t>
  </si>
  <si>
    <t>WA716462</t>
  </si>
  <si>
    <t>Grayland Beach State Park</t>
  </si>
  <si>
    <t>WA658800</t>
  </si>
  <si>
    <t>Hawks Point</t>
  </si>
  <si>
    <t>WA863327</t>
  </si>
  <si>
    <t>Highway 101 Bridge, South Willipa</t>
  </si>
  <si>
    <t>WA169026</t>
  </si>
  <si>
    <t>Hines</t>
  </si>
  <si>
    <t>WA943204</t>
  </si>
  <si>
    <t>Holman</t>
  </si>
  <si>
    <t>WA573170</t>
  </si>
  <si>
    <t>Klipsan Beach Access</t>
  </si>
  <si>
    <t>WA596403</t>
  </si>
  <si>
    <t>Leadbetter Point State Park Beach</t>
  </si>
  <si>
    <t>WA336054</t>
  </si>
  <si>
    <t>Lewis Unit, Willapa NWR</t>
  </si>
  <si>
    <t>WA861917</t>
  </si>
  <si>
    <t>Long Beach</t>
  </si>
  <si>
    <t>WA749619</t>
  </si>
  <si>
    <t>Long Beach Boardwalk</t>
  </si>
  <si>
    <t>WA136343</t>
  </si>
  <si>
    <t>Long Island Unit, Willapa Nwr</t>
  </si>
  <si>
    <t>WA808131</t>
  </si>
  <si>
    <t>Loomis</t>
  </si>
  <si>
    <t>WA518779</t>
  </si>
  <si>
    <t>Loomis Lake</t>
  </si>
  <si>
    <t>WA246024</t>
  </si>
  <si>
    <t>Midway Beach Access</t>
  </si>
  <si>
    <t>WA625092</t>
  </si>
  <si>
    <t>Nahcotta Small Boat Basin</t>
  </si>
  <si>
    <t>WA966687</t>
  </si>
  <si>
    <t>Nemah</t>
  </si>
  <si>
    <t>WA402512</t>
  </si>
  <si>
    <t>Nemah Li</t>
  </si>
  <si>
    <t>WA335511</t>
  </si>
  <si>
    <t>Nemah River</t>
  </si>
  <si>
    <t>WA563156</t>
  </si>
  <si>
    <t>North Cove</t>
  </si>
  <si>
    <t>WA345568</t>
  </si>
  <si>
    <t>North Cove Beach Access</t>
  </si>
  <si>
    <t>WA981320</t>
  </si>
  <si>
    <t>North Klipsan</t>
  </si>
  <si>
    <t>WA318080</t>
  </si>
  <si>
    <t>North River Public Fishing Access</t>
  </si>
  <si>
    <t>WA735395</t>
  </si>
  <si>
    <t>North Willapa Bay - Cascade Land Conservancy</t>
  </si>
  <si>
    <t>WA249655</t>
  </si>
  <si>
    <t>North Willapa National Wildlife Refuge</t>
  </si>
  <si>
    <t>WA309134</t>
  </si>
  <si>
    <t>Ocean Park</t>
  </si>
  <si>
    <t>WA334914</t>
  </si>
  <si>
    <t>Ocean Park North</t>
  </si>
  <si>
    <t>WA944013</t>
  </si>
  <si>
    <t>Old Highway 105 Beach Access</t>
  </si>
  <si>
    <t>WA681309</t>
  </si>
  <si>
    <t>Oysterville Beach Access</t>
  </si>
  <si>
    <t>WA988818</t>
  </si>
  <si>
    <t>Pacific Beach</t>
  </si>
  <si>
    <t>WA904830</t>
  </si>
  <si>
    <t>Pacific Pines State Park</t>
  </si>
  <si>
    <t>WA781162</t>
  </si>
  <si>
    <t>Palix River Boat Launch</t>
  </si>
  <si>
    <t>WA829708</t>
  </si>
  <si>
    <t>Rhodesia Beach</t>
  </si>
  <si>
    <t>WA515279</t>
  </si>
  <si>
    <t>Riekkola Unit, Willapa NWR</t>
  </si>
  <si>
    <t>WA581979</t>
  </si>
  <si>
    <t>Sandy Point</t>
  </si>
  <si>
    <t>WA149152</t>
  </si>
  <si>
    <t>Seaview</t>
  </si>
  <si>
    <t>WA293546</t>
  </si>
  <si>
    <t>Seaview Beach Access</t>
  </si>
  <si>
    <t>WA776007</t>
  </si>
  <si>
    <t>South Bend Fishing Access And Boat Launch</t>
  </si>
  <si>
    <t>WA252513</t>
  </si>
  <si>
    <t>South Bend State Dock</t>
  </si>
  <si>
    <t>WA807734</t>
  </si>
  <si>
    <t>South Grayland Beach</t>
  </si>
  <si>
    <t>WA545382</t>
  </si>
  <si>
    <t>South Naselle River - State</t>
  </si>
  <si>
    <t>WA883221</t>
  </si>
  <si>
    <t>South Nemah River - State</t>
  </si>
  <si>
    <t>WA434092</t>
  </si>
  <si>
    <t>Southeast Wilson Point</t>
  </si>
  <si>
    <t>WA211917</t>
  </si>
  <si>
    <t>Tokeland Marina</t>
  </si>
  <si>
    <t>WA478639</t>
  </si>
  <si>
    <t>Tokeland Marina Tidelands</t>
  </si>
  <si>
    <t>WA566500</t>
  </si>
  <si>
    <t>Warrenton Cannery Road Beach Access</t>
  </si>
  <si>
    <t>WA589517</t>
  </si>
  <si>
    <t>Willapa Harbor Airport</t>
  </si>
  <si>
    <t>WA822670</t>
  </si>
  <si>
    <t>Willapa National Wildlife Refuge Boat Launch</t>
  </si>
  <si>
    <t>PIERCE</t>
  </si>
  <si>
    <t>WA713564</t>
  </si>
  <si>
    <t>182nd Avenue KPN Road End</t>
  </si>
  <si>
    <t>WA538782</t>
  </si>
  <si>
    <t>36th Street NW Road End Boat Launch</t>
  </si>
  <si>
    <t>WA978169</t>
  </si>
  <si>
    <t>All Saints Camp</t>
  </si>
  <si>
    <t>WA465399</t>
  </si>
  <si>
    <t>Amsterdam Bay</t>
  </si>
  <si>
    <t>WA663362</t>
  </si>
  <si>
    <t>Anderson Island Ferry Dock</t>
  </si>
  <si>
    <t>WA418274</t>
  </si>
  <si>
    <t>Anderson Island, Beach 8</t>
  </si>
  <si>
    <t>WA832327</t>
  </si>
  <si>
    <t>Andrew Anderson's Marine Park</t>
  </si>
  <si>
    <t>WA880987</t>
  </si>
  <si>
    <t>WA910232</t>
  </si>
  <si>
    <t>Arrbella's Marina</t>
  </si>
  <si>
    <t>WA339558</t>
  </si>
  <si>
    <t>Berg Drive Road End Boat Launch</t>
  </si>
  <si>
    <t>WA533050</t>
  </si>
  <si>
    <t>Browns Point Lighthouse Park</t>
  </si>
  <si>
    <t>WA956760</t>
  </si>
  <si>
    <t>Camp Coleman</t>
  </si>
  <si>
    <t>WA402115</t>
  </si>
  <si>
    <t>Camp Gallagher</t>
  </si>
  <si>
    <t>WA644998</t>
  </si>
  <si>
    <t>Camp Seymour</t>
  </si>
  <si>
    <t>WA898741</t>
  </si>
  <si>
    <t>Cedrona Cove Marina</t>
  </si>
  <si>
    <t>WA979508</t>
  </si>
  <si>
    <t>Chambers Creek Properties</t>
  </si>
  <si>
    <t>WA551776</t>
  </si>
  <si>
    <t>Commencement Bay North</t>
  </si>
  <si>
    <t>WA513767</t>
  </si>
  <si>
    <t>Cromwell</t>
  </si>
  <si>
    <t>WA597726</t>
  </si>
  <si>
    <t>Cutts Island State Park</t>
  </si>
  <si>
    <t>WA261743</t>
  </si>
  <si>
    <t>Dash Point County Park</t>
  </si>
  <si>
    <t>WA537714</t>
  </si>
  <si>
    <t>Devils Head</t>
  </si>
  <si>
    <t>WA938260</t>
  </si>
  <si>
    <t>Devils Head, Beach 13</t>
  </si>
  <si>
    <t>WA979466</t>
  </si>
  <si>
    <t>Dickman Mill Park</t>
  </si>
  <si>
    <t>WA907663</t>
  </si>
  <si>
    <t>Eagle Island State Park</t>
  </si>
  <si>
    <t>WA751287</t>
  </si>
  <si>
    <t>East Devils Point</t>
  </si>
  <si>
    <t>WA434464</t>
  </si>
  <si>
    <t>East Ketron Island</t>
  </si>
  <si>
    <t>WA406699</t>
  </si>
  <si>
    <t>Fire Department # 5 Park</t>
  </si>
  <si>
    <t>WA478962</t>
  </si>
  <si>
    <t>Fort Lewis</t>
  </si>
  <si>
    <t>WA123977</t>
  </si>
  <si>
    <t>Fox Island Bridge</t>
  </si>
  <si>
    <t>WA590785</t>
  </si>
  <si>
    <t>Fox Island Bridge Boat Launch</t>
  </si>
  <si>
    <t>WA655304</t>
  </si>
  <si>
    <t>Fox Island Fishing Pier</t>
  </si>
  <si>
    <t>WA627578</t>
  </si>
  <si>
    <t>Fox Island Yacht Club-Cedrona Cove</t>
  </si>
  <si>
    <t>WA343482</t>
  </si>
  <si>
    <t>Gig Harbor City Park</t>
  </si>
  <si>
    <t>WA642801</t>
  </si>
  <si>
    <t>Gig Harbor Marina</t>
  </si>
  <si>
    <t>WA468200</t>
  </si>
  <si>
    <t>Gig Harbor Private Marina</t>
  </si>
  <si>
    <t>WA551056</t>
  </si>
  <si>
    <t>Gig Harbor Waterfront</t>
  </si>
  <si>
    <t>WA593628</t>
  </si>
  <si>
    <t>Green Point</t>
  </si>
  <si>
    <t>WA584704</t>
  </si>
  <si>
    <t>Haley State Park</t>
  </si>
  <si>
    <t>WA158329</t>
  </si>
  <si>
    <t>Hall Road End Boat Launch</t>
  </si>
  <si>
    <t>WA249026</t>
  </si>
  <si>
    <t>Hamilton Park</t>
  </si>
  <si>
    <t>WA512734</t>
  </si>
  <si>
    <t>Harbor Lights Restaurant</t>
  </si>
  <si>
    <t>WA988130</t>
  </si>
  <si>
    <t>Harborview Drive Road End Viewpoint</t>
  </si>
  <si>
    <t>WA884377</t>
  </si>
  <si>
    <t>Herron Ferry Terminal -Main Land</t>
  </si>
  <si>
    <t>WA715796</t>
  </si>
  <si>
    <t>Herron Island Ferry Dock</t>
  </si>
  <si>
    <t>WA513835</t>
  </si>
  <si>
    <t>Home Boat Launch</t>
  </si>
  <si>
    <t>WA653749</t>
  </si>
  <si>
    <t>Hylebos Marina</t>
  </si>
  <si>
    <t>WA664326</t>
  </si>
  <si>
    <t>Jack Hyde Park</t>
  </si>
  <si>
    <t>WA430141</t>
  </si>
  <si>
    <t>Jerisich Park And City Dock</t>
  </si>
  <si>
    <t>WA264182</t>
  </si>
  <si>
    <t>Joemma State Park</t>
  </si>
  <si>
    <t>WA586089</t>
  </si>
  <si>
    <t>Johnnys Dock &amp; Marina</t>
  </si>
  <si>
    <t>WA301976</t>
  </si>
  <si>
    <t>Johnson South Sound Preserve</t>
  </si>
  <si>
    <t>WA671969</t>
  </si>
  <si>
    <t>Kamas Drive Road End</t>
  </si>
  <si>
    <t>WA860089</t>
  </si>
  <si>
    <t>Katie Downs Tavern</t>
  </si>
  <si>
    <t>WA434555</t>
  </si>
  <si>
    <t>Ketron Island Ferry Terminal/dock</t>
  </si>
  <si>
    <t>WA464059</t>
  </si>
  <si>
    <t>Kopachuck State Park</t>
  </si>
  <si>
    <t>WA393202</t>
  </si>
  <si>
    <t>Kpn Olman Vaugh Bay Sandspit, Beach 18</t>
  </si>
  <si>
    <t>WA981494</t>
  </si>
  <si>
    <t>Lakebay School</t>
  </si>
  <si>
    <t>WA236568</t>
  </si>
  <si>
    <t>Longbranch Boat Launch</t>
  </si>
  <si>
    <t>WA816490</t>
  </si>
  <si>
    <t>Longbranch Dock</t>
  </si>
  <si>
    <t>WA636259</t>
  </si>
  <si>
    <t>Luciano's Italian Restaurant</t>
  </si>
  <si>
    <t>WA376180</t>
  </si>
  <si>
    <t>Maple Hollow Recreation Site</t>
  </si>
  <si>
    <t>WA406387</t>
  </si>
  <si>
    <t>Murphy's Landing Marina</t>
  </si>
  <si>
    <t>WA455865</t>
  </si>
  <si>
    <t>N Amsterdam Bay</t>
  </si>
  <si>
    <t>WA229012</t>
  </si>
  <si>
    <t>N Fort Lewis</t>
  </si>
  <si>
    <t>WA372964</t>
  </si>
  <si>
    <t>N Fox Point</t>
  </si>
  <si>
    <t>WA579647</t>
  </si>
  <si>
    <t>N Green Point</t>
  </si>
  <si>
    <t>WA714007</t>
  </si>
  <si>
    <t>Narrows Park</t>
  </si>
  <si>
    <t>WA688734</t>
  </si>
  <si>
    <t>Narrows/Day Island Marina</t>
  </si>
  <si>
    <t>WA181522</t>
  </si>
  <si>
    <t>North Beach Dock, Herron Island</t>
  </si>
  <si>
    <t>WA964763</t>
  </si>
  <si>
    <t>North Beach, Herron Island</t>
  </si>
  <si>
    <t>WA677117</t>
  </si>
  <si>
    <t>North Pitt Pass</t>
  </si>
  <si>
    <t>WA695322</t>
  </si>
  <si>
    <t>North Steilacoom Beach</t>
  </si>
  <si>
    <t>WA803506</t>
  </si>
  <si>
    <t>North Sunrise Beach</t>
  </si>
  <si>
    <t>WA201001</t>
  </si>
  <si>
    <t>North Taylor Bay</t>
  </si>
  <si>
    <t>WA149713</t>
  </si>
  <si>
    <t>Northeast Narrows</t>
  </si>
  <si>
    <t>WA140553</t>
  </si>
  <si>
    <t>Northwest Gig Harbor</t>
  </si>
  <si>
    <t>WA870526</t>
  </si>
  <si>
    <t>Northwest Narrows</t>
  </si>
  <si>
    <t>WA842458</t>
  </si>
  <si>
    <t>Ocean Fish Co - Johnny's Seafood</t>
  </si>
  <si>
    <t>WA293610</t>
  </si>
  <si>
    <t>Old Fox Island Ferry Terminal</t>
  </si>
  <si>
    <t>WA222842</t>
  </si>
  <si>
    <t>Old Fox Island Ferry Terminal South</t>
  </si>
  <si>
    <t>WA443911</t>
  </si>
  <si>
    <t>Old Town Dock</t>
  </si>
  <si>
    <t>WA448100</t>
  </si>
  <si>
    <t>Ole &amp; Charlie's Marina</t>
  </si>
  <si>
    <t>WA685407</t>
  </si>
  <si>
    <t>Oro Bay / Young Life Beach</t>
  </si>
  <si>
    <t>WA473944</t>
  </si>
  <si>
    <t>Owens Beach / Point Defiance Park</t>
  </si>
  <si>
    <t>WA805223</t>
  </si>
  <si>
    <t>Penrose Point State Park</t>
  </si>
  <si>
    <t>WA455317</t>
  </si>
  <si>
    <t>Pitt Passage, Beach 6</t>
  </si>
  <si>
    <t>WA486553</t>
  </si>
  <si>
    <t>Point Evans, Beach 36</t>
  </si>
  <si>
    <t>WA398343</t>
  </si>
  <si>
    <t>Point Fosdick, Beach 1</t>
  </si>
  <si>
    <t>WA979180</t>
  </si>
  <si>
    <t>Point Fosdick, Beach 1a</t>
  </si>
  <si>
    <t>WA122926</t>
  </si>
  <si>
    <t>Puget Creek Beach</t>
  </si>
  <si>
    <t>WA370745</t>
  </si>
  <si>
    <t>Purdy Sandspit County Park</t>
  </si>
  <si>
    <t>WA837067</t>
  </si>
  <si>
    <t>Ram American Grill &amp; Fishhouse</t>
  </si>
  <si>
    <t>WA750104</t>
  </si>
  <si>
    <t>Randall Drive Boat Launch</t>
  </si>
  <si>
    <t>WA184361</t>
  </si>
  <si>
    <t>Ruston Way Waterfront Park</t>
  </si>
  <si>
    <t>WA553382</t>
  </si>
  <si>
    <t>S Eagle Island, Anderson Island</t>
  </si>
  <si>
    <t>WA734768</t>
  </si>
  <si>
    <t>Salt Point / South Gordon Point</t>
  </si>
  <si>
    <t>WA454232</t>
  </si>
  <si>
    <t>Saltars Point Beach</t>
  </si>
  <si>
    <t>WA977629</t>
  </si>
  <si>
    <t>Shenanigan's Restaurant</t>
  </si>
  <si>
    <t>WA614722</t>
  </si>
  <si>
    <t>Silver Cloud Inn/tacoma</t>
  </si>
  <si>
    <t>WA986379</t>
  </si>
  <si>
    <t>Solo Point Boat Launch</t>
  </si>
  <si>
    <t>WA113588</t>
  </si>
  <si>
    <t>Soundview Camp</t>
  </si>
  <si>
    <t>WA233062</t>
  </si>
  <si>
    <t>South Anderson Island</t>
  </si>
  <si>
    <t>WA848896</t>
  </si>
  <si>
    <t>South Beach, Herron Island</t>
  </si>
  <si>
    <t>WA764037</t>
  </si>
  <si>
    <t>South Filucy Bay</t>
  </si>
  <si>
    <t>WA799954</t>
  </si>
  <si>
    <t>South Hale Passage</t>
  </si>
  <si>
    <t>WA645205</t>
  </si>
  <si>
    <t>South Maple Hollow</t>
  </si>
  <si>
    <t>WA810859</t>
  </si>
  <si>
    <t>South Nearns Point</t>
  </si>
  <si>
    <t>WA971366</t>
  </si>
  <si>
    <t>South Oro Bay</t>
  </si>
  <si>
    <t>WA374504</t>
  </si>
  <si>
    <t>South Otso Point</t>
  </si>
  <si>
    <t>WA669682</t>
  </si>
  <si>
    <t>Southeast Narrows</t>
  </si>
  <si>
    <t>WA346607</t>
  </si>
  <si>
    <t>Southwest Anderson Island</t>
  </si>
  <si>
    <t>WA686530</t>
  </si>
  <si>
    <t>Steilacoom Boat Launch</t>
  </si>
  <si>
    <t>WA305825</t>
  </si>
  <si>
    <t>Steilacoom Ferry Docks</t>
  </si>
  <si>
    <t>WA725483</t>
  </si>
  <si>
    <t>Steilacoom Marina</t>
  </si>
  <si>
    <t>WA261191</t>
  </si>
  <si>
    <t>Sunnyside Beach North</t>
  </si>
  <si>
    <t>WA872803</t>
  </si>
  <si>
    <t>Sunnyside Beach Park</t>
  </si>
  <si>
    <t>WA513746</t>
  </si>
  <si>
    <t>Sunrise Beach Park</t>
  </si>
  <si>
    <t>WA452217</t>
  </si>
  <si>
    <t>Tacoma Demolay Boys Camp</t>
  </si>
  <si>
    <t>WA267010</t>
  </si>
  <si>
    <t>Taylor Bay</t>
  </si>
  <si>
    <t>WA434402</t>
  </si>
  <si>
    <t>Taylor Bay, Beach 16</t>
  </si>
  <si>
    <t>WA230539</t>
  </si>
  <si>
    <t>Thea Foss City Marina</t>
  </si>
  <si>
    <t>WA131719</t>
  </si>
  <si>
    <t>Thea Foss Waterway</t>
  </si>
  <si>
    <t>WA337870</t>
  </si>
  <si>
    <t>Thea's Park</t>
  </si>
  <si>
    <t>WA465917</t>
  </si>
  <si>
    <t>Titlow Park</t>
  </si>
  <si>
    <t>WA959630</t>
  </si>
  <si>
    <t>Totem Marina</t>
  </si>
  <si>
    <t>WA758157</t>
  </si>
  <si>
    <t>Treble Point</t>
  </si>
  <si>
    <t>WA531323</t>
  </si>
  <si>
    <t>Tyee Marina</t>
  </si>
  <si>
    <t>WA288467</t>
  </si>
  <si>
    <t>Waterfront Dock / Ruston Way</t>
  </si>
  <si>
    <t>WA511515</t>
  </si>
  <si>
    <t>Wauna Boat Launch</t>
  </si>
  <si>
    <t>WA264142</t>
  </si>
  <si>
    <t>Wauna, Beach 35</t>
  </si>
  <si>
    <t>WA676381</t>
  </si>
  <si>
    <t>Wauna, Beach 35a</t>
  </si>
  <si>
    <t>WA391157</t>
  </si>
  <si>
    <t>West Gig Harbor</t>
  </si>
  <si>
    <t>WA823572</t>
  </si>
  <si>
    <t>West Ketron Island</t>
  </si>
  <si>
    <t>WA286074</t>
  </si>
  <si>
    <t>West Oro Bay Beach</t>
  </si>
  <si>
    <t>WA236260</t>
  </si>
  <si>
    <t>Westshore Marina</t>
  </si>
  <si>
    <t>WA471410</t>
  </si>
  <si>
    <t>Windy Bluff</t>
  </si>
  <si>
    <t>WA643792</t>
  </si>
  <si>
    <t>Wollochet Bay - Tacoma Yacht Club</t>
  </si>
  <si>
    <t>WA326718</t>
  </si>
  <si>
    <t>Wollochet Bay Boat Launch</t>
  </si>
  <si>
    <t>SAN JUAN</t>
  </si>
  <si>
    <t>WA881256</t>
  </si>
  <si>
    <t>4th Of July Beach, DNR 326</t>
  </si>
  <si>
    <t>WA575235</t>
  </si>
  <si>
    <t>Agate Beach County Park</t>
  </si>
  <si>
    <t>WA974500</t>
  </si>
  <si>
    <t>Albert Jensen And Sons Marine Repair</t>
  </si>
  <si>
    <t>WA360331</t>
  </si>
  <si>
    <t>Aleck Bay, Dnr-308</t>
  </si>
  <si>
    <t>WA421609</t>
  </si>
  <si>
    <t>American Camp</t>
  </si>
  <si>
    <t>WA202840</t>
  </si>
  <si>
    <t>Andrews Bay</t>
  </si>
  <si>
    <t>WA234066</t>
  </si>
  <si>
    <t>Armitage Island, Beach 290</t>
  </si>
  <si>
    <t>WA820655</t>
  </si>
  <si>
    <t>Bartwood Lodge</t>
  </si>
  <si>
    <t>WA399316</t>
  </si>
  <si>
    <t>Bay Head Yacht Basin And Condominiums</t>
  </si>
  <si>
    <t>WA885263</t>
  </si>
  <si>
    <t>Bazalgette Point</t>
  </si>
  <si>
    <t>WA254703</t>
  </si>
  <si>
    <t>Beach Haven, Beach 238</t>
  </si>
  <si>
    <t>WA330865</t>
  </si>
  <si>
    <t>Blakely Island Marina</t>
  </si>
  <si>
    <t>WA504505</t>
  </si>
  <si>
    <t>Blakely Island, Beach 290</t>
  </si>
  <si>
    <t>WA964601</t>
  </si>
  <si>
    <t>Blakely Island, Beach 292</t>
  </si>
  <si>
    <t>WA168572</t>
  </si>
  <si>
    <t>Blakely Island, Beach 292a</t>
  </si>
  <si>
    <t>WA976487</t>
  </si>
  <si>
    <t>Blind Bay DNR-260d</t>
  </si>
  <si>
    <t>WA941089</t>
  </si>
  <si>
    <t>Blind Island State Park</t>
  </si>
  <si>
    <t>WA279026</t>
  </si>
  <si>
    <t>Broken Point, Beach 260a</t>
  </si>
  <si>
    <t>WA601490</t>
  </si>
  <si>
    <t>Cactus Islands, Beach 353a</t>
  </si>
  <si>
    <t>WA364819</t>
  </si>
  <si>
    <t>Cactus Islands, Beach 353b</t>
  </si>
  <si>
    <t>WA615282</t>
  </si>
  <si>
    <t>Camp Orkila</t>
  </si>
  <si>
    <t>WA763384</t>
  </si>
  <si>
    <t>Canoe Island, Beach 296a</t>
  </si>
  <si>
    <t>WA931589</t>
  </si>
  <si>
    <t>Cape St. Mary, Dnr-311</t>
  </si>
  <si>
    <t>WA842864</t>
  </si>
  <si>
    <t>Cattle Point</t>
  </si>
  <si>
    <t>WA443924</t>
  </si>
  <si>
    <t>Cattle Point Lighthouse Recreation Site</t>
  </si>
  <si>
    <t>WA861190</t>
  </si>
  <si>
    <t>Cattle Point, Beach 326a</t>
  </si>
  <si>
    <t>WA281770</t>
  </si>
  <si>
    <t>Cayou Quay Marina</t>
  </si>
  <si>
    <t>WA179664</t>
  </si>
  <si>
    <t>Center Island Recreation Site</t>
  </si>
  <si>
    <t>WA207255</t>
  </si>
  <si>
    <t>Center Island, Beach 324a</t>
  </si>
  <si>
    <t>WA383876</t>
  </si>
  <si>
    <t>Channel Vista Shore Access</t>
  </si>
  <si>
    <t>WA269508</t>
  </si>
  <si>
    <t>Clark Island State Park</t>
  </si>
  <si>
    <t>WA298005</t>
  </si>
  <si>
    <t>Coon Island, Beach 245a</t>
  </si>
  <si>
    <t>WA893795</t>
  </si>
  <si>
    <t>Crane Island, Beach 250a</t>
  </si>
  <si>
    <t>WA632073</t>
  </si>
  <si>
    <t>Crane Island, Beach 250b</t>
  </si>
  <si>
    <t>WA233504</t>
  </si>
  <si>
    <t>DNR-321</t>
  </si>
  <si>
    <t>WA175980</t>
  </si>
  <si>
    <t>DNRr-299</t>
  </si>
  <si>
    <t>WA511779</t>
  </si>
  <si>
    <t>Decatur Island, Beach 319a</t>
  </si>
  <si>
    <t>WA676038</t>
  </si>
  <si>
    <t>Decatur Island, Beach 323</t>
  </si>
  <si>
    <t>WA193685</t>
  </si>
  <si>
    <t>Decatur Island, Beach 324</t>
  </si>
  <si>
    <t>WA766758</t>
  </si>
  <si>
    <t>Decatur Island, Beach 325a</t>
  </si>
  <si>
    <t>WA283447</t>
  </si>
  <si>
    <t>Decatur Shores Community</t>
  </si>
  <si>
    <t>WA789491</t>
  </si>
  <si>
    <t>Decatur Shores Community Dock</t>
  </si>
  <si>
    <t>WA284642</t>
  </si>
  <si>
    <t>Deer Harbor, Beach 240b</t>
  </si>
  <si>
    <t>WA187777</t>
  </si>
  <si>
    <t>Deer Harbor, Crane Island</t>
  </si>
  <si>
    <t>WA293491</t>
  </si>
  <si>
    <t>Deer Point, Beach 277</t>
  </si>
  <si>
    <t>WA761927</t>
  </si>
  <si>
    <t>Diamond Point, Beach 265</t>
  </si>
  <si>
    <t>WA804337</t>
  </si>
  <si>
    <t>Doe Bay, Beach 281a</t>
  </si>
  <si>
    <t>WA702079</t>
  </si>
  <si>
    <t>Doe Island State Park</t>
  </si>
  <si>
    <t>WA453351</t>
  </si>
  <si>
    <t>Double Island, Beach 251</t>
  </si>
  <si>
    <t>WA481610</t>
  </si>
  <si>
    <t>Double Island, Beach 251a</t>
  </si>
  <si>
    <t>WA635131</t>
  </si>
  <si>
    <t>Eagle Cove</t>
  </si>
  <si>
    <t>WA841967</t>
  </si>
  <si>
    <t>Eagle Cove County Park</t>
  </si>
  <si>
    <t>WA919749</t>
  </si>
  <si>
    <t>East Sound, Beach 266</t>
  </si>
  <si>
    <t>WA161418</t>
  </si>
  <si>
    <t>East Sound, Beach 267</t>
  </si>
  <si>
    <t>WA656057</t>
  </si>
  <si>
    <t>East Sound, Beach 270</t>
  </si>
  <si>
    <t>WA313989</t>
  </si>
  <si>
    <t>East Sound, Beach 274</t>
  </si>
  <si>
    <t>WA885548</t>
  </si>
  <si>
    <t>East Sound, Beach 275</t>
  </si>
  <si>
    <t>WA678953</t>
  </si>
  <si>
    <t>Edwards Point Community</t>
  </si>
  <si>
    <t>WA499238</t>
  </si>
  <si>
    <t>English Camp Historic Park</t>
  </si>
  <si>
    <t>WA511929</t>
  </si>
  <si>
    <t>Ewing Island, Beach 367a</t>
  </si>
  <si>
    <t>WA251440</t>
  </si>
  <si>
    <t>Fish Creek Public Access</t>
  </si>
  <si>
    <t>WA134625</t>
  </si>
  <si>
    <t>Fisherman Bay</t>
  </si>
  <si>
    <t>WA727292</t>
  </si>
  <si>
    <t>Fishery Point, Beach 363</t>
  </si>
  <si>
    <t>WA844263</t>
  </si>
  <si>
    <t>Fishing Bay Public Dock</t>
  </si>
  <si>
    <t>WA358931</t>
  </si>
  <si>
    <t>Fishing Bay Waterfront Park</t>
  </si>
  <si>
    <t>WA272052</t>
  </si>
  <si>
    <t>Flat Point, Beach 295</t>
  </si>
  <si>
    <t>WA777309</t>
  </si>
  <si>
    <t>Flower Isle, Beach 266b</t>
  </si>
  <si>
    <t>WA571316</t>
  </si>
  <si>
    <t>Freeman Island State Park</t>
  </si>
  <si>
    <t>WA753538</t>
  </si>
  <si>
    <t>Friday Harbor Ferry Landing</t>
  </si>
  <si>
    <t>WA318427</t>
  </si>
  <si>
    <t>Friday Harbor Labs</t>
  </si>
  <si>
    <t>WA415340</t>
  </si>
  <si>
    <t>Frost Island, Beach 318</t>
  </si>
  <si>
    <t>WA136479</t>
  </si>
  <si>
    <t>Gibson's North Beach Inn</t>
  </si>
  <si>
    <t>WA120475</t>
  </si>
  <si>
    <t>Griffin Bay Recreation Site</t>
  </si>
  <si>
    <t>WA159422</t>
  </si>
  <si>
    <t>Hankin Point, Beach 264</t>
  </si>
  <si>
    <t>WA315509</t>
  </si>
  <si>
    <t>Harney Channel, Beach 262</t>
  </si>
  <si>
    <t>WA907311</t>
  </si>
  <si>
    <t>Henry Island, Beach 339a</t>
  </si>
  <si>
    <t>WA745764</t>
  </si>
  <si>
    <t>Hunter Bay County Dock</t>
  </si>
  <si>
    <t>WA681401</t>
  </si>
  <si>
    <t>Hunter Bay, Beach 313</t>
  </si>
  <si>
    <t>WA609321</t>
  </si>
  <si>
    <t>Hunter Bay, Beach 313a</t>
  </si>
  <si>
    <t>WA460079</t>
  </si>
  <si>
    <t>Hunter Bay, Beach 314</t>
  </si>
  <si>
    <t>WA810051</t>
  </si>
  <si>
    <t>Iceberg Island</t>
  </si>
  <si>
    <t>WA703823</t>
  </si>
  <si>
    <t>Indian Island, Beach 270a</t>
  </si>
  <si>
    <t>WA242460</t>
  </si>
  <si>
    <t>Island Marine Center</t>
  </si>
  <si>
    <t>WA472506</t>
  </si>
  <si>
    <t>Jackson Beach County Park</t>
  </si>
  <si>
    <t>WA451924</t>
  </si>
  <si>
    <t>James Island State Park</t>
  </si>
  <si>
    <t>WA195154</t>
  </si>
  <si>
    <t>Johns Island Lighthouse Reserve</t>
  </si>
  <si>
    <t>WA224013</t>
  </si>
  <si>
    <t>Johns Island, DNR 356</t>
  </si>
  <si>
    <t>WA678763</t>
  </si>
  <si>
    <t>Johns Point, Beach 307</t>
  </si>
  <si>
    <t>WA108809</t>
  </si>
  <si>
    <t>Jones Island State Park</t>
  </si>
  <si>
    <t>WA747183</t>
  </si>
  <si>
    <t>Justice Island</t>
  </si>
  <si>
    <t>WA809423</t>
  </si>
  <si>
    <t>Justice Island, DNR-367c</t>
  </si>
  <si>
    <t>WA267687</t>
  </si>
  <si>
    <t>Kellett Bluff, Beach 341</t>
  </si>
  <si>
    <t>WA893691</t>
  </si>
  <si>
    <t>Lime Kiln Point State Park</t>
  </si>
  <si>
    <t>WA290293</t>
  </si>
  <si>
    <t>Lindsey Memorial Park</t>
  </si>
  <si>
    <t>WA568791</t>
  </si>
  <si>
    <t>Little Patos Island, Beach 366a</t>
  </si>
  <si>
    <t>WA875081</t>
  </si>
  <si>
    <t>Little Sucia</t>
  </si>
  <si>
    <t>WA743304</t>
  </si>
  <si>
    <t>Lopez Ferry Terminal</t>
  </si>
  <si>
    <t>WA472023</t>
  </si>
  <si>
    <t>Lopez Island Marina</t>
  </si>
  <si>
    <t>WA495101</t>
  </si>
  <si>
    <t>Lopez Island, Beach 305</t>
  </si>
  <si>
    <t>WA562872</t>
  </si>
  <si>
    <t>Lopez Pass, Beach 312a</t>
  </si>
  <si>
    <t>WA532709</t>
  </si>
  <si>
    <t>Lopez Rd End</t>
  </si>
  <si>
    <t>WA759223</t>
  </si>
  <si>
    <t>Lopez Sound, Beach 315</t>
  </si>
  <si>
    <t>WA610569</t>
  </si>
  <si>
    <t>Lopez Sound, Beach 317</t>
  </si>
  <si>
    <t>WA352679</t>
  </si>
  <si>
    <t>Lover's Cove, Beach 239</t>
  </si>
  <si>
    <t>WA274111</t>
  </si>
  <si>
    <t>Mackaye Harbor Boat Launch</t>
  </si>
  <si>
    <t>WA448244</t>
  </si>
  <si>
    <t>Matia Island State Park</t>
  </si>
  <si>
    <t>WA665274</t>
  </si>
  <si>
    <t>Mcardle Bay, Dnr-309</t>
  </si>
  <si>
    <t>WA367122</t>
  </si>
  <si>
    <t>Mcconnell Island, Beach 245</t>
  </si>
  <si>
    <t>WA579471</t>
  </si>
  <si>
    <t>Mccracken Point, Beach 340</t>
  </si>
  <si>
    <t>WA945764</t>
  </si>
  <si>
    <t>Mckaye Harbor, Beach 306</t>
  </si>
  <si>
    <t>WA397213</t>
  </si>
  <si>
    <t>Moran State Park</t>
  </si>
  <si>
    <t>WA580128</t>
  </si>
  <si>
    <t>Mosquito Pass, DNR 344</t>
  </si>
  <si>
    <t>WA149584</t>
  </si>
  <si>
    <t>Mt. Shadows Homeowners Beach</t>
  </si>
  <si>
    <t>WA539434</t>
  </si>
  <si>
    <t>Mud Bay Dock Road End</t>
  </si>
  <si>
    <t>WA674090</t>
  </si>
  <si>
    <t>Mud Bay Tidelands</t>
  </si>
  <si>
    <t>WA215835</t>
  </si>
  <si>
    <t>Mud Bay, Beach P1</t>
  </si>
  <si>
    <t>WA739141</t>
  </si>
  <si>
    <t>N Blakely Island</t>
  </si>
  <si>
    <t>WA488913</t>
  </si>
  <si>
    <t>N Spencer Spit</t>
  </si>
  <si>
    <t>WA843071</t>
  </si>
  <si>
    <t>Neck Point, Beach 259a</t>
  </si>
  <si>
    <t>WA237219</t>
  </si>
  <si>
    <t>North Beach Road End</t>
  </si>
  <si>
    <t>WA718499</t>
  </si>
  <si>
    <t>North Finger Island, Beach 367b</t>
  </si>
  <si>
    <t>WA762780</t>
  </si>
  <si>
    <t>Northeast Stuart Island, Beach 356</t>
  </si>
  <si>
    <t>WA547034</t>
  </si>
  <si>
    <t>Northwest Decatur Island</t>
  </si>
  <si>
    <t>WA142702</t>
  </si>
  <si>
    <t>Northwest Mcconnell Island Rock</t>
  </si>
  <si>
    <t>WA127293</t>
  </si>
  <si>
    <t>Oak Island, Beach 257a</t>
  </si>
  <si>
    <t>WA476551</t>
  </si>
  <si>
    <t>Obstruction Island Park</t>
  </si>
  <si>
    <t>WA968626</t>
  </si>
  <si>
    <t>Obstruction Pass Boat Launch</t>
  </si>
  <si>
    <t>WA430501</t>
  </si>
  <si>
    <t>Obstruction Pass County Park</t>
  </si>
  <si>
    <t>WA787997</t>
  </si>
  <si>
    <t>Obstruction Pass Recreation Site</t>
  </si>
  <si>
    <t>WA347049</t>
  </si>
  <si>
    <t>Obstruction Pass, Beach 276</t>
  </si>
  <si>
    <t>WA375966</t>
  </si>
  <si>
    <t>Odlin County Park</t>
  </si>
  <si>
    <t>WA947616</t>
  </si>
  <si>
    <t>Olga County Park</t>
  </si>
  <si>
    <t>WA479699</t>
  </si>
  <si>
    <t>Olga Marine State Park</t>
  </si>
  <si>
    <t>WA753876</t>
  </si>
  <si>
    <t>Orcas Island Ferry Terminal Picnic Area</t>
  </si>
  <si>
    <t>WA374478</t>
  </si>
  <si>
    <t>Orcas Island Yacht Club</t>
  </si>
  <si>
    <t>WA595659</t>
  </si>
  <si>
    <t>Orcas Island, Beach 266b</t>
  </si>
  <si>
    <t>WA621586</t>
  </si>
  <si>
    <t>Orcas Island, Beach 279</t>
  </si>
  <si>
    <t>WA763106</t>
  </si>
  <si>
    <t>Orcas Island, Beach 282</t>
  </si>
  <si>
    <t>WA327342</t>
  </si>
  <si>
    <t>Orcas Island, Beach 283</t>
  </si>
  <si>
    <t>WA168315</t>
  </si>
  <si>
    <t>Otis Perkins Day Park</t>
  </si>
  <si>
    <t>WA449710</t>
  </si>
  <si>
    <t>Patos Island State Park</t>
  </si>
  <si>
    <t>WA124223</t>
  </si>
  <si>
    <t>Pear Point, Beach 332</t>
  </si>
  <si>
    <t>WA303039</t>
  </si>
  <si>
    <t>Point Colville</t>
  </si>
  <si>
    <t>WA109387</t>
  </si>
  <si>
    <t>Point Doughty Recreation Site</t>
  </si>
  <si>
    <t>WA279181</t>
  </si>
  <si>
    <t>Point Doughty, Beach 236</t>
  </si>
  <si>
    <t>WA991477</t>
  </si>
  <si>
    <t>Point Hammond, Beach 362</t>
  </si>
  <si>
    <t>WA242619</t>
  </si>
  <si>
    <t>Point Lawrence Recreation Site</t>
  </si>
  <si>
    <t>WA476975</t>
  </si>
  <si>
    <t>Point Lawrence Tidelands</t>
  </si>
  <si>
    <t>WA816673</t>
  </si>
  <si>
    <t>Point Thompson, Beach 234</t>
  </si>
  <si>
    <t>WA826579</t>
  </si>
  <si>
    <t>Pointer Island</t>
  </si>
  <si>
    <t>WA623640</t>
  </si>
  <si>
    <t>Port Of Friday Harbor</t>
  </si>
  <si>
    <t>WA978902</t>
  </si>
  <si>
    <t>Posey Island State Park</t>
  </si>
  <si>
    <t>WA470139</t>
  </si>
  <si>
    <t>President's Channel, Beach 240</t>
  </si>
  <si>
    <t>WA104036</t>
  </si>
  <si>
    <t>Raccoon Point, Beach 233</t>
  </si>
  <si>
    <t>WA408952</t>
  </si>
  <si>
    <t>Ram Island, Dnr-312b</t>
  </si>
  <si>
    <t>WA274541</t>
  </si>
  <si>
    <t>Reads Bay, Beach 319</t>
  </si>
  <si>
    <t>WA426946</t>
  </si>
  <si>
    <t>Reads Bay, Beach 325</t>
  </si>
  <si>
    <t>WA113383</t>
  </si>
  <si>
    <t>Resort At Deer Harbor</t>
  </si>
  <si>
    <t>WA545442</t>
  </si>
  <si>
    <t>Reuben Tarte County Park</t>
  </si>
  <si>
    <t>WA588646</t>
  </si>
  <si>
    <t>Roche Harbor Marina</t>
  </si>
  <si>
    <t>WA967409</t>
  </si>
  <si>
    <t>Roche Harbor Resort</t>
  </si>
  <si>
    <t>WA343798</t>
  </si>
  <si>
    <t>Rock Point, Beach 303</t>
  </si>
  <si>
    <t>WA784885</t>
  </si>
  <si>
    <t>Rocky Bay, Beach 336</t>
  </si>
  <si>
    <t>WA563277</t>
  </si>
  <si>
    <t>Rosario Resort</t>
  </si>
  <si>
    <t>WA442471</t>
  </si>
  <si>
    <t>Rosario, Beach 272</t>
  </si>
  <si>
    <t>WA383209</t>
  </si>
  <si>
    <t>San Juan Channel, Beach 298</t>
  </si>
  <si>
    <t>WA260157</t>
  </si>
  <si>
    <t>San Juan Channel, Beach 334</t>
  </si>
  <si>
    <t>WA103474</t>
  </si>
  <si>
    <t>San Juan County Park</t>
  </si>
  <si>
    <t>WA337557</t>
  </si>
  <si>
    <t>San Juan Island, Beach 330</t>
  </si>
  <si>
    <t>WA805152</t>
  </si>
  <si>
    <t>San Juan Preservation Trust, Henry Island</t>
  </si>
  <si>
    <t>WA366594</t>
  </si>
  <si>
    <t>San Juan Preservation Trust, Stuart Island</t>
  </si>
  <si>
    <t>WA748029</t>
  </si>
  <si>
    <t>San Juan Preservation Trust, Waldron Island</t>
  </si>
  <si>
    <t>WA727382</t>
  </si>
  <si>
    <t>Sandy Point, Beach 364</t>
  </si>
  <si>
    <t>WA975117</t>
  </si>
  <si>
    <t>Satellite Island, Beach 358</t>
  </si>
  <si>
    <t>WA796332</t>
  </si>
  <si>
    <t>Shark Reef County Park</t>
  </si>
  <si>
    <t>WA507386</t>
  </si>
  <si>
    <t>Shark Reef, Beach 304</t>
  </si>
  <si>
    <t>WA383741</t>
  </si>
  <si>
    <t>Shaw Island County Park / Indian Cove</t>
  </si>
  <si>
    <t>WA887369</t>
  </si>
  <si>
    <t>Shaw Island County Park Tidelands (DNRr-296)</t>
  </si>
  <si>
    <t>WA122030</t>
  </si>
  <si>
    <t>Shaw Island, Beach 258</t>
  </si>
  <si>
    <t>WA241444</t>
  </si>
  <si>
    <t>Shaw Island, Beach 260c</t>
  </si>
  <si>
    <t>WA407961</t>
  </si>
  <si>
    <t>Shaw Island, DNR-260</t>
  </si>
  <si>
    <t>WA527701</t>
  </si>
  <si>
    <t>Sheep Island, Beach 255a</t>
  </si>
  <si>
    <t>WA469561</t>
  </si>
  <si>
    <t>Ship Bay Beach</t>
  </si>
  <si>
    <t>WA203058</t>
  </si>
  <si>
    <t>Skull Island State Park</t>
  </si>
  <si>
    <t>WA329164</t>
  </si>
  <si>
    <t>Smugglers Cove And Sunset Point Community</t>
  </si>
  <si>
    <t>WA185819</t>
  </si>
  <si>
    <t>Smugglers Cove Marina</t>
  </si>
  <si>
    <t>WA349651</t>
  </si>
  <si>
    <t>Snug Harbor Resort And Marina</t>
  </si>
  <si>
    <t>WA475545</t>
  </si>
  <si>
    <t>South Finger Island, Beach 367c</t>
  </si>
  <si>
    <t>WA983083</t>
  </si>
  <si>
    <t>Southeast Stuart Island, Beach 356b</t>
  </si>
  <si>
    <t>WA367484</t>
  </si>
  <si>
    <t>Spencer Spit State Park</t>
  </si>
  <si>
    <t>WA165678</t>
  </si>
  <si>
    <t>Sperry Road Access To Mud Bay</t>
  </si>
  <si>
    <t>WA715085</t>
  </si>
  <si>
    <t>Spieden Bluff, Beach 353</t>
  </si>
  <si>
    <t>WA437473</t>
  </si>
  <si>
    <t>Spieden Island, Beach 352</t>
  </si>
  <si>
    <t>WA278708</t>
  </si>
  <si>
    <t>Spieden Island, Beach 352a</t>
  </si>
  <si>
    <t>WA542082</t>
  </si>
  <si>
    <t>Spring Passage, Beach 240a</t>
  </si>
  <si>
    <t>WA550279</t>
  </si>
  <si>
    <t>Stuart Island State Park</t>
  </si>
  <si>
    <t>WA238435</t>
  </si>
  <si>
    <t>Stuart Island, Beach 359</t>
  </si>
  <si>
    <t>WA148407</t>
  </si>
  <si>
    <t>Sucia Island State Park</t>
  </si>
  <si>
    <t>WA553846</t>
  </si>
  <si>
    <t>Swirl Island</t>
  </si>
  <si>
    <t>WA821247</t>
  </si>
  <si>
    <t>Thatcher Pass, Beach 291</t>
  </si>
  <si>
    <t>WA868081</t>
  </si>
  <si>
    <t>Thatcher Pass, Beach 322</t>
  </si>
  <si>
    <t>WA164795</t>
  </si>
  <si>
    <t>Three Coves Community Beach</t>
  </si>
  <si>
    <t>WA298231</t>
  </si>
  <si>
    <t>Trump Island, Beach 320</t>
  </si>
  <si>
    <t>WA902411</t>
  </si>
  <si>
    <t>Turn Island State Park</t>
  </si>
  <si>
    <t>WA391191</t>
  </si>
  <si>
    <t>Turn Point Lighthouse</t>
  </si>
  <si>
    <t>WA914623</t>
  </si>
  <si>
    <t>Twin Rocks State Park</t>
  </si>
  <si>
    <t>WA367128</t>
  </si>
  <si>
    <t>Upright Channel Recreation Site</t>
  </si>
  <si>
    <t>WA843085</t>
  </si>
  <si>
    <t>Upright Head, Beach 294</t>
  </si>
  <si>
    <t>WA647345</t>
  </si>
  <si>
    <t>Victim Island, Beach 251b</t>
  </si>
  <si>
    <t>WA441986</t>
  </si>
  <si>
    <t>Waldron Island Boat Launch, DNR-361a</t>
  </si>
  <si>
    <t>WA983555</t>
  </si>
  <si>
    <t>Waldron Island Preserve</t>
  </si>
  <si>
    <t>WA152199</t>
  </si>
  <si>
    <t>Waldron Island, Beach 361</t>
  </si>
  <si>
    <t>WA551557</t>
  </si>
  <si>
    <t>Waldron Island, Beach 361a</t>
  </si>
  <si>
    <t>WA988967</t>
  </si>
  <si>
    <t>Wasp Passage, Beach 259</t>
  </si>
  <si>
    <t>WA954816</t>
  </si>
  <si>
    <t>Weeks Point Way Access</t>
  </si>
  <si>
    <t>WA227276</t>
  </si>
  <si>
    <t>West Beach Resort</t>
  </si>
  <si>
    <t>WA732169</t>
  </si>
  <si>
    <t>West Sound Marina</t>
  </si>
  <si>
    <t>WA922774</t>
  </si>
  <si>
    <t>Yellow Island</t>
  </si>
  <si>
    <t>SKAGIT</t>
  </si>
  <si>
    <t>WA178860</t>
  </si>
  <si>
    <t>Alexander / Delmar</t>
  </si>
  <si>
    <t>WA876256</t>
  </si>
  <si>
    <t>Anacortes Ferry Terminal Beach</t>
  </si>
  <si>
    <t>WA595244</t>
  </si>
  <si>
    <t>Bayview Boat Launch</t>
  </si>
  <si>
    <t>WA211931</t>
  </si>
  <si>
    <t>Bayview State Park</t>
  </si>
  <si>
    <t>WA415411</t>
  </si>
  <si>
    <t>Boat Harbor, East Guemes Island</t>
  </si>
  <si>
    <t>WA510380</t>
  </si>
  <si>
    <t>Burrows Bay, Far North</t>
  </si>
  <si>
    <t>WA305162</t>
  </si>
  <si>
    <t>Burrows Island East</t>
  </si>
  <si>
    <t>WA871060</t>
  </si>
  <si>
    <t>Burrows Island North</t>
  </si>
  <si>
    <t>WA270421</t>
  </si>
  <si>
    <t>Burrows Island State Park</t>
  </si>
  <si>
    <t>WA371435</t>
  </si>
  <si>
    <t>Burrows Island, Southeast</t>
  </si>
  <si>
    <t>WA848854</t>
  </si>
  <si>
    <t>Camp Kirby</t>
  </si>
  <si>
    <t>WA687667</t>
  </si>
  <si>
    <t>Cap Sante Marina</t>
  </si>
  <si>
    <t>WA421155</t>
  </si>
  <si>
    <t>Cap Sante Park</t>
  </si>
  <si>
    <t>WA128825</t>
  </si>
  <si>
    <t>Clark Point, North Guemes Island</t>
  </si>
  <si>
    <t>WA109019</t>
  </si>
  <si>
    <t>Community Of Christ Church Camp</t>
  </si>
  <si>
    <t>WA719572</t>
  </si>
  <si>
    <t>Cone Islands State Park</t>
  </si>
  <si>
    <t>WA604529</t>
  </si>
  <si>
    <t>Cypress Head Recreation Site</t>
  </si>
  <si>
    <t>WA848601</t>
  </si>
  <si>
    <t>Cypress Head, Beach 209</t>
  </si>
  <si>
    <t>WA957472</t>
  </si>
  <si>
    <t>Cypress Head, Beach 210</t>
  </si>
  <si>
    <t>WA612739</t>
  </si>
  <si>
    <t>Cypress Head, Beach 211</t>
  </si>
  <si>
    <t>WA882199</t>
  </si>
  <si>
    <t>Deception Pass State Park (Skagit)</t>
  </si>
  <si>
    <t>WA883477</t>
  </si>
  <si>
    <t>Deception Pass State Park Tidelands (Skagit)</t>
  </si>
  <si>
    <t>WA413480</t>
  </si>
  <si>
    <t>Dewey Beach</t>
  </si>
  <si>
    <t>WA854750</t>
  </si>
  <si>
    <t>Eagle Cliff, Beach 286</t>
  </si>
  <si>
    <t>WA711104</t>
  </si>
  <si>
    <t>Eagle Harbor, Beach 212a</t>
  </si>
  <si>
    <t>WA103540</t>
  </si>
  <si>
    <t>Fidalgo Bay</t>
  </si>
  <si>
    <t>WA987520</t>
  </si>
  <si>
    <t>Goat Island</t>
  </si>
  <si>
    <t>WA866945</t>
  </si>
  <si>
    <t>Guemes Island, Peach Reserve</t>
  </si>
  <si>
    <t>WA224992</t>
  </si>
  <si>
    <t>Guemes Island, South</t>
  </si>
  <si>
    <t>WA355273</t>
  </si>
  <si>
    <t>Hope Island (Skagit County)</t>
  </si>
  <si>
    <t>WA393633</t>
  </si>
  <si>
    <t>Huckleberry Island</t>
  </si>
  <si>
    <t>WA296875</t>
  </si>
  <si>
    <t>Jensen Access</t>
  </si>
  <si>
    <t>WA202950</t>
  </si>
  <si>
    <t>La Conner Marina</t>
  </si>
  <si>
    <t>WA382266</t>
  </si>
  <si>
    <t>Larrabee State Park, Clayton Beach</t>
  </si>
  <si>
    <t>WA190375</t>
  </si>
  <si>
    <t>Lower Cap Sante Park</t>
  </si>
  <si>
    <t>WA447097</t>
  </si>
  <si>
    <t>March Point Recreational Beach</t>
  </si>
  <si>
    <t>WA404282</t>
  </si>
  <si>
    <t>Milltown Access</t>
  </si>
  <si>
    <t>WA470123</t>
  </si>
  <si>
    <t>North Beach, Guemes Island</t>
  </si>
  <si>
    <t>WA152385</t>
  </si>
  <si>
    <t>North Fork Access</t>
  </si>
  <si>
    <t>WA958171</t>
  </si>
  <si>
    <t>Northwest Island Marine Park</t>
  </si>
  <si>
    <t>WA249838</t>
  </si>
  <si>
    <t>Padilla Bay Dike Top Trail</t>
  </si>
  <si>
    <t>WA628640</t>
  </si>
  <si>
    <t>Padilla Bay National Estuarine Research Reserve</t>
  </si>
  <si>
    <t>WA763663</t>
  </si>
  <si>
    <t>Pelican Beach Recreation Site</t>
  </si>
  <si>
    <t>WA543923</t>
  </si>
  <si>
    <t>Pioneer Park</t>
  </si>
  <si>
    <t>WA781438</t>
  </si>
  <si>
    <t>Quaker Cove Camp &amp; Retreat Center</t>
  </si>
  <si>
    <t>WA334789</t>
  </si>
  <si>
    <t>Rosario Beach</t>
  </si>
  <si>
    <t>WA385898</t>
  </si>
  <si>
    <t>Saddlebag Island State Park</t>
  </si>
  <si>
    <t>WA976448</t>
  </si>
  <si>
    <t>Salmon Beach</t>
  </si>
  <si>
    <t>WA466867</t>
  </si>
  <si>
    <t>Samish Island Recreation Area</t>
  </si>
  <si>
    <t>WA670344</t>
  </si>
  <si>
    <t>Seafarer Park</t>
  </si>
  <si>
    <t>WA642325</t>
  </si>
  <si>
    <t>Sharpe County Park</t>
  </si>
  <si>
    <t>WA897993</t>
  </si>
  <si>
    <t>Similk Beach</t>
  </si>
  <si>
    <t>WA605201</t>
  </si>
  <si>
    <t>Sinclair Island Dock</t>
  </si>
  <si>
    <t>WA819957</t>
  </si>
  <si>
    <t>Sinclair Island, Beach 213</t>
  </si>
  <si>
    <t>WA146780</t>
  </si>
  <si>
    <t>Sinclair Island, Beach 213a</t>
  </si>
  <si>
    <t>WA161399</t>
  </si>
  <si>
    <t>WA341877</t>
  </si>
  <si>
    <t>Skagit Island State Park</t>
  </si>
  <si>
    <t>WA307050</t>
  </si>
  <si>
    <t>Skyline Marina</t>
  </si>
  <si>
    <t>WA465019</t>
  </si>
  <si>
    <t>South Shore Drive Road End</t>
  </si>
  <si>
    <t>WA593202</t>
  </si>
  <si>
    <t>Strawberry Bay, Beach 287</t>
  </si>
  <si>
    <t>WA516941</t>
  </si>
  <si>
    <t>Strawberry Island Recreation Site</t>
  </si>
  <si>
    <t>WA520165</t>
  </si>
  <si>
    <t>Swinomish Channel Boat Launch</t>
  </si>
  <si>
    <t>WA840508</t>
  </si>
  <si>
    <t>Vendovi Island, Beach 214</t>
  </si>
  <si>
    <t>WA957539</t>
  </si>
  <si>
    <t>Washington Park</t>
  </si>
  <si>
    <t>WA610781</t>
  </si>
  <si>
    <t>Young County Park North Beach</t>
  </si>
  <si>
    <t>SNOHOMISH</t>
  </si>
  <si>
    <t>WA237372</t>
  </si>
  <si>
    <t>10th St Marine Park &amp; Boat Launch</t>
  </si>
  <si>
    <t>WA691856</t>
  </si>
  <si>
    <t>Brown Bay Rail</t>
  </si>
  <si>
    <t>WA147647</t>
  </si>
  <si>
    <t>Darlington Beach And Tidelands</t>
  </si>
  <si>
    <t>WA139329</t>
  </si>
  <si>
    <t>Darlington Beach North, Rail</t>
  </si>
  <si>
    <t>WA100874</t>
  </si>
  <si>
    <t>Edmonds Marina</t>
  </si>
  <si>
    <t>WA928351</t>
  </si>
  <si>
    <t>Edmonds Underwater Park</t>
  </si>
  <si>
    <t>WA750917</t>
  </si>
  <si>
    <t>Forest Park</t>
  </si>
  <si>
    <t>WA587438</t>
  </si>
  <si>
    <t>Howarth Park</t>
  </si>
  <si>
    <t>WA929365</t>
  </si>
  <si>
    <t>Howarth Park South</t>
  </si>
  <si>
    <t>WA765635</t>
  </si>
  <si>
    <t>Jetty Island</t>
  </si>
  <si>
    <t>WA294978</t>
  </si>
  <si>
    <t>Kayak Point County Park</t>
  </si>
  <si>
    <t>WA851554</t>
  </si>
  <si>
    <t>Leque Island</t>
  </si>
  <si>
    <t>WA980702</t>
  </si>
  <si>
    <t>Marina Beach Park, Edmonds (No Dogs)</t>
  </si>
  <si>
    <t>WA207419</t>
  </si>
  <si>
    <t>Marina Beach, Edmonds (Dog Park)</t>
  </si>
  <si>
    <t>WA806838</t>
  </si>
  <si>
    <t>Meadowdale County Park</t>
  </si>
  <si>
    <t>WA797206</t>
  </si>
  <si>
    <t>Mission Beach Park</t>
  </si>
  <si>
    <t>WA110155</t>
  </si>
  <si>
    <t>Mukilteo Fishing Pier</t>
  </si>
  <si>
    <t>WA934630</t>
  </si>
  <si>
    <t>Mukilteo Lighthouse Park</t>
  </si>
  <si>
    <t>WA287801</t>
  </si>
  <si>
    <t>Mukilteo Park South, Rail</t>
  </si>
  <si>
    <t>WA145789</t>
  </si>
  <si>
    <t>Nakeeta Beach South, Rail</t>
  </si>
  <si>
    <t>WA371635</t>
  </si>
  <si>
    <t>Nakeeta Beach Tidelands</t>
  </si>
  <si>
    <t>WA842861</t>
  </si>
  <si>
    <t>North Marine View Park</t>
  </si>
  <si>
    <t>WA209544</t>
  </si>
  <si>
    <t>Olympic Beach Park</t>
  </si>
  <si>
    <t>WA669063</t>
  </si>
  <si>
    <t>Olympic View Rail</t>
  </si>
  <si>
    <t>WA852355</t>
  </si>
  <si>
    <t>Park Avenue Street End</t>
  </si>
  <si>
    <t>WA233925</t>
  </si>
  <si>
    <t>Picnic Point County Park</t>
  </si>
  <si>
    <t>WA837931</t>
  </si>
  <si>
    <t>Picnic Point North, Rail</t>
  </si>
  <si>
    <t>WA796709</t>
  </si>
  <si>
    <t>Picnic Point South, Rail</t>
  </si>
  <si>
    <t>WA644267</t>
  </si>
  <si>
    <t>Port Of Everett Marina</t>
  </si>
  <si>
    <t>WA602616</t>
  </si>
  <si>
    <t>Port Susan Bay Preserve</t>
  </si>
  <si>
    <t>WA177377</t>
  </si>
  <si>
    <t>Silver Cloud Pier</t>
  </si>
  <si>
    <t>WA917875</t>
  </si>
  <si>
    <t>Skagit Wildlife Recreation Area</t>
  </si>
  <si>
    <t>WA144474</t>
  </si>
  <si>
    <t>Soundview Drive Nw Road End</t>
  </si>
  <si>
    <t>WA888544</t>
  </si>
  <si>
    <t>South Marine View Park</t>
  </si>
  <si>
    <t>WA117244</t>
  </si>
  <si>
    <t>South Mulkiteo Park</t>
  </si>
  <si>
    <t>WA914459</t>
  </si>
  <si>
    <t>Spencer Island County Park</t>
  </si>
  <si>
    <t>WA889897</t>
  </si>
  <si>
    <t>Tulalip Bay Marina</t>
  </si>
  <si>
    <t>WA519988</t>
  </si>
  <si>
    <t>Warm Beach</t>
  </si>
  <si>
    <t>WA517698</t>
  </si>
  <si>
    <t>Warm Beach Church Camp</t>
  </si>
  <si>
    <t>WA706475</t>
  </si>
  <si>
    <t>Wells Point North</t>
  </si>
  <si>
    <t>WA982240</t>
  </si>
  <si>
    <t>West Pass Access</t>
  </si>
  <si>
    <t>WA741272</t>
  </si>
  <si>
    <t>West Pass Bridge</t>
  </si>
  <si>
    <t>THURSTON</t>
  </si>
  <si>
    <t>WA465151</t>
  </si>
  <si>
    <t>4th Ave Bridge</t>
  </si>
  <si>
    <t>WA617796</t>
  </si>
  <si>
    <t>Bayview Market Public Access</t>
  </si>
  <si>
    <t>WA284211</t>
  </si>
  <si>
    <t>Beachcrest Community</t>
  </si>
  <si>
    <t>WA384370</t>
  </si>
  <si>
    <t>Boston Harbor Boat Ramp</t>
  </si>
  <si>
    <t>WA698969</t>
  </si>
  <si>
    <t>Boston Harbor Marina</t>
  </si>
  <si>
    <t>WA467079</t>
  </si>
  <si>
    <t>Burfoot County Park</t>
  </si>
  <si>
    <t>WA876801</t>
  </si>
  <si>
    <t>Buzz's Tavern</t>
  </si>
  <si>
    <t>WA220218</t>
  </si>
  <si>
    <t>Capitol Land Trust, South Eld Inlet</t>
  </si>
  <si>
    <t>WA368958</t>
  </si>
  <si>
    <t>Carlyon Beach Country Club</t>
  </si>
  <si>
    <t>WA196886</t>
  </si>
  <si>
    <t>Evergreen State College Beach</t>
  </si>
  <si>
    <t>WA596721</t>
  </si>
  <si>
    <t>Fiddlehead Marina</t>
  </si>
  <si>
    <t>WA550725</t>
  </si>
  <si>
    <t>Forest Bay Acres Community</t>
  </si>
  <si>
    <t>WA570653</t>
  </si>
  <si>
    <t>Frye Cove County Park</t>
  </si>
  <si>
    <t>WA783520</t>
  </si>
  <si>
    <t>Green Park Community Club</t>
  </si>
  <si>
    <t>WA765253</t>
  </si>
  <si>
    <t>Hawks Prairie Estate</t>
  </si>
  <si>
    <t>WA309108</t>
  </si>
  <si>
    <t>Heritage Trail</t>
  </si>
  <si>
    <t>WA141314</t>
  </si>
  <si>
    <t>Highway 101 Bridge, Mud Bay</t>
  </si>
  <si>
    <t>WA765262</t>
  </si>
  <si>
    <t>Highway 101 Bridge, Oyster Bay</t>
  </si>
  <si>
    <t>WA489869</t>
  </si>
  <si>
    <t>Hogam Bay Land Trust</t>
  </si>
  <si>
    <t>WA791777</t>
  </si>
  <si>
    <t>Martin Marina</t>
  </si>
  <si>
    <t>WA579053</t>
  </si>
  <si>
    <t>Mud Bay Bridge</t>
  </si>
  <si>
    <t>WA425023</t>
  </si>
  <si>
    <t>Nisqually Habitat Management Area</t>
  </si>
  <si>
    <t>WA326312</t>
  </si>
  <si>
    <t>Nisqually National Wildlife Refuge</t>
  </si>
  <si>
    <t>WA919176</t>
  </si>
  <si>
    <t>North Point Landing</t>
  </si>
  <si>
    <t>WA376755</t>
  </si>
  <si>
    <t>Old Olympic Highway Bridge, Oyster Bay</t>
  </si>
  <si>
    <t>WA661350</t>
  </si>
  <si>
    <t>Olympia Country &amp; Golf Club</t>
  </si>
  <si>
    <t>WA269970</t>
  </si>
  <si>
    <t>Percival Landing North</t>
  </si>
  <si>
    <t>WA921508</t>
  </si>
  <si>
    <t>Port Plaza / Visitor Morage</t>
  </si>
  <si>
    <t>WA835793</t>
  </si>
  <si>
    <t>Priest Point Park</t>
  </si>
  <si>
    <t>WA675571</t>
  </si>
  <si>
    <t>Snug Harbor Community Beach</t>
  </si>
  <si>
    <t>WA440297</t>
  </si>
  <si>
    <t>South Budd Inlet Waterfront</t>
  </si>
  <si>
    <t>WA488134</t>
  </si>
  <si>
    <t>Southeast Budd Inlet</t>
  </si>
  <si>
    <t>WA533559</t>
  </si>
  <si>
    <t>Steamboat Island Bridge</t>
  </si>
  <si>
    <t>WA364856</t>
  </si>
  <si>
    <t>Swantown Marina</t>
  </si>
  <si>
    <t>WA321921</t>
  </si>
  <si>
    <t>Tamoshan Homeowners Park</t>
  </si>
  <si>
    <t>WA514938</t>
  </si>
  <si>
    <t>Thurston County Parcel (Indian Rd)</t>
  </si>
  <si>
    <t>WA781509</t>
  </si>
  <si>
    <t>Tolmie State Park</t>
  </si>
  <si>
    <t>WA850551</t>
  </si>
  <si>
    <t>West Bay Park</t>
  </si>
  <si>
    <t>WA574259</t>
  </si>
  <si>
    <t>Westbay Marina</t>
  </si>
  <si>
    <t>WA507979</t>
  </si>
  <si>
    <t>Woodard Bay Natural Area</t>
  </si>
  <si>
    <t>WA429188</t>
  </si>
  <si>
    <t>Zittel's Marina</t>
  </si>
  <si>
    <t>WHATCOM</t>
  </si>
  <si>
    <t>WA486271</t>
  </si>
  <si>
    <t>Birch Bay Beach &amp; Tidelands Access</t>
  </si>
  <si>
    <t>WA344346</t>
  </si>
  <si>
    <t>Birch Bay Near Terrell Creek</t>
  </si>
  <si>
    <t>WA382349</t>
  </si>
  <si>
    <t>Birch Bay State Park</t>
  </si>
  <si>
    <t>WA484408</t>
  </si>
  <si>
    <t>Birch Bay Village</t>
  </si>
  <si>
    <t>WA851038</t>
  </si>
  <si>
    <t>Birch Point, Beach 372</t>
  </si>
  <si>
    <t>WA355145</t>
  </si>
  <si>
    <t>Blaine Harbor And Boat Launch</t>
  </si>
  <si>
    <t>WA975926</t>
  </si>
  <si>
    <t>Blaine Rd. Bridge</t>
  </si>
  <si>
    <t>WA917418</t>
  </si>
  <si>
    <t>Boulevard Park / Bayview Marine Park</t>
  </si>
  <si>
    <t>WA412852</t>
  </si>
  <si>
    <t>Bumstead Spit South, Beach 223a</t>
  </si>
  <si>
    <t>WA859788</t>
  </si>
  <si>
    <t>Bumstead Spit, Beach 223</t>
  </si>
  <si>
    <t>WA172659</t>
  </si>
  <si>
    <t>Carter Point</t>
  </si>
  <si>
    <t>WA163825</t>
  </si>
  <si>
    <t>Chuckanut Community Beach</t>
  </si>
  <si>
    <t>WA689417</t>
  </si>
  <si>
    <t>Chuckanut Island</t>
  </si>
  <si>
    <t>WA171257</t>
  </si>
  <si>
    <t>Chuckanut Point</t>
  </si>
  <si>
    <t>WA536745</t>
  </si>
  <si>
    <t>Clarks Point</t>
  </si>
  <si>
    <t>WA613576</t>
  </si>
  <si>
    <t>Cottonwood Beach County Park</t>
  </si>
  <si>
    <t>WA549440</t>
  </si>
  <si>
    <t>Devils Slide, Beach 220a</t>
  </si>
  <si>
    <t>WA839679</t>
  </si>
  <si>
    <t>Drayton Harbor</t>
  </si>
  <si>
    <t>WA776729</t>
  </si>
  <si>
    <t>Drayton Harbor Park</t>
  </si>
  <si>
    <t>WA779113</t>
  </si>
  <si>
    <t>Drayton Harbor/whatcom Land Trust</t>
  </si>
  <si>
    <t>WA231980</t>
  </si>
  <si>
    <t>Eliza Island</t>
  </si>
  <si>
    <t>WA542379</t>
  </si>
  <si>
    <t>Larrabee State Park, Wildcat Cove</t>
  </si>
  <si>
    <t>WA370905</t>
  </si>
  <si>
    <t>Lighthouse Marine County Park</t>
  </si>
  <si>
    <t>WA414180</t>
  </si>
  <si>
    <t>Lily Point Marine Reserve</t>
  </si>
  <si>
    <t>WA656953</t>
  </si>
  <si>
    <t>Little Squalicum Park</t>
  </si>
  <si>
    <t>WA402779</t>
  </si>
  <si>
    <t>Lummi Island Recreation Site</t>
  </si>
  <si>
    <t>WA510311</t>
  </si>
  <si>
    <t>Lummi Island, Beach 220</t>
  </si>
  <si>
    <t>WA618835</t>
  </si>
  <si>
    <t>Lummi Island, Beach 223b</t>
  </si>
  <si>
    <t>WA445625</t>
  </si>
  <si>
    <t>Lummi Island, Beach 224</t>
  </si>
  <si>
    <t>WA441017</t>
  </si>
  <si>
    <t>Lummi Island, Beach 283</t>
  </si>
  <si>
    <t>WA743643</t>
  </si>
  <si>
    <t>Lummi Rocks</t>
  </si>
  <si>
    <t>WA605884</t>
  </si>
  <si>
    <t>Maple Beach</t>
  </si>
  <si>
    <t>WA480990</t>
  </si>
  <si>
    <t>Marine Drive Park</t>
  </si>
  <si>
    <t>WA266896</t>
  </si>
  <si>
    <t>Marine Park, Bellingham</t>
  </si>
  <si>
    <t>WA827505</t>
  </si>
  <si>
    <t>Monument Park</t>
  </si>
  <si>
    <t>WA519877</t>
  </si>
  <si>
    <t>Mud Bay, Chuckanut</t>
  </si>
  <si>
    <t>WA378774</t>
  </si>
  <si>
    <t>Padden Creek Lagoon</t>
  </si>
  <si>
    <t>WA679849</t>
  </si>
  <si>
    <t>Point Roberts Marina And Resort</t>
  </si>
  <si>
    <t>WA342999</t>
  </si>
  <si>
    <t>Point Whitehorn</t>
  </si>
  <si>
    <t>WA461116</t>
  </si>
  <si>
    <t>Semiahmoo County Park</t>
  </si>
  <si>
    <t>WA350329</t>
  </si>
  <si>
    <t>Semiahmoo Resort &amp; Marina</t>
  </si>
  <si>
    <t>WA452117</t>
  </si>
  <si>
    <t>Smugglers Cove North, Beach 221a</t>
  </si>
  <si>
    <t>WA301518</t>
  </si>
  <si>
    <t>Smugglers Cove Point, Beach 221</t>
  </si>
  <si>
    <t>WA553546</t>
  </si>
  <si>
    <t>South Birch Point</t>
  </si>
  <si>
    <t>WA597335</t>
  </si>
  <si>
    <t>South Drayton Harbor</t>
  </si>
  <si>
    <t>WA501894</t>
  </si>
  <si>
    <t>South Semiahmoo Bay</t>
  </si>
  <si>
    <t>WA302731</t>
  </si>
  <si>
    <t>Squalicum Harbor</t>
  </si>
  <si>
    <t>WA580419</t>
  </si>
  <si>
    <t>Teddy Bear Cove</t>
  </si>
  <si>
    <t>WA457469</t>
  </si>
  <si>
    <t>Wildcat Cove Tidelands</t>
  </si>
  <si>
    <t>WA335188</t>
  </si>
  <si>
    <t>Zuanich Park</t>
  </si>
  <si>
    <t>Meters</t>
  </si>
  <si>
    <t>Beach length (M)</t>
  </si>
  <si>
    <t>DAYS</t>
  </si>
  <si>
    <t>SEWAGE</t>
  </si>
  <si>
    <t>CHEM_OIL</t>
  </si>
  <si>
    <t>RUNOFF</t>
  </si>
  <si>
    <t>POTW:</t>
  </si>
  <si>
    <t>RUNOFF:</t>
  </si>
  <si>
    <t>SEWAGE:</t>
  </si>
  <si>
    <t>CHEM_OIL:</t>
  </si>
  <si>
    <t>= This beach is listed in PRAWN  as not being monitored (See Monitoring worksheet). It will not be included in the summary statistics</t>
  </si>
  <si>
    <t>= This action occurs outside of the swim season. It will not be including in the summary statistics.</t>
  </si>
  <si>
    <t xml:space="preserve"> </t>
  </si>
  <si>
    <t>Beach Length (M)</t>
  </si>
  <si>
    <t>Total length of monitored beaches (M)</t>
  </si>
  <si>
    <t xml:space="preserve">= EPA will assume the swimming season is 6/1/10 - 8/31/10 (92 days). The summary statistics will only include action days occuring during the swimming season. 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</si>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</sst>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3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strike/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3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6" xfId="0" applyFont="1" applyFill="1" applyBorder="1"/>
    <xf numFmtId="0" fontId="1" fillId="0" borderId="0" xfId="0" quotePrefix="1" applyFont="1" applyFill="1" applyBorder="1" applyAlignment="1">
      <alignment horizontal="left"/>
    </xf>
    <xf numFmtId="165" fontId="5" fillId="0" borderId="0" xfId="0" applyNumberFormat="1" applyFont="1" applyFill="1" applyBorder="1"/>
    <xf numFmtId="0" fontId="5" fillId="0" borderId="8" xfId="0" applyFont="1" applyFill="1" applyBorder="1"/>
    <xf numFmtId="0" fontId="5" fillId="4" borderId="7" xfId="0" applyFont="1" applyFill="1" applyBorder="1"/>
    <xf numFmtId="165" fontId="5" fillId="0" borderId="0" xfId="0" applyNumberFormat="1" applyFont="1" applyBorder="1"/>
    <xf numFmtId="0" fontId="5" fillId="0" borderId="9" xfId="0" applyFont="1" applyBorder="1"/>
    <xf numFmtId="0" fontId="5" fillId="0" borderId="1" xfId="0" applyFont="1" applyBorder="1"/>
    <xf numFmtId="165" fontId="5" fillId="0" borderId="1" xfId="0" applyNumberFormat="1" applyFont="1" applyBorder="1"/>
    <xf numFmtId="3" fontId="5" fillId="0" borderId="1" xfId="0" applyNumberFormat="1" applyFont="1" applyBorder="1"/>
    <xf numFmtId="0" fontId="5" fillId="0" borderId="10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0" fontId="12" fillId="5" borderId="1" xfId="0" quotePrefix="1" applyFont="1" applyFill="1" applyBorder="1" applyAlignment="1">
      <alignment horizontal="center" vertical="center" wrapText="1"/>
    </xf>
    <xf numFmtId="14" fontId="5" fillId="0" borderId="0" xfId="0" applyNumberFormat="1" applyFont="1"/>
    <xf numFmtId="0" fontId="12" fillId="6" borderId="0" xfId="0" applyFont="1" applyFill="1" applyBorder="1" applyAlignment="1">
      <alignment horizontal="center" vertical="center" wrapText="1"/>
    </xf>
    <xf numFmtId="14" fontId="12" fillId="6" borderId="0" xfId="0" applyNumberFormat="1" applyFont="1" applyFill="1" applyBorder="1" applyAlignment="1">
      <alignment horizontal="center" vertical="center" wrapText="1"/>
    </xf>
    <xf numFmtId="0" fontId="12" fillId="6" borderId="1" xfId="0" quotePrefix="1" applyFont="1" applyFill="1" applyBorder="1" applyAlignment="1">
      <alignment horizontal="center" vertical="center" wrapText="1"/>
    </xf>
    <xf numFmtId="0" fontId="12" fillId="6" borderId="0" xfId="0" quotePrefix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14" fontId="12" fillId="5" borderId="0" xfId="0" applyNumberFormat="1" applyFont="1" applyFill="1" applyBorder="1" applyAlignment="1">
      <alignment horizontal="center" vertical="center" wrapText="1"/>
    </xf>
    <xf numFmtId="0" fontId="12" fillId="5" borderId="0" xfId="0" quotePrefix="1" applyFont="1" applyFill="1" applyBorder="1" applyAlignment="1">
      <alignment horizontal="center" vertical="center" wrapText="1"/>
    </xf>
    <xf numFmtId="0" fontId="5" fillId="6" borderId="7" xfId="0" applyFont="1" applyFill="1" applyBorder="1"/>
    <xf numFmtId="0" fontId="22" fillId="6" borderId="0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4" fontId="12" fillId="7" borderId="1" xfId="0" applyNumberFormat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14" fontId="12" fillId="7" borderId="0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/>
    <xf numFmtId="0" fontId="4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1"/>
  <sheetViews>
    <sheetView tabSelected="1" workbookViewId="0">
      <selection activeCell="R34" sqref="R34"/>
    </sheetView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220" t="s">
        <v>45</v>
      </c>
      <c r="D1" s="222"/>
      <c r="E1" s="222"/>
      <c r="F1" s="221"/>
      <c r="G1" s="221"/>
      <c r="H1" s="57"/>
      <c r="I1" s="74"/>
      <c r="J1" s="220" t="s">
        <v>48</v>
      </c>
      <c r="K1" s="220"/>
      <c r="L1" s="220"/>
      <c r="M1" s="57"/>
      <c r="N1" s="220" t="s">
        <v>53</v>
      </c>
      <c r="O1" s="221"/>
      <c r="P1" s="221"/>
      <c r="Q1" s="221"/>
      <c r="R1" s="221"/>
      <c r="S1" s="221"/>
      <c r="T1" s="57"/>
      <c r="U1" s="220" t="s">
        <v>52</v>
      </c>
      <c r="V1" s="221"/>
      <c r="W1" s="221"/>
    </row>
    <row r="2" spans="1:23" ht="88.5" customHeight="1">
      <c r="A2" s="4" t="s">
        <v>16</v>
      </c>
      <c r="B2" s="4"/>
      <c r="C2" s="3" t="s">
        <v>50</v>
      </c>
      <c r="D2" s="3" t="s">
        <v>55</v>
      </c>
      <c r="E2" s="3" t="s">
        <v>56</v>
      </c>
      <c r="F2" s="3" t="s">
        <v>2947</v>
      </c>
      <c r="G2" s="3" t="s">
        <v>51</v>
      </c>
      <c r="H2" s="3" t="s">
        <v>65</v>
      </c>
      <c r="I2" s="3"/>
      <c r="J2" s="3" t="s">
        <v>0</v>
      </c>
      <c r="K2" s="3" t="s">
        <v>1</v>
      </c>
      <c r="L2" s="3" t="s">
        <v>2</v>
      </c>
      <c r="M2" s="3"/>
      <c r="N2" s="14" t="s">
        <v>54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19</v>
      </c>
    </row>
    <row r="3" spans="1:23">
      <c r="A3" s="70" t="s">
        <v>187</v>
      </c>
      <c r="B3" s="217"/>
      <c r="C3" s="32">
        <f>Monitoring!$B$90</f>
        <v>88</v>
      </c>
      <c r="D3" s="32">
        <f>Monitoring!$F$90</f>
        <v>4</v>
      </c>
      <c r="E3" s="204">
        <f>D3/C3</f>
        <v>4.5454545454545456E-2</v>
      </c>
      <c r="F3" s="205">
        <f>Monitoring!$J$90</f>
        <v>5957.72</v>
      </c>
      <c r="G3" s="203">
        <f>'Tier 1 Stats'!B7</f>
        <v>5</v>
      </c>
      <c r="H3" s="206">
        <f>'Tier 1 Stats'!F7</f>
        <v>0.6</v>
      </c>
      <c r="I3" s="203"/>
      <c r="J3" s="207">
        <f>'2010 Actions'!$B$3</f>
        <v>0</v>
      </c>
      <c r="K3" s="207">
        <f>D3-J3</f>
        <v>4</v>
      </c>
      <c r="L3" s="204">
        <f t="shared" ref="L3:L4" si="0">J3/D3</f>
        <v>0</v>
      </c>
      <c r="M3" s="203"/>
      <c r="N3" s="203">
        <v>0</v>
      </c>
      <c r="O3" s="208" t="s">
        <v>49</v>
      </c>
      <c r="P3" s="208" t="s">
        <v>49</v>
      </c>
      <c r="Q3" s="208" t="s">
        <v>49</v>
      </c>
      <c r="R3" s="208" t="s">
        <v>49</v>
      </c>
      <c r="S3" s="208" t="s">
        <v>49</v>
      </c>
      <c r="T3" s="203"/>
      <c r="U3" s="209">
        <f>'Beach Days'!E7</f>
        <v>368</v>
      </c>
      <c r="V3" s="209">
        <f>'Beach Days'!H7</f>
        <v>0</v>
      </c>
      <c r="W3" s="140">
        <f>V3/U3</f>
        <v>0</v>
      </c>
    </row>
    <row r="4" spans="1:23" ht="18">
      <c r="A4" s="70" t="s">
        <v>364</v>
      </c>
      <c r="B4" s="217"/>
      <c r="C4" s="53">
        <f>Monitoring!$B$161</f>
        <v>69</v>
      </c>
      <c r="D4" s="32">
        <f>Monitoring!$F$161</f>
        <v>3</v>
      </c>
      <c r="E4" s="204">
        <f>D4/C4</f>
        <v>4.3478260869565216E-2</v>
      </c>
      <c r="F4" s="205">
        <f>Monitoring!$J$161</f>
        <v>6836.83</v>
      </c>
      <c r="G4" s="203">
        <f>'Tier 1 Stats'!B13</f>
        <v>4</v>
      </c>
      <c r="H4" s="206">
        <f>'Tier 1 Stats'!F13</f>
        <v>0.75</v>
      </c>
      <c r="I4" s="203"/>
      <c r="J4" s="207">
        <v>0</v>
      </c>
      <c r="K4" s="207">
        <f>D4-J4</f>
        <v>3</v>
      </c>
      <c r="L4" s="204">
        <f t="shared" si="0"/>
        <v>0</v>
      </c>
      <c r="M4" s="203"/>
      <c r="N4" s="203">
        <v>0</v>
      </c>
      <c r="O4" s="208" t="s">
        <v>49</v>
      </c>
      <c r="P4" s="208" t="s">
        <v>49</v>
      </c>
      <c r="Q4" s="208" t="s">
        <v>49</v>
      </c>
      <c r="R4" s="208" t="s">
        <v>49</v>
      </c>
      <c r="S4" s="208" t="s">
        <v>49</v>
      </c>
      <c r="T4" s="203"/>
      <c r="U4" s="209">
        <f>'Beach Days'!E12</f>
        <v>276</v>
      </c>
      <c r="V4" s="209">
        <f>'Beach Days'!H12</f>
        <v>0</v>
      </c>
      <c r="W4" s="140">
        <f t="shared" ref="W4:W16" si="1">V4/U4</f>
        <v>0</v>
      </c>
    </row>
    <row r="5" spans="1:23">
      <c r="A5" s="70" t="s">
        <v>503</v>
      </c>
      <c r="B5" s="217"/>
      <c r="C5" s="53">
        <f>Monitoring!$B$277</f>
        <v>114</v>
      </c>
      <c r="D5" s="32">
        <f>Monitoring!$F$277</f>
        <v>3</v>
      </c>
      <c r="E5" s="204">
        <f>D5/C5</f>
        <v>2.6315789473684209E-2</v>
      </c>
      <c r="F5" s="205">
        <f>Monitoring!$J$277</f>
        <v>1861.67</v>
      </c>
      <c r="G5" s="203">
        <f>'Tier 1 Stats'!B18</f>
        <v>3</v>
      </c>
      <c r="H5" s="206">
        <f>'Tier 1 Stats'!F18</f>
        <v>1</v>
      </c>
      <c r="I5" s="203"/>
      <c r="J5" s="207">
        <f>'2010 Actions'!$B$7</f>
        <v>2</v>
      </c>
      <c r="K5" s="207">
        <f>D5-J5</f>
        <v>1</v>
      </c>
      <c r="L5" s="204">
        <f>J5/D5</f>
        <v>0.66666666666666663</v>
      </c>
      <c r="M5" s="203"/>
      <c r="N5" s="203">
        <f>'Action Durations'!D5</f>
        <v>2</v>
      </c>
      <c r="O5" s="207">
        <f>'Action Durations'!G5</f>
        <v>0</v>
      </c>
      <c r="P5" s="207">
        <f>'Action Durations'!H5</f>
        <v>0</v>
      </c>
      <c r="Q5" s="207">
        <f>'Action Durations'!I5</f>
        <v>0</v>
      </c>
      <c r="R5" s="207">
        <f>'Action Durations'!J5</f>
        <v>0</v>
      </c>
      <c r="S5" s="207">
        <f>'Action Durations'!K5</f>
        <v>2</v>
      </c>
      <c r="T5" s="203"/>
      <c r="U5" s="209">
        <f>'Beach Days'!E17</f>
        <v>276</v>
      </c>
      <c r="V5" s="209">
        <f>'Beach Days'!H17</f>
        <v>102</v>
      </c>
      <c r="W5" s="140">
        <f t="shared" si="1"/>
        <v>0.36956521739130432</v>
      </c>
    </row>
    <row r="6" spans="1:23">
      <c r="A6" s="133" t="s">
        <v>179</v>
      </c>
      <c r="B6" s="217"/>
      <c r="C6" s="53">
        <f>Monitoring!$B$401</f>
        <v>122</v>
      </c>
      <c r="D6" s="32">
        <f>Monitoring!$F$401</f>
        <v>3</v>
      </c>
      <c r="E6" s="204">
        <f>D6/C6</f>
        <v>2.4590163934426229E-2</v>
      </c>
      <c r="F6" s="205">
        <f>Monitoring!$J$401</f>
        <v>5578.14</v>
      </c>
      <c r="G6" s="203">
        <f>'Tier 1 Stats'!B23</f>
        <v>3</v>
      </c>
      <c r="H6" s="206">
        <f>'Tier 1 Stats'!F23</f>
        <v>0.66666666666666663</v>
      </c>
      <c r="I6" s="203"/>
      <c r="J6" s="207">
        <f>'2010 Actions'!$B$11</f>
        <v>2</v>
      </c>
      <c r="K6" s="207">
        <f>D6-J6</f>
        <v>1</v>
      </c>
      <c r="L6" s="204">
        <f>J6/D6</f>
        <v>0.66666666666666663</v>
      </c>
      <c r="M6" s="203"/>
      <c r="N6" s="203">
        <f>'Action Durations'!D9</f>
        <v>2</v>
      </c>
      <c r="O6" s="207">
        <f>'Action Durations'!G9</f>
        <v>0</v>
      </c>
      <c r="P6" s="207">
        <f>'Action Durations'!H9</f>
        <v>0</v>
      </c>
      <c r="Q6" s="207">
        <f>'Action Durations'!I9</f>
        <v>2</v>
      </c>
      <c r="R6" s="207">
        <f>'Action Durations'!J9</f>
        <v>0</v>
      </c>
      <c r="S6" s="207">
        <f>'Action Durations'!K9</f>
        <v>0</v>
      </c>
      <c r="T6" s="203"/>
      <c r="U6" s="209">
        <f>'Beach Days'!E22</f>
        <v>276</v>
      </c>
      <c r="V6" s="209">
        <f>'Beach Days'!H22</f>
        <v>13</v>
      </c>
      <c r="W6" s="140">
        <f t="shared" si="1"/>
        <v>4.710144927536232E-2</v>
      </c>
    </row>
    <row r="7" spans="1:23">
      <c r="A7" s="70" t="s">
        <v>975</v>
      </c>
      <c r="B7" s="217"/>
      <c r="C7" s="53">
        <f>Monitoring!$B$502</f>
        <v>99</v>
      </c>
      <c r="D7" s="32">
        <f>Monitoring!$F$502</f>
        <v>7</v>
      </c>
      <c r="E7" s="204">
        <f t="shared" ref="E7:E16" si="2">D7/C7</f>
        <v>7.0707070707070704E-2</v>
      </c>
      <c r="F7" s="205">
        <f>Monitoring!$J$502</f>
        <v>9060.83</v>
      </c>
      <c r="G7" s="203">
        <f>'Tier 1 Stats'!B41</f>
        <v>16</v>
      </c>
      <c r="H7" s="206">
        <f>'Tier 1 Stats'!F41</f>
        <v>0.4375</v>
      </c>
      <c r="I7" s="203"/>
      <c r="J7" s="207">
        <f>'2010 Actions'!$B$15</f>
        <v>0</v>
      </c>
      <c r="K7" s="207">
        <f t="shared" ref="K7:K16" si="3">D7-J7</f>
        <v>7</v>
      </c>
      <c r="L7" s="204">
        <f t="shared" ref="L7:L16" si="4">J7/D7</f>
        <v>0</v>
      </c>
      <c r="M7" s="203"/>
      <c r="N7" s="203">
        <v>0</v>
      </c>
      <c r="O7" s="208" t="s">
        <v>49</v>
      </c>
      <c r="P7" s="208" t="s">
        <v>49</v>
      </c>
      <c r="Q7" s="208" t="s">
        <v>49</v>
      </c>
      <c r="R7" s="208" t="s">
        <v>49</v>
      </c>
      <c r="S7" s="208" t="s">
        <v>49</v>
      </c>
      <c r="T7" s="203"/>
      <c r="U7" s="209">
        <f>'Beach Days'!E31</f>
        <v>644</v>
      </c>
      <c r="V7" s="209">
        <f>'Beach Days'!H31</f>
        <v>0</v>
      </c>
      <c r="W7" s="140">
        <f t="shared" si="1"/>
        <v>0</v>
      </c>
    </row>
    <row r="8" spans="1:23">
      <c r="A8" s="70" t="s">
        <v>1174</v>
      </c>
      <c r="B8" s="217"/>
      <c r="C8" s="53">
        <f>Monitoring!$B$697</f>
        <v>193</v>
      </c>
      <c r="D8" s="32">
        <f>Monitoring!$F$697</f>
        <v>8</v>
      </c>
      <c r="E8" s="204">
        <f t="shared" si="2"/>
        <v>4.145077720207254E-2</v>
      </c>
      <c r="F8" s="205">
        <f>Monitoring!$J$697</f>
        <v>2735.1800000000003</v>
      </c>
      <c r="G8" s="203">
        <f>'Tier 1 Stats'!B52</f>
        <v>9</v>
      </c>
      <c r="H8" s="206">
        <f>'Tier 1 Stats'!F52</f>
        <v>0.77777777777777779</v>
      </c>
      <c r="I8" s="203"/>
      <c r="J8" s="207">
        <f>'2010 Actions'!$B$26</f>
        <v>2</v>
      </c>
      <c r="K8" s="207">
        <f t="shared" si="3"/>
        <v>6</v>
      </c>
      <c r="L8" s="204">
        <f t="shared" si="4"/>
        <v>0.25</v>
      </c>
      <c r="M8" s="203"/>
      <c r="N8" s="203">
        <f>'Action Durations'!D13</f>
        <v>3</v>
      </c>
      <c r="O8" s="207">
        <f>'Action Durations'!G13</f>
        <v>0</v>
      </c>
      <c r="P8" s="207">
        <f>'Action Durations'!H13</f>
        <v>0</v>
      </c>
      <c r="Q8" s="207">
        <f>'Action Durations'!I13</f>
        <v>3</v>
      </c>
      <c r="R8" s="207">
        <f>'Action Durations'!J13</f>
        <v>0</v>
      </c>
      <c r="S8" s="207">
        <f>'Action Durations'!K13</f>
        <v>0</v>
      </c>
      <c r="T8" s="203"/>
      <c r="U8" s="209">
        <f>'Beach Days'!E41</f>
        <v>736</v>
      </c>
      <c r="V8" s="209">
        <f>'Beach Days'!H41</f>
        <v>13</v>
      </c>
      <c r="W8" s="140">
        <f t="shared" si="1"/>
        <v>1.7663043478260868E-2</v>
      </c>
    </row>
    <row r="9" spans="1:23">
      <c r="A9" s="70" t="s">
        <v>1561</v>
      </c>
      <c r="B9" s="217"/>
      <c r="C9" s="53">
        <f>Monitoring!$B$769</f>
        <v>70</v>
      </c>
      <c r="D9" s="32">
        <f>Monitoring!$F$769</f>
        <v>2</v>
      </c>
      <c r="E9" s="204">
        <f t="shared" si="2"/>
        <v>2.8571428571428571E-2</v>
      </c>
      <c r="F9" s="205">
        <f>Monitoring!$J$769</f>
        <v>1168.96</v>
      </c>
      <c r="G9" s="203">
        <f>'Tier 1 Stats'!B57</f>
        <v>3</v>
      </c>
      <c r="H9" s="206">
        <f>'Tier 1 Stats'!F57</f>
        <v>0.66666666666666663</v>
      </c>
      <c r="I9" s="203"/>
      <c r="J9" s="207">
        <f>'2010 Actions'!$B$29</f>
        <v>0</v>
      </c>
      <c r="K9" s="207">
        <f t="shared" si="3"/>
        <v>2</v>
      </c>
      <c r="L9" s="204">
        <f t="shared" si="4"/>
        <v>0</v>
      </c>
      <c r="M9" s="203"/>
      <c r="N9" s="203">
        <v>0</v>
      </c>
      <c r="O9" s="208" t="s">
        <v>49</v>
      </c>
      <c r="P9" s="208" t="s">
        <v>49</v>
      </c>
      <c r="Q9" s="208" t="s">
        <v>49</v>
      </c>
      <c r="R9" s="208" t="s">
        <v>49</v>
      </c>
      <c r="S9" s="208" t="s">
        <v>49</v>
      </c>
      <c r="T9" s="203"/>
      <c r="U9" s="209">
        <f>'Beach Days'!E45</f>
        <v>184</v>
      </c>
      <c r="V9" s="209">
        <f>'Beach Days'!H45</f>
        <v>0</v>
      </c>
      <c r="W9" s="140">
        <f t="shared" si="1"/>
        <v>0</v>
      </c>
    </row>
    <row r="10" spans="1:23">
      <c r="A10" s="70" t="s">
        <v>1702</v>
      </c>
      <c r="B10" s="217"/>
      <c r="C10" s="53">
        <f>Monitoring!$B$830</f>
        <v>59</v>
      </c>
      <c r="D10" s="32">
        <f>Monitoring!$F$830</f>
        <v>0</v>
      </c>
      <c r="E10" s="204">
        <f t="shared" si="2"/>
        <v>0</v>
      </c>
      <c r="F10" s="205">
        <f>Monitoring!$J$830</f>
        <v>0</v>
      </c>
      <c r="G10" s="203">
        <f>'Tier 1 Stats'!B60</f>
        <v>1</v>
      </c>
      <c r="H10" s="206">
        <f>'Tier 1 Stats'!F60</f>
        <v>0</v>
      </c>
      <c r="I10" s="203"/>
      <c r="J10" s="208" t="s">
        <v>49</v>
      </c>
      <c r="K10" s="208" t="s">
        <v>49</v>
      </c>
      <c r="L10" s="208" t="s">
        <v>49</v>
      </c>
      <c r="M10" s="203"/>
      <c r="N10" s="203">
        <v>0</v>
      </c>
      <c r="O10" s="208" t="s">
        <v>49</v>
      </c>
      <c r="P10" s="208" t="s">
        <v>49</v>
      </c>
      <c r="Q10" s="208" t="s">
        <v>49</v>
      </c>
      <c r="R10" s="208" t="s">
        <v>49</v>
      </c>
      <c r="S10" s="208" t="s">
        <v>49</v>
      </c>
      <c r="T10" s="203"/>
      <c r="U10" s="208" t="s">
        <v>49</v>
      </c>
      <c r="V10" s="208" t="s">
        <v>49</v>
      </c>
      <c r="W10" s="208" t="s">
        <v>49</v>
      </c>
    </row>
    <row r="11" spans="1:23">
      <c r="A11" s="70" t="s">
        <v>1821</v>
      </c>
      <c r="B11" s="217"/>
      <c r="C11" s="53">
        <f>Monitoring!$B$970</f>
        <v>138</v>
      </c>
      <c r="D11" s="32">
        <f>Monitoring!$F$970</f>
        <v>5</v>
      </c>
      <c r="E11" s="204">
        <f t="shared" si="2"/>
        <v>3.6231884057971016E-2</v>
      </c>
      <c r="F11" s="205">
        <f>Monitoring!$J$970</f>
        <v>16432.72</v>
      </c>
      <c r="G11" s="203">
        <f>'Tier 1 Stats'!B70</f>
        <v>8</v>
      </c>
      <c r="H11" s="206">
        <f>'Tier 1 Stats'!F70</f>
        <v>0.5</v>
      </c>
      <c r="I11" s="203"/>
      <c r="J11" s="207">
        <f>'2010 Actions'!$B$33</f>
        <v>1</v>
      </c>
      <c r="K11" s="207">
        <f t="shared" si="3"/>
        <v>4</v>
      </c>
      <c r="L11" s="204">
        <f t="shared" si="4"/>
        <v>0.2</v>
      </c>
      <c r="M11" s="203"/>
      <c r="N11" s="203">
        <f>'Action Durations'!D16</f>
        <v>2</v>
      </c>
      <c r="O11" s="207">
        <f>'Action Durations'!G16</f>
        <v>0</v>
      </c>
      <c r="P11" s="207">
        <f>'Action Durations'!H16</f>
        <v>0</v>
      </c>
      <c r="Q11" s="207">
        <f>'Action Durations'!I16</f>
        <v>1</v>
      </c>
      <c r="R11" s="207">
        <f>'Action Durations'!J16</f>
        <v>0</v>
      </c>
      <c r="S11" s="207">
        <f>'Action Durations'!K16</f>
        <v>1</v>
      </c>
      <c r="T11" s="203"/>
      <c r="U11" s="209">
        <f>'Beach Days'!E52</f>
        <v>460</v>
      </c>
      <c r="V11" s="209">
        <f>'Beach Days'!H52</f>
        <v>44</v>
      </c>
      <c r="W11" s="140">
        <f t="shared" si="1"/>
        <v>9.5652173913043481E-2</v>
      </c>
    </row>
    <row r="12" spans="1:23">
      <c r="A12" s="70" t="s">
        <v>2097</v>
      </c>
      <c r="B12" s="217"/>
      <c r="C12" s="53">
        <f>Monitoring!$B$1190</f>
        <v>218</v>
      </c>
      <c r="D12" s="32">
        <f>Monitoring!$F$1190</f>
        <v>0</v>
      </c>
      <c r="E12" s="204">
        <f t="shared" si="2"/>
        <v>0</v>
      </c>
      <c r="F12" s="205">
        <f>Monitoring!$J$1190</f>
        <v>0</v>
      </c>
      <c r="G12" s="203">
        <v>0</v>
      </c>
      <c r="H12" s="208" t="s">
        <v>49</v>
      </c>
      <c r="I12" s="203"/>
      <c r="J12" s="208" t="s">
        <v>49</v>
      </c>
      <c r="K12" s="208" t="s">
        <v>49</v>
      </c>
      <c r="L12" s="208" t="s">
        <v>49</v>
      </c>
      <c r="M12" s="203"/>
      <c r="N12" s="203">
        <v>0</v>
      </c>
      <c r="O12" s="208" t="s">
        <v>49</v>
      </c>
      <c r="P12" s="208" t="s">
        <v>49</v>
      </c>
      <c r="Q12" s="208" t="s">
        <v>49</v>
      </c>
      <c r="R12" s="208" t="s">
        <v>49</v>
      </c>
      <c r="S12" s="208" t="s">
        <v>49</v>
      </c>
      <c r="T12" s="203"/>
      <c r="U12" s="208" t="s">
        <v>49</v>
      </c>
      <c r="V12" s="208" t="s">
        <v>49</v>
      </c>
      <c r="W12" s="208" t="s">
        <v>49</v>
      </c>
    </row>
    <row r="13" spans="1:23">
      <c r="A13" s="70" t="s">
        <v>2534</v>
      </c>
      <c r="B13" s="217"/>
      <c r="C13" s="53">
        <f>Monitoring!$B$1257</f>
        <v>65</v>
      </c>
      <c r="D13" s="32">
        <f>Monitoring!$F$1257</f>
        <v>1</v>
      </c>
      <c r="E13" s="204">
        <f t="shared" si="2"/>
        <v>1.5384615384615385E-2</v>
      </c>
      <c r="F13" s="205">
        <f>Monitoring!$J$1257</f>
        <v>428.03</v>
      </c>
      <c r="G13" s="203">
        <f>'Tier 1 Stats'!B73</f>
        <v>1</v>
      </c>
      <c r="H13" s="206">
        <f>'Tier 1 Stats'!F73</f>
        <v>0</v>
      </c>
      <c r="I13" s="203"/>
      <c r="J13" s="207">
        <v>0</v>
      </c>
      <c r="K13" s="207">
        <f t="shared" si="3"/>
        <v>1</v>
      </c>
      <c r="L13" s="204">
        <f t="shared" si="4"/>
        <v>0</v>
      </c>
      <c r="M13" s="203"/>
      <c r="N13" s="203">
        <v>0</v>
      </c>
      <c r="O13" s="208" t="s">
        <v>49</v>
      </c>
      <c r="P13" s="208" t="s">
        <v>49</v>
      </c>
      <c r="Q13" s="208" t="s">
        <v>49</v>
      </c>
      <c r="R13" s="208" t="s">
        <v>49</v>
      </c>
      <c r="S13" s="208" t="s">
        <v>49</v>
      </c>
      <c r="T13" s="203"/>
      <c r="U13" s="209">
        <f>'Beach Days'!E55</f>
        <v>92</v>
      </c>
      <c r="V13" s="209">
        <f>'Beach Days'!H55</f>
        <v>0</v>
      </c>
      <c r="W13" s="140">
        <f t="shared" si="1"/>
        <v>0</v>
      </c>
    </row>
    <row r="14" spans="1:23">
      <c r="A14" s="70" t="s">
        <v>2664</v>
      </c>
      <c r="B14" s="217"/>
      <c r="C14" s="53">
        <f>Monitoring!$B$1301</f>
        <v>42</v>
      </c>
      <c r="D14" s="32">
        <f>Monitoring!$F$1301</f>
        <v>7</v>
      </c>
      <c r="E14" s="204">
        <f t="shared" si="2"/>
        <v>0.16666666666666666</v>
      </c>
      <c r="F14" s="205">
        <f>Monitoring!$J$1301</f>
        <v>13127.709999999997</v>
      </c>
      <c r="G14" s="203">
        <f>'Tier 1 Stats'!B82</f>
        <v>7</v>
      </c>
      <c r="H14" s="206">
        <f>'Tier 1 Stats'!F82</f>
        <v>1</v>
      </c>
      <c r="I14" s="203"/>
      <c r="J14" s="207">
        <f>'2010 Actions'!$B$38</f>
        <v>2</v>
      </c>
      <c r="K14" s="207">
        <f t="shared" si="3"/>
        <v>5</v>
      </c>
      <c r="L14" s="204">
        <f t="shared" si="4"/>
        <v>0.2857142857142857</v>
      </c>
      <c r="M14" s="203"/>
      <c r="N14" s="203">
        <f>'Action Durations'!D20</f>
        <v>2</v>
      </c>
      <c r="O14" s="207">
        <f>'Action Durations'!G20</f>
        <v>2</v>
      </c>
      <c r="P14" s="207">
        <f>'Action Durations'!H20</f>
        <v>0</v>
      </c>
      <c r="Q14" s="207">
        <f>'Action Durations'!I20</f>
        <v>0</v>
      </c>
      <c r="R14" s="207">
        <f>'Action Durations'!J20</f>
        <v>0</v>
      </c>
      <c r="S14" s="207">
        <f>'Action Durations'!K20</f>
        <v>0</v>
      </c>
      <c r="T14" s="203"/>
      <c r="U14" s="209">
        <f>'Beach Days'!E64</f>
        <v>644</v>
      </c>
      <c r="V14" s="209">
        <f>'Beach Days'!H64</f>
        <v>2</v>
      </c>
      <c r="W14" s="140">
        <f t="shared" si="1"/>
        <v>3.105590062111801E-3</v>
      </c>
    </row>
    <row r="15" spans="1:23">
      <c r="A15" s="70" t="s">
        <v>2749</v>
      </c>
      <c r="B15" s="217"/>
      <c r="C15" s="53">
        <f>Monitoring!$B$1344</f>
        <v>41</v>
      </c>
      <c r="D15" s="32">
        <f>Monitoring!$F$1344</f>
        <v>1</v>
      </c>
      <c r="E15" s="204">
        <f t="shared" si="2"/>
        <v>2.4390243902439025E-2</v>
      </c>
      <c r="F15" s="205">
        <f>Monitoring!$J$1344</f>
        <v>399.22</v>
      </c>
      <c r="G15" s="203">
        <f>'Tier 1 Stats'!B88</f>
        <v>4</v>
      </c>
      <c r="H15" s="206">
        <f>'Tier 1 Stats'!F88</f>
        <v>0.25</v>
      </c>
      <c r="I15" s="203"/>
      <c r="J15" s="207">
        <v>0</v>
      </c>
      <c r="K15" s="207">
        <f t="shared" si="3"/>
        <v>1</v>
      </c>
      <c r="L15" s="204">
        <f t="shared" si="4"/>
        <v>0</v>
      </c>
      <c r="M15" s="203"/>
      <c r="N15" s="203">
        <v>0</v>
      </c>
      <c r="O15" s="208" t="s">
        <v>49</v>
      </c>
      <c r="P15" s="208" t="s">
        <v>49</v>
      </c>
      <c r="Q15" s="208" t="s">
        <v>49</v>
      </c>
      <c r="R15" s="208" t="s">
        <v>49</v>
      </c>
      <c r="S15" s="208" t="s">
        <v>49</v>
      </c>
      <c r="T15" s="203"/>
      <c r="U15" s="209">
        <f>'Beach Days'!E67</f>
        <v>92</v>
      </c>
      <c r="V15" s="209">
        <f>'Beach Days'!H67</f>
        <v>0</v>
      </c>
      <c r="W15" s="140">
        <f t="shared" si="1"/>
        <v>0</v>
      </c>
    </row>
    <row r="16" spans="1:23">
      <c r="A16" s="70" t="s">
        <v>2832</v>
      </c>
      <c r="B16" s="217"/>
      <c r="C16" s="146">
        <f>Monitoring!$B$1396</f>
        <v>50</v>
      </c>
      <c r="D16" s="35">
        <f>Monitoring!$F$1396</f>
        <v>3</v>
      </c>
      <c r="E16" s="141">
        <f t="shared" si="2"/>
        <v>0.06</v>
      </c>
      <c r="F16" s="210">
        <f>Monitoring!$J$1396</f>
        <v>3933.71</v>
      </c>
      <c r="G16" s="65">
        <f>'Tier 1 Stats'!B93</f>
        <v>3</v>
      </c>
      <c r="H16" s="211">
        <f>'Tier 1 Stats'!F93</f>
        <v>0.66666666666666663</v>
      </c>
      <c r="I16" s="65"/>
      <c r="J16" s="212">
        <v>0</v>
      </c>
      <c r="K16" s="212">
        <f t="shared" si="3"/>
        <v>3</v>
      </c>
      <c r="L16" s="141">
        <f t="shared" si="4"/>
        <v>0</v>
      </c>
      <c r="M16" s="65"/>
      <c r="N16" s="65">
        <v>0</v>
      </c>
      <c r="O16" s="218" t="s">
        <v>49</v>
      </c>
      <c r="P16" s="218" t="s">
        <v>49</v>
      </c>
      <c r="Q16" s="218" t="s">
        <v>49</v>
      </c>
      <c r="R16" s="218" t="s">
        <v>49</v>
      </c>
      <c r="S16" s="218" t="s">
        <v>49</v>
      </c>
      <c r="T16" s="65"/>
      <c r="U16" s="219">
        <f>'Beach Days'!E72</f>
        <v>276</v>
      </c>
      <c r="V16" s="219">
        <f>'Beach Days'!H72</f>
        <v>0</v>
      </c>
      <c r="W16" s="141">
        <f t="shared" si="1"/>
        <v>0</v>
      </c>
    </row>
    <row r="17" spans="1:23">
      <c r="A17" s="143"/>
      <c r="B17" s="143"/>
      <c r="C17" s="213">
        <f>SUM(C3:C16)</f>
        <v>1368</v>
      </c>
      <c r="D17" s="202">
        <f>SUM(D3:D16)</f>
        <v>47</v>
      </c>
      <c r="E17" s="214">
        <f>D17/C17</f>
        <v>3.4356725146198829E-2</v>
      </c>
      <c r="F17" s="213">
        <f>SUM(F3:F16)</f>
        <v>67520.72</v>
      </c>
      <c r="G17" s="213">
        <f>SUM(G3:G16)</f>
        <v>67</v>
      </c>
      <c r="H17" s="215">
        <f>'Tier 1 Stats'!E101</f>
        <v>0.61194029850746268</v>
      </c>
      <c r="I17" s="202"/>
      <c r="J17" s="202">
        <f>SUM(J3:J16)</f>
        <v>9</v>
      </c>
      <c r="K17" s="216">
        <f>D17-J17</f>
        <v>38</v>
      </c>
      <c r="L17" s="214">
        <f>J17/D17</f>
        <v>0.19148936170212766</v>
      </c>
      <c r="M17" s="202"/>
      <c r="N17" s="202">
        <f t="shared" ref="N17:S17" si="5">SUM(N3:N16)</f>
        <v>11</v>
      </c>
      <c r="O17" s="202">
        <f t="shared" si="5"/>
        <v>2</v>
      </c>
      <c r="P17" s="202">
        <f t="shared" si="5"/>
        <v>0</v>
      </c>
      <c r="Q17" s="202">
        <f t="shared" si="5"/>
        <v>6</v>
      </c>
      <c r="R17" s="202">
        <f t="shared" si="5"/>
        <v>0</v>
      </c>
      <c r="S17" s="202">
        <f t="shared" si="5"/>
        <v>3</v>
      </c>
      <c r="T17" s="202"/>
      <c r="U17" s="213">
        <f>SUM(U3:U16)</f>
        <v>4324</v>
      </c>
      <c r="V17" s="213">
        <f>SUM(V3:V16)</f>
        <v>174</v>
      </c>
      <c r="W17" s="45">
        <f>V17/U17</f>
        <v>4.0240518038852917E-2</v>
      </c>
    </row>
    <row r="18" spans="1:23">
      <c r="C18" s="12"/>
      <c r="D18" s="12"/>
      <c r="E18" s="17"/>
      <c r="F18" s="10"/>
      <c r="G18" s="10"/>
      <c r="H18" s="81"/>
      <c r="I18" s="12"/>
      <c r="J18" s="12"/>
      <c r="K18" s="16"/>
      <c r="L18" s="17"/>
      <c r="M18" s="12"/>
      <c r="N18" s="12"/>
      <c r="O18" s="12"/>
      <c r="P18" s="12"/>
      <c r="Q18" s="12"/>
      <c r="R18" s="12"/>
      <c r="S18" s="12"/>
      <c r="T18" s="12"/>
      <c r="U18" s="10"/>
      <c r="V18" s="10"/>
      <c r="W18" s="50"/>
    </row>
    <row r="19" spans="1:23">
      <c r="V19" s="18"/>
    </row>
    <row r="20" spans="1:23">
      <c r="A20" s="79" t="s">
        <v>60</v>
      </c>
      <c r="V20" s="18"/>
    </row>
    <row r="21" spans="1:23">
      <c r="C21" s="87" t="s">
        <v>57</v>
      </c>
      <c r="D21" s="78" t="s">
        <v>69</v>
      </c>
    </row>
    <row r="22" spans="1:23">
      <c r="C22" s="87"/>
      <c r="D22" s="78" t="s">
        <v>70</v>
      </c>
    </row>
    <row r="23" spans="1:23">
      <c r="C23" s="87" t="s">
        <v>61</v>
      </c>
      <c r="D23" s="77" t="s">
        <v>68</v>
      </c>
    </row>
    <row r="24" spans="1:23">
      <c r="C24" s="87" t="s">
        <v>58</v>
      </c>
      <c r="D24" s="78" t="s">
        <v>71</v>
      </c>
    </row>
    <row r="25" spans="1:23">
      <c r="C25" s="87"/>
      <c r="D25" s="78" t="s">
        <v>72</v>
      </c>
    </row>
    <row r="26" spans="1:23">
      <c r="C26" s="87" t="s">
        <v>59</v>
      </c>
      <c r="D26" s="77" t="s">
        <v>73</v>
      </c>
    </row>
    <row r="27" spans="1:23">
      <c r="C27" s="87"/>
      <c r="D27" s="77" t="s">
        <v>74</v>
      </c>
    </row>
    <row r="28" spans="1:23">
      <c r="C28" s="87" t="s">
        <v>63</v>
      </c>
      <c r="D28" s="77" t="s">
        <v>75</v>
      </c>
    </row>
    <row r="29" spans="1:23">
      <c r="C29" s="88"/>
      <c r="D29" s="77" t="s">
        <v>76</v>
      </c>
    </row>
    <row r="30" spans="1:23">
      <c r="C30" s="87" t="s">
        <v>62</v>
      </c>
      <c r="D30" s="77" t="s">
        <v>66</v>
      </c>
    </row>
    <row r="31" spans="1:23">
      <c r="C31" s="87" t="s">
        <v>64</v>
      </c>
      <c r="D31" s="77" t="s">
        <v>67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Washington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401"/>
  <sheetViews>
    <sheetView zoomScaleNormal="100" workbookViewId="0"/>
  </sheetViews>
  <sheetFormatPr defaultRowHeight="12.75"/>
  <cols>
    <col min="1" max="1" width="12.5703125" style="27" customWidth="1"/>
    <col min="2" max="2" width="7.7109375" style="27" customWidth="1"/>
    <col min="3" max="3" width="33" style="27" customWidth="1"/>
    <col min="4" max="4" width="12.5703125" style="27" customWidth="1"/>
    <col min="5" max="5" width="8.28515625" style="52" customWidth="1"/>
    <col min="6" max="6" width="9.140625" style="150"/>
    <col min="7" max="10" width="9.7109375" style="27" customWidth="1"/>
    <col min="12" max="16384" width="9.140625" style="23"/>
  </cols>
  <sheetData>
    <row r="1" spans="1:10" ht="33.75" customHeight="1">
      <c r="A1" s="24" t="s">
        <v>16</v>
      </c>
      <c r="B1" s="24" t="s">
        <v>17</v>
      </c>
      <c r="C1" s="24" t="s">
        <v>91</v>
      </c>
      <c r="D1" s="24" t="s">
        <v>92</v>
      </c>
      <c r="E1" s="3" t="s">
        <v>93</v>
      </c>
      <c r="F1" s="15" t="s">
        <v>2934</v>
      </c>
      <c r="G1" s="24" t="s">
        <v>94</v>
      </c>
      <c r="H1" s="24" t="s">
        <v>95</v>
      </c>
      <c r="I1" s="24" t="s">
        <v>96</v>
      </c>
      <c r="J1" s="24" t="s">
        <v>97</v>
      </c>
    </row>
    <row r="2" spans="1:10" ht="12.75" customHeight="1">
      <c r="A2" s="70" t="s">
        <v>187</v>
      </c>
      <c r="B2" s="70" t="s">
        <v>188</v>
      </c>
      <c r="C2" s="70" t="s">
        <v>189</v>
      </c>
      <c r="D2" s="70" t="s">
        <v>34</v>
      </c>
      <c r="E2" s="70">
        <v>3</v>
      </c>
      <c r="F2" s="149">
        <v>2885.09</v>
      </c>
      <c r="G2" s="70">
        <v>48.160724000000002</v>
      </c>
      <c r="H2" s="70">
        <v>-123.74316</v>
      </c>
      <c r="I2" s="70">
        <v>48.155386999999997</v>
      </c>
      <c r="J2" s="70">
        <v>-123.7795</v>
      </c>
    </row>
    <row r="3" spans="1:10" ht="12.75" customHeight="1">
      <c r="A3" s="70" t="s">
        <v>187</v>
      </c>
      <c r="B3" s="70" t="s">
        <v>190</v>
      </c>
      <c r="C3" s="70" t="s">
        <v>191</v>
      </c>
      <c r="D3" s="70" t="s">
        <v>34</v>
      </c>
      <c r="E3" s="70">
        <v>3</v>
      </c>
      <c r="F3" s="149">
        <v>2411.8000000000002</v>
      </c>
      <c r="G3" s="70">
        <v>48.155752999999997</v>
      </c>
      <c r="H3" s="70">
        <v>-123.78079</v>
      </c>
      <c r="I3" s="70">
        <v>48.154643</v>
      </c>
      <c r="J3" s="70">
        <v>-123.81269</v>
      </c>
    </row>
    <row r="4" spans="1:10" ht="12.75" customHeight="1">
      <c r="A4" s="70" t="s">
        <v>187</v>
      </c>
      <c r="B4" s="70" t="s">
        <v>192</v>
      </c>
      <c r="C4" s="70" t="s">
        <v>193</v>
      </c>
      <c r="D4" s="70" t="s">
        <v>178</v>
      </c>
      <c r="E4" s="70">
        <v>3</v>
      </c>
      <c r="F4" s="149">
        <v>406.85</v>
      </c>
      <c r="G4" s="70">
        <v>48.149309000000002</v>
      </c>
      <c r="H4" s="70">
        <v>-123.11305</v>
      </c>
      <c r="I4" s="70">
        <v>48.150620000000004</v>
      </c>
      <c r="J4" s="70">
        <v>-123.11781000000001</v>
      </c>
    </row>
    <row r="5" spans="1:10" ht="12.75" customHeight="1">
      <c r="A5" s="70" t="s">
        <v>187</v>
      </c>
      <c r="B5" s="70" t="s">
        <v>194</v>
      </c>
      <c r="C5" s="70" t="s">
        <v>195</v>
      </c>
      <c r="D5" s="70" t="s">
        <v>35</v>
      </c>
      <c r="E5" s="70">
        <v>3</v>
      </c>
      <c r="F5" s="149">
        <v>28504.86</v>
      </c>
      <c r="G5" s="70">
        <v>48.364764000000001</v>
      </c>
      <c r="H5" s="70">
        <v>-124.71473</v>
      </c>
      <c r="I5" s="70">
        <v>48.393177000000001</v>
      </c>
      <c r="J5" s="70">
        <v>-124.67578</v>
      </c>
    </row>
    <row r="6" spans="1:10" ht="12.75" customHeight="1">
      <c r="A6" s="70" t="s">
        <v>187</v>
      </c>
      <c r="B6" s="70" t="s">
        <v>196</v>
      </c>
      <c r="C6" s="70" t="s">
        <v>197</v>
      </c>
      <c r="D6" s="70" t="s">
        <v>35</v>
      </c>
      <c r="E6" s="70">
        <v>3</v>
      </c>
      <c r="F6" s="149">
        <v>274.37</v>
      </c>
      <c r="G6" s="70">
        <v>48.385855999999997</v>
      </c>
      <c r="H6" s="70">
        <v>-124.72534</v>
      </c>
      <c r="I6" s="70">
        <v>48.384878</v>
      </c>
      <c r="J6" s="70">
        <v>-124.72664</v>
      </c>
    </row>
    <row r="7" spans="1:10" ht="12.75" customHeight="1">
      <c r="A7" s="70" t="s">
        <v>187</v>
      </c>
      <c r="B7" s="70" t="s">
        <v>198</v>
      </c>
      <c r="C7" s="70" t="s">
        <v>199</v>
      </c>
      <c r="D7" s="70" t="s">
        <v>34</v>
      </c>
      <c r="E7" s="70">
        <v>3</v>
      </c>
      <c r="F7" s="149">
        <v>276.47000000000003</v>
      </c>
      <c r="G7" s="70">
        <v>48.119883000000002</v>
      </c>
      <c r="H7" s="70">
        <v>-123.42887</v>
      </c>
      <c r="I7" s="70">
        <v>48.120227</v>
      </c>
      <c r="J7" s="70">
        <v>-123.43001</v>
      </c>
    </row>
    <row r="8" spans="1:10" ht="12.75" customHeight="1">
      <c r="A8" s="70" t="s">
        <v>187</v>
      </c>
      <c r="B8" s="70" t="s">
        <v>200</v>
      </c>
      <c r="C8" s="70" t="s">
        <v>201</v>
      </c>
      <c r="D8" s="70" t="s">
        <v>35</v>
      </c>
      <c r="E8" s="70">
        <v>3</v>
      </c>
      <c r="F8" s="149">
        <v>1068.44</v>
      </c>
      <c r="G8" s="70">
        <v>48.255806999999997</v>
      </c>
      <c r="H8" s="70">
        <v>-124.28012</v>
      </c>
      <c r="I8" s="70">
        <v>48.25761</v>
      </c>
      <c r="J8" s="70">
        <v>-124.285</v>
      </c>
    </row>
    <row r="9" spans="1:10" ht="12.75" customHeight="1">
      <c r="A9" s="70" t="s">
        <v>187</v>
      </c>
      <c r="B9" s="70" t="s">
        <v>202</v>
      </c>
      <c r="C9" s="70" t="s">
        <v>203</v>
      </c>
      <c r="D9" s="70" t="s">
        <v>34</v>
      </c>
      <c r="E9" s="70">
        <v>3</v>
      </c>
      <c r="F9" s="149">
        <v>4045.15</v>
      </c>
      <c r="G9" s="70">
        <v>48.258436000000003</v>
      </c>
      <c r="H9" s="70">
        <v>-124.25557000000001</v>
      </c>
      <c r="I9" s="70">
        <v>48.253886999999999</v>
      </c>
      <c r="J9" s="70">
        <v>-124.27084000000001</v>
      </c>
    </row>
    <row r="10" spans="1:10" ht="12.75" customHeight="1">
      <c r="A10" s="70" t="s">
        <v>187</v>
      </c>
      <c r="B10" s="70" t="s">
        <v>204</v>
      </c>
      <c r="C10" s="70" t="s">
        <v>205</v>
      </c>
      <c r="D10" s="70" t="s">
        <v>34</v>
      </c>
      <c r="E10" s="70">
        <v>3</v>
      </c>
      <c r="F10" s="149">
        <v>447.94</v>
      </c>
      <c r="G10" s="70">
        <v>48.101197999999997</v>
      </c>
      <c r="H10" s="70">
        <v>-123.04958000000001</v>
      </c>
      <c r="I10" s="70">
        <v>48.104866999999999</v>
      </c>
      <c r="J10" s="70">
        <v>-123.05203</v>
      </c>
    </row>
    <row r="11" spans="1:10" ht="12.75" customHeight="1">
      <c r="A11" s="70" t="s">
        <v>187</v>
      </c>
      <c r="B11" s="70" t="s">
        <v>206</v>
      </c>
      <c r="C11" s="70" t="s">
        <v>207</v>
      </c>
      <c r="D11" s="70" t="s">
        <v>34</v>
      </c>
      <c r="E11" s="70">
        <v>3</v>
      </c>
      <c r="F11" s="149">
        <v>750.7</v>
      </c>
      <c r="G11" s="70">
        <v>48.152293999999998</v>
      </c>
      <c r="H11" s="70">
        <v>-123.14887</v>
      </c>
      <c r="I11" s="70">
        <v>48.152273000000001</v>
      </c>
      <c r="J11" s="70">
        <v>-123.15192999999999</v>
      </c>
    </row>
    <row r="12" spans="1:10" ht="12.75" customHeight="1">
      <c r="A12" s="70" t="s">
        <v>187</v>
      </c>
      <c r="B12" s="70" t="s">
        <v>208</v>
      </c>
      <c r="C12" s="70" t="s">
        <v>209</v>
      </c>
      <c r="D12" s="70" t="s">
        <v>34</v>
      </c>
      <c r="E12" s="70">
        <v>1</v>
      </c>
      <c r="F12" s="149">
        <v>97.5</v>
      </c>
      <c r="G12" s="70">
        <v>48.152273000000001</v>
      </c>
      <c r="H12" s="70">
        <v>-123.15192999999999</v>
      </c>
      <c r="I12" s="70">
        <v>48.151434999999999</v>
      </c>
      <c r="J12" s="70">
        <v>-123.15232</v>
      </c>
    </row>
    <row r="13" spans="1:10" ht="12.75" customHeight="1">
      <c r="A13" s="70" t="s">
        <v>187</v>
      </c>
      <c r="B13" s="70" t="s">
        <v>210</v>
      </c>
      <c r="C13" s="70" t="s">
        <v>211</v>
      </c>
      <c r="D13" s="70" t="s">
        <v>35</v>
      </c>
      <c r="E13" s="70">
        <v>3</v>
      </c>
      <c r="F13" s="149">
        <v>4909.37</v>
      </c>
      <c r="G13" s="70">
        <v>48.160884000000003</v>
      </c>
      <c r="H13" s="70">
        <v>-123.70582</v>
      </c>
      <c r="I13" s="70">
        <v>48.160871999999998</v>
      </c>
      <c r="J13" s="70">
        <v>-123.74245000000001</v>
      </c>
    </row>
    <row r="14" spans="1:10" ht="12.75" customHeight="1">
      <c r="A14" s="70" t="s">
        <v>187</v>
      </c>
      <c r="B14" s="70" t="s">
        <v>212</v>
      </c>
      <c r="C14" s="70" t="s">
        <v>213</v>
      </c>
      <c r="D14" s="70" t="s">
        <v>34</v>
      </c>
      <c r="E14" s="70">
        <v>3</v>
      </c>
      <c r="F14" s="149">
        <v>1285.28</v>
      </c>
      <c r="G14" s="70">
        <v>48.095931999999998</v>
      </c>
      <c r="H14" s="70">
        <v>-122.91968</v>
      </c>
      <c r="I14" s="70">
        <v>48.096272999999997</v>
      </c>
      <c r="J14" s="70">
        <v>-122.93686</v>
      </c>
    </row>
    <row r="15" spans="1:10" ht="12.75" customHeight="1">
      <c r="A15" s="70" t="s">
        <v>187</v>
      </c>
      <c r="B15" s="70" t="s">
        <v>214</v>
      </c>
      <c r="C15" s="70" t="s">
        <v>215</v>
      </c>
      <c r="D15" s="70" t="s">
        <v>34</v>
      </c>
      <c r="E15" s="70">
        <v>3</v>
      </c>
      <c r="F15" s="149">
        <v>2498.02</v>
      </c>
      <c r="G15" s="70">
        <v>48.134362000000003</v>
      </c>
      <c r="H15" s="70">
        <v>-123.52092</v>
      </c>
      <c r="I15" s="70">
        <v>48.148952000000001</v>
      </c>
      <c r="J15" s="70">
        <v>-123.54536</v>
      </c>
    </row>
    <row r="16" spans="1:10" ht="12.75" customHeight="1">
      <c r="A16" s="70" t="s">
        <v>187</v>
      </c>
      <c r="B16" s="70" t="s">
        <v>216</v>
      </c>
      <c r="C16" s="70" t="s">
        <v>217</v>
      </c>
      <c r="D16" s="70" t="s">
        <v>34</v>
      </c>
      <c r="E16" s="70">
        <v>3</v>
      </c>
      <c r="F16" s="149">
        <v>359.13</v>
      </c>
      <c r="G16" s="70">
        <v>48.150928</v>
      </c>
      <c r="H16" s="70">
        <v>-123.14140999999999</v>
      </c>
      <c r="I16" s="70">
        <v>48.151561999999998</v>
      </c>
      <c r="J16" s="70">
        <v>-123.14565</v>
      </c>
    </row>
    <row r="17" spans="1:10" ht="12.75" customHeight="1">
      <c r="A17" s="70" t="s">
        <v>187</v>
      </c>
      <c r="B17" s="70" t="s">
        <v>218</v>
      </c>
      <c r="C17" s="70" t="s">
        <v>219</v>
      </c>
      <c r="D17" s="70" t="s">
        <v>34</v>
      </c>
      <c r="E17" s="70">
        <v>3</v>
      </c>
      <c r="F17" s="149">
        <v>25168.52</v>
      </c>
      <c r="G17" s="70">
        <v>48.146349000000001</v>
      </c>
      <c r="H17" s="70">
        <v>-123.18423</v>
      </c>
      <c r="I17" s="70">
        <v>48.141441</v>
      </c>
      <c r="J17" s="70">
        <v>-123.19404</v>
      </c>
    </row>
    <row r="18" spans="1:10" ht="12.75" customHeight="1">
      <c r="A18" s="70" t="s">
        <v>187</v>
      </c>
      <c r="B18" s="70" t="s">
        <v>220</v>
      </c>
      <c r="C18" s="70" t="s">
        <v>221</v>
      </c>
      <c r="D18" s="70" t="s">
        <v>34</v>
      </c>
      <c r="E18" s="70">
        <v>3</v>
      </c>
      <c r="F18" s="149">
        <v>629.29999999999995</v>
      </c>
      <c r="G18" s="70">
        <v>48.141440000000003</v>
      </c>
      <c r="H18" s="70">
        <v>-123.19404</v>
      </c>
      <c r="I18" s="70">
        <v>48.137484999999998</v>
      </c>
      <c r="J18" s="70">
        <v>-123.20008</v>
      </c>
    </row>
    <row r="19" spans="1:10" ht="12.75" customHeight="1">
      <c r="A19" s="70" t="s">
        <v>187</v>
      </c>
      <c r="B19" s="70" t="s">
        <v>222</v>
      </c>
      <c r="C19" s="70" t="s">
        <v>223</v>
      </c>
      <c r="D19" s="70" t="s">
        <v>34</v>
      </c>
      <c r="E19" s="70">
        <v>3</v>
      </c>
      <c r="F19" s="149">
        <v>6211.7</v>
      </c>
      <c r="G19" s="70">
        <v>48.134740000000001</v>
      </c>
      <c r="H19" s="70">
        <v>-123.46438000000001</v>
      </c>
      <c r="I19" s="70">
        <v>48.135598000000002</v>
      </c>
      <c r="J19" s="70">
        <v>-123.46751999999999</v>
      </c>
    </row>
    <row r="20" spans="1:10" ht="12.75" customHeight="1">
      <c r="A20" s="70" t="s">
        <v>187</v>
      </c>
      <c r="B20" s="70" t="s">
        <v>224</v>
      </c>
      <c r="C20" s="70" t="s">
        <v>225</v>
      </c>
      <c r="D20" s="70" t="s">
        <v>35</v>
      </c>
      <c r="E20" s="70">
        <v>3</v>
      </c>
      <c r="F20" s="149">
        <v>271.75</v>
      </c>
      <c r="G20" s="70">
        <v>48.372059</v>
      </c>
      <c r="H20" s="70">
        <v>-124.58405</v>
      </c>
      <c r="I20" s="70">
        <v>48.371381</v>
      </c>
      <c r="J20" s="70">
        <v>-124.58731</v>
      </c>
    </row>
    <row r="21" spans="1:10" ht="12.75" customHeight="1">
      <c r="A21" s="70" t="s">
        <v>187</v>
      </c>
      <c r="B21" s="70" t="s">
        <v>226</v>
      </c>
      <c r="C21" s="70" t="s">
        <v>227</v>
      </c>
      <c r="D21" s="70" t="s">
        <v>34</v>
      </c>
      <c r="E21" s="70">
        <v>3</v>
      </c>
      <c r="F21" s="149">
        <v>762.78</v>
      </c>
      <c r="G21" s="70">
        <v>48.143016000000003</v>
      </c>
      <c r="H21" s="70">
        <v>-123.63704</v>
      </c>
      <c r="I21" s="70">
        <v>48.148332000000003</v>
      </c>
      <c r="J21" s="70">
        <v>-123.64098</v>
      </c>
    </row>
    <row r="22" spans="1:10" ht="12.75" customHeight="1">
      <c r="A22" s="70" t="s">
        <v>187</v>
      </c>
      <c r="B22" s="70" t="s">
        <v>228</v>
      </c>
      <c r="C22" s="70" t="s">
        <v>229</v>
      </c>
      <c r="D22" s="70" t="s">
        <v>34</v>
      </c>
      <c r="E22" s="70">
        <v>2</v>
      </c>
      <c r="F22" s="149">
        <v>2389.0300000000002</v>
      </c>
      <c r="G22" s="70">
        <v>48.140999000000001</v>
      </c>
      <c r="H22" s="70">
        <v>-123.57371999999999</v>
      </c>
      <c r="I22" s="70">
        <v>48.136868999999997</v>
      </c>
      <c r="J22" s="70">
        <v>-123.60744</v>
      </c>
    </row>
    <row r="23" spans="1:10" ht="12.75" customHeight="1">
      <c r="A23" s="70" t="s">
        <v>187</v>
      </c>
      <c r="B23" s="70" t="s">
        <v>230</v>
      </c>
      <c r="C23" s="70" t="s">
        <v>231</v>
      </c>
      <c r="D23" s="70" t="s">
        <v>34</v>
      </c>
      <c r="E23" s="70">
        <v>3</v>
      </c>
      <c r="F23" s="149">
        <v>1663.41</v>
      </c>
      <c r="G23" s="70">
        <v>48.138330000000003</v>
      </c>
      <c r="H23" s="70">
        <v>-123.61296</v>
      </c>
      <c r="I23" s="70">
        <v>48.141340999999997</v>
      </c>
      <c r="J23" s="70">
        <v>-123.63401</v>
      </c>
    </row>
    <row r="24" spans="1:10" ht="12.75" customHeight="1">
      <c r="A24" s="70" t="s">
        <v>187</v>
      </c>
      <c r="B24" s="70" t="s">
        <v>232</v>
      </c>
      <c r="C24" s="70" t="s">
        <v>233</v>
      </c>
      <c r="D24" s="70" t="s">
        <v>34</v>
      </c>
      <c r="E24" s="70">
        <v>3</v>
      </c>
      <c r="F24" s="149">
        <v>7702.71</v>
      </c>
      <c r="G24" s="70">
        <v>48.089548000000001</v>
      </c>
      <c r="H24" s="70">
        <v>-123.00646</v>
      </c>
      <c r="I24" s="70">
        <v>48.089618000000002</v>
      </c>
      <c r="J24" s="70">
        <v>-123.00622</v>
      </c>
    </row>
    <row r="25" spans="1:10" ht="12.75" customHeight="1">
      <c r="A25" s="70" t="s">
        <v>187</v>
      </c>
      <c r="B25" s="70" t="s">
        <v>234</v>
      </c>
      <c r="C25" s="70" t="s">
        <v>235</v>
      </c>
      <c r="D25" s="70" t="s">
        <v>34</v>
      </c>
      <c r="E25" s="70">
        <v>3</v>
      </c>
      <c r="F25" s="149">
        <v>2136.31</v>
      </c>
      <c r="G25" s="70">
        <v>48.287753000000002</v>
      </c>
      <c r="H25" s="70">
        <v>-124.36135</v>
      </c>
      <c r="I25" s="70">
        <v>48.285198000000001</v>
      </c>
      <c r="J25" s="70">
        <v>-124.37078</v>
      </c>
    </row>
    <row r="26" spans="1:10" ht="12.75" customHeight="1">
      <c r="A26" s="70" t="s">
        <v>187</v>
      </c>
      <c r="B26" s="70" t="s">
        <v>236</v>
      </c>
      <c r="C26" s="70" t="s">
        <v>237</v>
      </c>
      <c r="D26" s="70" t="s">
        <v>34</v>
      </c>
      <c r="E26" s="70">
        <v>1</v>
      </c>
      <c r="F26" s="149">
        <v>245</v>
      </c>
      <c r="G26" s="70">
        <v>48.118606999999997</v>
      </c>
      <c r="H26" s="70">
        <v>-123.42655999999999</v>
      </c>
      <c r="I26" s="70">
        <v>48.119883000000002</v>
      </c>
      <c r="J26" s="70">
        <v>-123.42887</v>
      </c>
    </row>
    <row r="27" spans="1:10" ht="12.75" customHeight="1">
      <c r="A27" s="70" t="s">
        <v>187</v>
      </c>
      <c r="B27" s="70" t="s">
        <v>238</v>
      </c>
      <c r="C27" s="70" t="s">
        <v>239</v>
      </c>
      <c r="D27" s="70" t="s">
        <v>35</v>
      </c>
      <c r="E27" s="70">
        <v>3</v>
      </c>
      <c r="F27" s="149">
        <v>4442.12</v>
      </c>
      <c r="G27" s="70">
        <v>47.911448999999998</v>
      </c>
      <c r="H27" s="70">
        <v>-124.64636</v>
      </c>
      <c r="I27" s="70">
        <v>47.907789999999999</v>
      </c>
      <c r="J27" s="70">
        <v>-124.64704999999999</v>
      </c>
    </row>
    <row r="28" spans="1:10" ht="12.75" customHeight="1">
      <c r="A28" s="70" t="s">
        <v>187</v>
      </c>
      <c r="B28" s="70" t="s">
        <v>240</v>
      </c>
      <c r="C28" s="70" t="s">
        <v>241</v>
      </c>
      <c r="D28" s="70" t="s">
        <v>34</v>
      </c>
      <c r="E28" s="70">
        <v>2</v>
      </c>
      <c r="F28" s="149">
        <v>57.91</v>
      </c>
      <c r="G28" s="70">
        <v>48.125219999999999</v>
      </c>
      <c r="H28" s="70">
        <v>-123.08105999999999</v>
      </c>
      <c r="I28" s="70">
        <v>48.125490999999997</v>
      </c>
      <c r="J28" s="70">
        <v>-123.08172</v>
      </c>
    </row>
    <row r="29" spans="1:10" ht="12.75" customHeight="1">
      <c r="A29" s="70" t="s">
        <v>187</v>
      </c>
      <c r="B29" s="70" t="s">
        <v>242</v>
      </c>
      <c r="C29" s="70" t="s">
        <v>243</v>
      </c>
      <c r="D29" s="70" t="s">
        <v>35</v>
      </c>
      <c r="E29" s="70">
        <v>3</v>
      </c>
      <c r="F29" s="149">
        <v>1889.21</v>
      </c>
      <c r="G29" s="70">
        <v>48.179279000000001</v>
      </c>
      <c r="H29" s="70">
        <v>-124.05282</v>
      </c>
      <c r="I29" s="70">
        <v>48.186191999999998</v>
      </c>
      <c r="J29" s="70">
        <v>-124.06384</v>
      </c>
    </row>
    <row r="30" spans="1:10" ht="12.75" customHeight="1">
      <c r="A30" s="70" t="s">
        <v>187</v>
      </c>
      <c r="B30" s="70" t="s">
        <v>244</v>
      </c>
      <c r="C30" s="70" t="s">
        <v>245</v>
      </c>
      <c r="D30" s="70" t="s">
        <v>34</v>
      </c>
      <c r="E30" s="70">
        <v>3</v>
      </c>
      <c r="F30" s="149">
        <v>736.18</v>
      </c>
      <c r="G30" s="70">
        <v>48.061306000000002</v>
      </c>
      <c r="H30" s="70">
        <v>-123.04297</v>
      </c>
      <c r="I30" s="70">
        <v>48.064627999999999</v>
      </c>
      <c r="J30" s="70">
        <v>-123.04097</v>
      </c>
    </row>
    <row r="31" spans="1:10" ht="12.75" customHeight="1">
      <c r="A31" s="70" t="s">
        <v>187</v>
      </c>
      <c r="B31" s="70" t="s">
        <v>246</v>
      </c>
      <c r="C31" s="70" t="s">
        <v>247</v>
      </c>
      <c r="D31" s="70" t="s">
        <v>35</v>
      </c>
      <c r="E31" s="70">
        <v>1</v>
      </c>
      <c r="F31" s="149">
        <v>2615.15</v>
      </c>
      <c r="G31" s="70">
        <v>47.905752999999997</v>
      </c>
      <c r="H31" s="70">
        <v>-124.6437</v>
      </c>
      <c r="I31" s="70">
        <v>47.893720000000002</v>
      </c>
      <c r="J31" s="70">
        <v>-124.63261</v>
      </c>
    </row>
    <row r="32" spans="1:10" ht="12.75" customHeight="1">
      <c r="A32" s="70" t="s">
        <v>187</v>
      </c>
      <c r="B32" s="70" t="s">
        <v>248</v>
      </c>
      <c r="C32" s="70" t="s">
        <v>249</v>
      </c>
      <c r="D32" s="70" t="s">
        <v>35</v>
      </c>
      <c r="E32" s="70">
        <v>3</v>
      </c>
      <c r="F32" s="149">
        <v>618.49</v>
      </c>
      <c r="G32" s="70">
        <v>47.913243000000001</v>
      </c>
      <c r="H32" s="70">
        <v>-124.63666000000001</v>
      </c>
      <c r="I32" s="70">
        <v>47.910063000000001</v>
      </c>
      <c r="J32" s="70">
        <v>-124.63773</v>
      </c>
    </row>
    <row r="33" spans="1:10" ht="12.75" customHeight="1">
      <c r="A33" s="70" t="s">
        <v>187</v>
      </c>
      <c r="B33" s="70" t="s">
        <v>250</v>
      </c>
      <c r="C33" s="70" t="s">
        <v>251</v>
      </c>
      <c r="D33" s="70" t="s">
        <v>34</v>
      </c>
      <c r="E33" s="70">
        <v>2</v>
      </c>
      <c r="F33" s="149">
        <v>7747.2</v>
      </c>
      <c r="G33" s="70">
        <v>47.893720000000002</v>
      </c>
      <c r="H33" s="70">
        <v>-124.63261</v>
      </c>
      <c r="I33" s="70">
        <v>47.871357000000003</v>
      </c>
      <c r="J33" s="70">
        <v>-124.60478000000001</v>
      </c>
    </row>
    <row r="34" spans="1:10" ht="12.75" customHeight="1">
      <c r="A34" s="70" t="s">
        <v>187</v>
      </c>
      <c r="B34" s="70" t="s">
        <v>252</v>
      </c>
      <c r="C34" s="70" t="s">
        <v>253</v>
      </c>
      <c r="D34" s="70" t="s">
        <v>34</v>
      </c>
      <c r="E34" s="70">
        <v>3</v>
      </c>
      <c r="F34" s="149">
        <v>919.99</v>
      </c>
      <c r="G34" s="70">
        <v>48.114877</v>
      </c>
      <c r="H34" s="70">
        <v>-123.38069</v>
      </c>
      <c r="I34" s="70">
        <v>48.114100999999998</v>
      </c>
      <c r="J34" s="70">
        <v>-123.39285</v>
      </c>
    </row>
    <row r="35" spans="1:10" ht="12.75" customHeight="1">
      <c r="A35" s="70" t="s">
        <v>187</v>
      </c>
      <c r="B35" s="70" t="s">
        <v>254</v>
      </c>
      <c r="C35" s="70" t="s">
        <v>255</v>
      </c>
      <c r="D35" s="70" t="s">
        <v>178</v>
      </c>
      <c r="E35" s="70">
        <v>3</v>
      </c>
      <c r="F35" s="149">
        <v>222.58</v>
      </c>
      <c r="G35" s="70">
        <v>48.157952000000002</v>
      </c>
      <c r="H35" s="70">
        <v>-123.83109</v>
      </c>
      <c r="I35" s="70">
        <v>48.157153999999998</v>
      </c>
      <c r="J35" s="70">
        <v>-123.83383000000001</v>
      </c>
    </row>
    <row r="36" spans="1:10" ht="12.75" customHeight="1">
      <c r="A36" s="70" t="s">
        <v>187</v>
      </c>
      <c r="B36" s="70" t="s">
        <v>256</v>
      </c>
      <c r="C36" s="70" t="s">
        <v>257</v>
      </c>
      <c r="D36" s="70" t="s">
        <v>35</v>
      </c>
      <c r="E36" s="70">
        <v>3</v>
      </c>
      <c r="F36" s="149">
        <v>1129.43</v>
      </c>
      <c r="G36" s="70">
        <v>48.157575000000001</v>
      </c>
      <c r="H36" s="70">
        <v>-123.82001</v>
      </c>
      <c r="I36" s="70">
        <v>48.157952000000002</v>
      </c>
      <c r="J36" s="70">
        <v>-123.83109</v>
      </c>
    </row>
    <row r="37" spans="1:10" ht="12.75" customHeight="1">
      <c r="A37" s="70" t="s">
        <v>187</v>
      </c>
      <c r="B37" s="70" t="s">
        <v>258</v>
      </c>
      <c r="C37" s="70" t="s">
        <v>259</v>
      </c>
      <c r="D37" s="70" t="s">
        <v>178</v>
      </c>
      <c r="E37" s="70">
        <v>3</v>
      </c>
      <c r="F37" s="149">
        <v>27.66</v>
      </c>
      <c r="G37" s="70">
        <v>48.146189</v>
      </c>
      <c r="H37" s="70">
        <v>-123.17908</v>
      </c>
      <c r="I37" s="70">
        <v>48.146177000000002</v>
      </c>
      <c r="J37" s="70">
        <v>-123.17945</v>
      </c>
    </row>
    <row r="38" spans="1:10" ht="12.75" customHeight="1">
      <c r="A38" s="70" t="s">
        <v>187</v>
      </c>
      <c r="B38" s="70" t="s">
        <v>260</v>
      </c>
      <c r="C38" s="70" t="s">
        <v>261</v>
      </c>
      <c r="D38" s="70" t="s">
        <v>35</v>
      </c>
      <c r="E38" s="70">
        <v>3</v>
      </c>
      <c r="F38" s="149">
        <v>285.48</v>
      </c>
      <c r="G38" s="70">
        <v>48.366666000000002</v>
      </c>
      <c r="H38" s="70">
        <v>-124.61011999999999</v>
      </c>
      <c r="I38" s="70">
        <v>48.366196000000002</v>
      </c>
      <c r="J38" s="70">
        <v>-124.61365000000001</v>
      </c>
    </row>
    <row r="39" spans="1:10" ht="12.75" customHeight="1">
      <c r="A39" s="70" t="s">
        <v>187</v>
      </c>
      <c r="B39" s="70" t="s">
        <v>262</v>
      </c>
      <c r="C39" s="70" t="s">
        <v>263</v>
      </c>
      <c r="D39" s="70" t="s">
        <v>178</v>
      </c>
      <c r="E39" s="70">
        <v>3</v>
      </c>
      <c r="F39" s="149">
        <v>338.86</v>
      </c>
      <c r="G39" s="70">
        <v>48.127001999999997</v>
      </c>
      <c r="H39" s="70">
        <v>-123.21643</v>
      </c>
      <c r="I39" s="70">
        <v>48.125546</v>
      </c>
      <c r="J39" s="70">
        <v>-123.22038999999999</v>
      </c>
    </row>
    <row r="40" spans="1:10" ht="12.75" customHeight="1">
      <c r="A40" s="70" t="s">
        <v>187</v>
      </c>
      <c r="B40" s="70" t="s">
        <v>264</v>
      </c>
      <c r="C40" s="70" t="s">
        <v>265</v>
      </c>
      <c r="D40" s="70" t="s">
        <v>34</v>
      </c>
      <c r="E40" s="70">
        <v>3</v>
      </c>
      <c r="F40" s="149">
        <v>1259.68</v>
      </c>
      <c r="G40" s="70">
        <v>48.072333999999998</v>
      </c>
      <c r="H40" s="70">
        <v>-122.92734</v>
      </c>
      <c r="I40" s="70">
        <v>48.083222999999997</v>
      </c>
      <c r="J40" s="70">
        <v>-122.92304</v>
      </c>
    </row>
    <row r="41" spans="1:10" ht="12.75" customHeight="1">
      <c r="A41" s="70" t="s">
        <v>187</v>
      </c>
      <c r="B41" s="70" t="s">
        <v>266</v>
      </c>
      <c r="C41" s="70" t="s">
        <v>267</v>
      </c>
      <c r="D41" s="70" t="s">
        <v>178</v>
      </c>
      <c r="E41" s="70">
        <v>3</v>
      </c>
      <c r="F41" s="149">
        <v>244.56</v>
      </c>
      <c r="G41" s="70">
        <v>48.117862000000002</v>
      </c>
      <c r="H41" s="70">
        <v>-123.23847000000001</v>
      </c>
      <c r="I41" s="70">
        <v>48.116942000000002</v>
      </c>
      <c r="J41" s="70">
        <v>-123.24146</v>
      </c>
    </row>
    <row r="42" spans="1:10" ht="12.75" customHeight="1">
      <c r="A42" s="70" t="s">
        <v>187</v>
      </c>
      <c r="B42" s="70" t="s">
        <v>268</v>
      </c>
      <c r="C42" s="70" t="s">
        <v>269</v>
      </c>
      <c r="D42" s="70" t="s">
        <v>34</v>
      </c>
      <c r="E42" s="70">
        <v>1</v>
      </c>
      <c r="F42" s="149">
        <v>982.93</v>
      </c>
      <c r="G42" s="70">
        <v>48.145961</v>
      </c>
      <c r="H42" s="70">
        <v>-123.56769</v>
      </c>
      <c r="I42" s="70">
        <v>48.141435999999999</v>
      </c>
      <c r="J42" s="70">
        <v>-123.57295000000001</v>
      </c>
    </row>
    <row r="43" spans="1:10" ht="12.75" customHeight="1">
      <c r="A43" s="70" t="s">
        <v>187</v>
      </c>
      <c r="B43" s="70" t="s">
        <v>270</v>
      </c>
      <c r="C43" s="70" t="s">
        <v>271</v>
      </c>
      <c r="D43" s="70" t="s">
        <v>34</v>
      </c>
      <c r="E43" s="70">
        <v>3</v>
      </c>
      <c r="F43" s="149">
        <v>869.94</v>
      </c>
      <c r="G43" s="70">
        <v>48.043567000000003</v>
      </c>
      <c r="H43" s="70">
        <v>-123.02879</v>
      </c>
      <c r="I43" s="70">
        <v>48.050159000000001</v>
      </c>
      <c r="J43" s="70">
        <v>-123.03449999999999</v>
      </c>
    </row>
    <row r="44" spans="1:10" ht="12.75" customHeight="1">
      <c r="A44" s="70" t="s">
        <v>187</v>
      </c>
      <c r="B44" s="70" t="s">
        <v>272</v>
      </c>
      <c r="C44" s="70" t="s">
        <v>273</v>
      </c>
      <c r="D44" s="70" t="s">
        <v>34</v>
      </c>
      <c r="E44" s="70">
        <v>3</v>
      </c>
      <c r="F44" s="149">
        <v>29933.18</v>
      </c>
      <c r="G44" s="70">
        <v>48.126168999999997</v>
      </c>
      <c r="H44" s="70">
        <v>-124.71222</v>
      </c>
      <c r="I44" s="70">
        <v>47.919637000000002</v>
      </c>
      <c r="J44" s="70">
        <v>-124.6388</v>
      </c>
    </row>
    <row r="45" spans="1:10" ht="12.75" customHeight="1">
      <c r="A45" s="70" t="s">
        <v>187</v>
      </c>
      <c r="B45" s="70" t="s">
        <v>274</v>
      </c>
      <c r="C45" s="70" t="s">
        <v>275</v>
      </c>
      <c r="D45" s="70" t="s">
        <v>34</v>
      </c>
      <c r="E45" s="70">
        <v>3</v>
      </c>
      <c r="F45" s="149">
        <v>934.02</v>
      </c>
      <c r="G45" s="70">
        <v>48.150033999999998</v>
      </c>
      <c r="H45" s="70">
        <v>-123.15470000000001</v>
      </c>
      <c r="I45" s="70">
        <v>48.147289000000001</v>
      </c>
      <c r="J45" s="70">
        <v>-123.17263</v>
      </c>
    </row>
    <row r="46" spans="1:10" ht="12.75" customHeight="1">
      <c r="A46" s="70" t="s">
        <v>187</v>
      </c>
      <c r="B46" s="70" t="s">
        <v>276</v>
      </c>
      <c r="C46" s="70" t="s">
        <v>277</v>
      </c>
      <c r="D46" s="70" t="s">
        <v>35</v>
      </c>
      <c r="E46" s="70">
        <v>3</v>
      </c>
      <c r="F46" s="149">
        <v>997.58</v>
      </c>
      <c r="G46" s="70">
        <v>48.264339</v>
      </c>
      <c r="H46" s="70">
        <v>-124.3001</v>
      </c>
      <c r="I46" s="70">
        <v>48.267215999999998</v>
      </c>
      <c r="J46" s="70">
        <v>-124.29895999999999</v>
      </c>
    </row>
    <row r="47" spans="1:10" ht="12.75" customHeight="1">
      <c r="A47" s="70" t="s">
        <v>187</v>
      </c>
      <c r="B47" s="70" t="s">
        <v>278</v>
      </c>
      <c r="C47" s="70" t="s">
        <v>279</v>
      </c>
      <c r="D47" s="70" t="s">
        <v>34</v>
      </c>
      <c r="E47" s="70">
        <v>3</v>
      </c>
      <c r="F47" s="149">
        <v>6153.53</v>
      </c>
      <c r="G47" s="70">
        <v>48.167893999999997</v>
      </c>
      <c r="H47" s="70">
        <v>-124.73204</v>
      </c>
      <c r="I47" s="70">
        <v>48.133175999999999</v>
      </c>
      <c r="J47" s="70">
        <v>-124.70946000000001</v>
      </c>
    </row>
    <row r="48" spans="1:10" ht="12.75" customHeight="1">
      <c r="A48" s="70" t="s">
        <v>187</v>
      </c>
      <c r="B48" s="70" t="s">
        <v>280</v>
      </c>
      <c r="C48" s="70" t="s">
        <v>281</v>
      </c>
      <c r="D48" s="70" t="s">
        <v>35</v>
      </c>
      <c r="E48" s="70">
        <v>3</v>
      </c>
      <c r="F48" s="149">
        <v>4114.95</v>
      </c>
      <c r="G48" s="70">
        <v>48.177408999999997</v>
      </c>
      <c r="H48" s="70">
        <v>-124.71948999999999</v>
      </c>
      <c r="I48" s="70">
        <v>48.171165000000002</v>
      </c>
      <c r="J48" s="70">
        <v>-124.73616</v>
      </c>
    </row>
    <row r="49" spans="1:10" ht="12.75" customHeight="1">
      <c r="A49" s="70" t="s">
        <v>187</v>
      </c>
      <c r="B49" s="70" t="s">
        <v>282</v>
      </c>
      <c r="C49" s="70" t="s">
        <v>283</v>
      </c>
      <c r="D49" s="70" t="s">
        <v>34</v>
      </c>
      <c r="E49" s="70">
        <v>3</v>
      </c>
      <c r="F49" s="149">
        <v>3102.62</v>
      </c>
      <c r="G49" s="70">
        <v>48.158467000000002</v>
      </c>
      <c r="H49" s="70">
        <v>-124.75453</v>
      </c>
      <c r="I49" s="70">
        <v>48.150725000000001</v>
      </c>
      <c r="J49" s="70">
        <v>-124.72765</v>
      </c>
    </row>
    <row r="50" spans="1:10" ht="12.75" customHeight="1">
      <c r="A50" s="70" t="s">
        <v>187</v>
      </c>
      <c r="B50" s="70" t="s">
        <v>284</v>
      </c>
      <c r="C50" s="70" t="s">
        <v>285</v>
      </c>
      <c r="D50" s="70" t="s">
        <v>34</v>
      </c>
      <c r="E50" s="70">
        <v>3</v>
      </c>
      <c r="F50" s="149">
        <v>19.03</v>
      </c>
      <c r="G50" s="70">
        <v>48.089618000000002</v>
      </c>
      <c r="H50" s="70">
        <v>-123.00622</v>
      </c>
      <c r="I50" s="70">
        <v>48.089548000000001</v>
      </c>
      <c r="J50" s="70">
        <v>-123.00646</v>
      </c>
    </row>
    <row r="51" spans="1:10" ht="12.75" customHeight="1">
      <c r="A51" s="70" t="s">
        <v>187</v>
      </c>
      <c r="B51" s="70" t="s">
        <v>286</v>
      </c>
      <c r="C51" s="70" t="s">
        <v>287</v>
      </c>
      <c r="D51" s="70" t="s">
        <v>178</v>
      </c>
      <c r="E51" s="70">
        <v>3</v>
      </c>
      <c r="F51" s="149">
        <v>1361.12</v>
      </c>
      <c r="G51" s="70">
        <v>48.081282999999999</v>
      </c>
      <c r="H51" s="70">
        <v>-123.02070999999999</v>
      </c>
      <c r="I51" s="70">
        <v>48.078321000000003</v>
      </c>
      <c r="J51" s="70">
        <v>-123.021</v>
      </c>
    </row>
    <row r="52" spans="1:10" ht="12.75" customHeight="1">
      <c r="A52" s="70" t="s">
        <v>187</v>
      </c>
      <c r="B52" s="70" t="s">
        <v>288</v>
      </c>
      <c r="C52" s="70" t="s">
        <v>289</v>
      </c>
      <c r="D52" s="70" t="s">
        <v>34</v>
      </c>
      <c r="E52" s="70">
        <v>3</v>
      </c>
      <c r="F52" s="149">
        <v>179.25</v>
      </c>
      <c r="G52" s="70">
        <v>48.198039000000001</v>
      </c>
      <c r="H52" s="70">
        <v>-124.09857</v>
      </c>
      <c r="I52" s="70">
        <v>48.199190999999999</v>
      </c>
      <c r="J52" s="70">
        <v>-124.10017999999999</v>
      </c>
    </row>
    <row r="53" spans="1:10" ht="12.75" customHeight="1">
      <c r="A53" s="70" t="s">
        <v>187</v>
      </c>
      <c r="B53" s="70" t="s">
        <v>290</v>
      </c>
      <c r="C53" s="70" t="s">
        <v>291</v>
      </c>
      <c r="D53" s="70" t="s">
        <v>34</v>
      </c>
      <c r="E53" s="70">
        <v>3</v>
      </c>
      <c r="F53" s="149">
        <v>2290.9699999999998</v>
      </c>
      <c r="G53" s="70">
        <v>48.174706999999998</v>
      </c>
      <c r="H53" s="70">
        <v>-124.026</v>
      </c>
      <c r="I53" s="70">
        <v>48.179279000000001</v>
      </c>
      <c r="J53" s="70">
        <v>-124.05282</v>
      </c>
    </row>
    <row r="54" spans="1:10" ht="12.75" customHeight="1">
      <c r="A54" s="70" t="s">
        <v>187</v>
      </c>
      <c r="B54" s="70" t="s">
        <v>292</v>
      </c>
      <c r="C54" s="70" t="s">
        <v>293</v>
      </c>
      <c r="D54" s="70" t="s">
        <v>34</v>
      </c>
      <c r="E54" s="70">
        <v>3</v>
      </c>
      <c r="F54" s="149">
        <v>2418.4</v>
      </c>
      <c r="G54" s="70">
        <v>48.186191999999998</v>
      </c>
      <c r="H54" s="70">
        <v>-124.06384</v>
      </c>
      <c r="I54" s="70">
        <v>48.196281999999997</v>
      </c>
      <c r="J54" s="70">
        <v>-124.09166999999999</v>
      </c>
    </row>
    <row r="55" spans="1:10" ht="12.75" customHeight="1">
      <c r="A55" s="70" t="s">
        <v>187</v>
      </c>
      <c r="B55" s="70" t="s">
        <v>294</v>
      </c>
      <c r="C55" s="70" t="s">
        <v>295</v>
      </c>
      <c r="D55" s="70" t="s">
        <v>34</v>
      </c>
      <c r="E55" s="70">
        <v>3</v>
      </c>
      <c r="F55" s="149">
        <v>1370.62</v>
      </c>
      <c r="G55" s="70">
        <v>48.150564000000003</v>
      </c>
      <c r="H55" s="70">
        <v>-123.13446</v>
      </c>
      <c r="I55" s="70">
        <v>48.150649000000001</v>
      </c>
      <c r="J55" s="70">
        <v>-123.1401</v>
      </c>
    </row>
    <row r="56" spans="1:10" ht="12.75" customHeight="1">
      <c r="A56" s="70" t="s">
        <v>187</v>
      </c>
      <c r="B56" s="70" t="s">
        <v>296</v>
      </c>
      <c r="C56" s="70" t="s">
        <v>297</v>
      </c>
      <c r="D56" s="70" t="s">
        <v>34</v>
      </c>
      <c r="E56" s="70">
        <v>3</v>
      </c>
      <c r="F56" s="149">
        <v>167.58</v>
      </c>
      <c r="G56" s="70">
        <v>48.060262999999999</v>
      </c>
      <c r="H56" s="70">
        <v>-123.04458</v>
      </c>
      <c r="I56" s="70">
        <v>48.061309999999999</v>
      </c>
      <c r="J56" s="70">
        <v>-123.04299</v>
      </c>
    </row>
    <row r="57" spans="1:10" ht="12.75" customHeight="1">
      <c r="A57" s="70" t="s">
        <v>187</v>
      </c>
      <c r="B57" s="70" t="s">
        <v>298</v>
      </c>
      <c r="C57" s="70" t="s">
        <v>299</v>
      </c>
      <c r="D57" s="70" t="s">
        <v>34</v>
      </c>
      <c r="E57" s="70">
        <v>3</v>
      </c>
      <c r="F57" s="149">
        <v>19286.18</v>
      </c>
      <c r="G57" s="70">
        <v>48.246749000000001</v>
      </c>
      <c r="H57" s="70">
        <v>-124.69998</v>
      </c>
      <c r="I57" s="70">
        <v>48.223967999999999</v>
      </c>
      <c r="J57" s="70">
        <v>-124.69888</v>
      </c>
    </row>
    <row r="58" spans="1:10" ht="12.75" customHeight="1">
      <c r="A58" s="70" t="s">
        <v>187</v>
      </c>
      <c r="B58" s="70" t="s">
        <v>300</v>
      </c>
      <c r="C58" s="70" t="s">
        <v>301</v>
      </c>
      <c r="D58" s="70" t="s">
        <v>34</v>
      </c>
      <c r="E58" s="70">
        <v>3</v>
      </c>
      <c r="F58" s="149">
        <v>986.72</v>
      </c>
      <c r="G58" s="70">
        <v>48.125518</v>
      </c>
      <c r="H58" s="70">
        <v>-123.45098</v>
      </c>
      <c r="I58" s="70">
        <v>48.127524999999999</v>
      </c>
      <c r="J58" s="70">
        <v>-123.45641999999999</v>
      </c>
    </row>
    <row r="59" spans="1:10" ht="12.75" customHeight="1">
      <c r="A59" s="70" t="s">
        <v>187</v>
      </c>
      <c r="B59" s="70" t="s">
        <v>302</v>
      </c>
      <c r="C59" s="70" t="s">
        <v>303</v>
      </c>
      <c r="D59" s="70" t="s">
        <v>34</v>
      </c>
      <c r="E59" s="70">
        <v>3</v>
      </c>
      <c r="F59" s="149">
        <v>496.76</v>
      </c>
      <c r="G59" s="70">
        <v>48.120227</v>
      </c>
      <c r="H59" s="70">
        <v>-123.43001</v>
      </c>
      <c r="I59" s="70">
        <v>48.121811999999998</v>
      </c>
      <c r="J59" s="70">
        <v>-123.43386</v>
      </c>
    </row>
    <row r="60" spans="1:10" ht="12.75" customHeight="1">
      <c r="A60" s="70" t="s">
        <v>187</v>
      </c>
      <c r="B60" s="70" t="s">
        <v>304</v>
      </c>
      <c r="C60" s="70" t="s">
        <v>305</v>
      </c>
      <c r="D60" s="70" t="s">
        <v>34</v>
      </c>
      <c r="E60" s="70">
        <v>2</v>
      </c>
      <c r="F60" s="149">
        <v>149.47</v>
      </c>
      <c r="G60" s="70">
        <v>48.097236000000002</v>
      </c>
      <c r="H60" s="70">
        <v>-123.04667000000001</v>
      </c>
      <c r="I60" s="70">
        <v>48.098461999999998</v>
      </c>
      <c r="J60" s="70">
        <v>-123.04749</v>
      </c>
    </row>
    <row r="61" spans="1:10" ht="12.75" customHeight="1">
      <c r="A61" s="70" t="s">
        <v>187</v>
      </c>
      <c r="B61" s="70" t="s">
        <v>306</v>
      </c>
      <c r="C61" s="70" t="s">
        <v>307</v>
      </c>
      <c r="D61" s="70" t="s">
        <v>34</v>
      </c>
      <c r="E61" s="70">
        <v>3</v>
      </c>
      <c r="F61" s="149">
        <v>342.03</v>
      </c>
      <c r="G61" s="70">
        <v>48.098461</v>
      </c>
      <c r="H61" s="70">
        <v>-123.04749</v>
      </c>
      <c r="I61" s="70">
        <v>48.101197999999997</v>
      </c>
      <c r="J61" s="70">
        <v>-123.04957</v>
      </c>
    </row>
    <row r="62" spans="1:10" ht="12.75" customHeight="1">
      <c r="A62" s="70" t="s">
        <v>187</v>
      </c>
      <c r="B62" s="70" t="s">
        <v>308</v>
      </c>
      <c r="C62" s="70" t="s">
        <v>309</v>
      </c>
      <c r="D62" s="70" t="s">
        <v>35</v>
      </c>
      <c r="E62" s="70">
        <v>3</v>
      </c>
      <c r="F62" s="149">
        <v>2258.71</v>
      </c>
      <c r="G62" s="70">
        <v>47.919353000000001</v>
      </c>
      <c r="H62" s="70">
        <v>-124.63258999999999</v>
      </c>
      <c r="I62" s="70">
        <v>47.905752999999997</v>
      </c>
      <c r="J62" s="70">
        <v>-124.6437</v>
      </c>
    </row>
    <row r="63" spans="1:10" ht="12.75" customHeight="1">
      <c r="A63" s="70" t="s">
        <v>187</v>
      </c>
      <c r="B63" s="70" t="s">
        <v>310</v>
      </c>
      <c r="C63" s="70" t="s">
        <v>311</v>
      </c>
      <c r="D63" s="70" t="s">
        <v>34</v>
      </c>
      <c r="E63" s="70">
        <v>3</v>
      </c>
      <c r="F63" s="149">
        <v>2566.9299999999998</v>
      </c>
      <c r="G63" s="70">
        <v>47.919637000000002</v>
      </c>
      <c r="H63" s="70">
        <v>-124.6388</v>
      </c>
      <c r="I63" s="70">
        <v>47.919449999999998</v>
      </c>
      <c r="J63" s="70">
        <v>-124.63799</v>
      </c>
    </row>
    <row r="64" spans="1:10" ht="12.75" customHeight="1">
      <c r="A64" s="70" t="s">
        <v>187</v>
      </c>
      <c r="B64" s="70" t="s">
        <v>312</v>
      </c>
      <c r="C64" s="70" t="s">
        <v>313</v>
      </c>
      <c r="D64" s="70" t="s">
        <v>34</v>
      </c>
      <c r="E64" s="70">
        <v>3</v>
      </c>
      <c r="F64" s="149">
        <v>582.17999999999995</v>
      </c>
      <c r="G64" s="70">
        <v>48.051426999999997</v>
      </c>
      <c r="H64" s="70">
        <v>-123.03583999999999</v>
      </c>
      <c r="I64" s="70">
        <v>48.054957000000002</v>
      </c>
      <c r="J64" s="70">
        <v>-123.04098999999999</v>
      </c>
    </row>
    <row r="65" spans="1:10" ht="12.75" customHeight="1">
      <c r="A65" s="70" t="s">
        <v>187</v>
      </c>
      <c r="B65" s="70" t="s">
        <v>314</v>
      </c>
      <c r="C65" s="70" t="s">
        <v>315</v>
      </c>
      <c r="D65" s="70" t="s">
        <v>34</v>
      </c>
      <c r="E65" s="70">
        <v>3</v>
      </c>
      <c r="F65" s="149">
        <v>391.39</v>
      </c>
      <c r="G65" s="70">
        <v>48.138634000000003</v>
      </c>
      <c r="H65" s="70">
        <v>-123.45732</v>
      </c>
      <c r="I65" s="70">
        <v>48.139569999999999</v>
      </c>
      <c r="J65" s="70">
        <v>-123.45228</v>
      </c>
    </row>
    <row r="66" spans="1:10" ht="12.75" customHeight="1">
      <c r="A66" s="70" t="s">
        <v>187</v>
      </c>
      <c r="B66" s="70" t="s">
        <v>316</v>
      </c>
      <c r="C66" s="70" t="s">
        <v>317</v>
      </c>
      <c r="D66" s="70" t="s">
        <v>34</v>
      </c>
      <c r="E66" s="70">
        <v>1</v>
      </c>
      <c r="F66" s="149">
        <v>5465.75</v>
      </c>
      <c r="G66" s="70">
        <v>48.157586999999999</v>
      </c>
      <c r="H66" s="70">
        <v>-123.65667999999999</v>
      </c>
      <c r="I66" s="70">
        <v>48.165201000000003</v>
      </c>
      <c r="J66" s="70">
        <v>-123.70696</v>
      </c>
    </row>
    <row r="67" spans="1:10" ht="12.75" customHeight="1">
      <c r="A67" s="70" t="s">
        <v>187</v>
      </c>
      <c r="B67" s="70" t="s">
        <v>318</v>
      </c>
      <c r="C67" s="70" t="s">
        <v>319</v>
      </c>
      <c r="D67" s="70" t="s">
        <v>35</v>
      </c>
      <c r="E67" s="70">
        <v>3</v>
      </c>
      <c r="F67" s="149">
        <v>693.93</v>
      </c>
      <c r="G67" s="70">
        <v>48.369852000000002</v>
      </c>
      <c r="H67" s="70">
        <v>-124.57644999999999</v>
      </c>
      <c r="I67" s="70">
        <v>48.372059</v>
      </c>
      <c r="J67" s="70">
        <v>-124.58405</v>
      </c>
    </row>
    <row r="68" spans="1:10" ht="12.75" customHeight="1">
      <c r="A68" s="70" t="s">
        <v>187</v>
      </c>
      <c r="B68" s="70" t="s">
        <v>320</v>
      </c>
      <c r="C68" s="70" t="s">
        <v>321</v>
      </c>
      <c r="D68" s="70" t="s">
        <v>34</v>
      </c>
      <c r="E68" s="70">
        <v>3</v>
      </c>
      <c r="F68" s="149">
        <v>4972.37</v>
      </c>
      <c r="G68" s="70">
        <v>48.270031000000003</v>
      </c>
      <c r="H68" s="70">
        <v>-124.30658</v>
      </c>
      <c r="I68" s="70">
        <v>48.287753000000002</v>
      </c>
      <c r="J68" s="70">
        <v>-124.36135</v>
      </c>
    </row>
    <row r="69" spans="1:10" ht="12.75" customHeight="1">
      <c r="A69" s="70" t="s">
        <v>187</v>
      </c>
      <c r="B69" s="70" t="s">
        <v>322</v>
      </c>
      <c r="C69" s="70" t="s">
        <v>323</v>
      </c>
      <c r="D69" s="70" t="s">
        <v>34</v>
      </c>
      <c r="E69" s="70">
        <v>3</v>
      </c>
      <c r="F69" s="149">
        <v>158.21</v>
      </c>
      <c r="G69" s="70">
        <v>48.288032000000001</v>
      </c>
      <c r="H69" s="70">
        <v>-124.39322</v>
      </c>
      <c r="I69" s="70">
        <v>48.287678</v>
      </c>
      <c r="J69" s="70">
        <v>-124.39512000000001</v>
      </c>
    </row>
    <row r="70" spans="1:10" ht="12.75" customHeight="1">
      <c r="A70" s="70" t="s">
        <v>187</v>
      </c>
      <c r="B70" s="70" t="s">
        <v>324</v>
      </c>
      <c r="C70" s="70" t="s">
        <v>325</v>
      </c>
      <c r="D70" s="70" t="s">
        <v>34</v>
      </c>
      <c r="E70" s="70">
        <v>3</v>
      </c>
      <c r="F70" s="149">
        <v>3372.55</v>
      </c>
      <c r="G70" s="70">
        <v>48.290345000000002</v>
      </c>
      <c r="H70" s="70">
        <v>-124.39892</v>
      </c>
      <c r="I70" s="70">
        <v>48.306054000000003</v>
      </c>
      <c r="J70" s="70">
        <v>-124.43353</v>
      </c>
    </row>
    <row r="71" spans="1:10" ht="12.75" customHeight="1">
      <c r="A71" s="70" t="s">
        <v>187</v>
      </c>
      <c r="B71" s="70" t="s">
        <v>326</v>
      </c>
      <c r="C71" s="70" t="s">
        <v>327</v>
      </c>
      <c r="D71" s="70" t="s">
        <v>34</v>
      </c>
      <c r="E71" s="70">
        <v>3</v>
      </c>
      <c r="F71" s="149">
        <v>593.55999999999995</v>
      </c>
      <c r="G71" s="70">
        <v>48.039372999999998</v>
      </c>
      <c r="H71" s="70">
        <v>-123.0243</v>
      </c>
      <c r="I71" s="70">
        <v>48.043567000000003</v>
      </c>
      <c r="J71" s="70">
        <v>-123.02879</v>
      </c>
    </row>
    <row r="72" spans="1:10" ht="12.75" customHeight="1">
      <c r="A72" s="70" t="s">
        <v>187</v>
      </c>
      <c r="B72" s="70" t="s">
        <v>328</v>
      </c>
      <c r="C72" s="70" t="s">
        <v>329</v>
      </c>
      <c r="D72" s="70" t="s">
        <v>35</v>
      </c>
      <c r="E72" s="70">
        <v>3</v>
      </c>
      <c r="F72" s="149">
        <v>3907.3</v>
      </c>
      <c r="G72" s="70">
        <v>48.275194999999997</v>
      </c>
      <c r="H72" s="70">
        <v>-124.67971</v>
      </c>
      <c r="I72" s="70">
        <v>48.246749000000001</v>
      </c>
      <c r="J72" s="70">
        <v>-124.69998</v>
      </c>
    </row>
    <row r="73" spans="1:10" ht="12.75" customHeight="1">
      <c r="A73" s="70" t="s">
        <v>187</v>
      </c>
      <c r="B73" s="70" t="s">
        <v>330</v>
      </c>
      <c r="C73" s="70" t="s">
        <v>331</v>
      </c>
      <c r="D73" s="70" t="s">
        <v>34</v>
      </c>
      <c r="E73" s="70">
        <v>3</v>
      </c>
      <c r="F73" s="149">
        <v>2080.06</v>
      </c>
      <c r="G73" s="70">
        <v>48.311473999999997</v>
      </c>
      <c r="H73" s="70">
        <v>-124.44401999999999</v>
      </c>
      <c r="I73" s="70">
        <v>48.321893000000003</v>
      </c>
      <c r="J73" s="70">
        <v>-124.46348</v>
      </c>
    </row>
    <row r="74" spans="1:10" ht="12.75" customHeight="1">
      <c r="A74" s="70" t="s">
        <v>187</v>
      </c>
      <c r="B74" s="70" t="s">
        <v>332</v>
      </c>
      <c r="C74" s="70" t="s">
        <v>333</v>
      </c>
      <c r="D74" s="70" t="s">
        <v>34</v>
      </c>
      <c r="E74" s="70">
        <v>2</v>
      </c>
      <c r="F74" s="149">
        <v>9788.41</v>
      </c>
      <c r="G74" s="70">
        <v>48.321893000000003</v>
      </c>
      <c r="H74" s="70">
        <v>-124.46348</v>
      </c>
      <c r="I74" s="70">
        <v>48.311473999999997</v>
      </c>
      <c r="J74" s="70">
        <v>-124.44401999999999</v>
      </c>
    </row>
    <row r="75" spans="1:10" ht="12.75" customHeight="1">
      <c r="A75" s="70" t="s">
        <v>187</v>
      </c>
      <c r="B75" s="70" t="s">
        <v>334</v>
      </c>
      <c r="C75" s="70" t="s">
        <v>335</v>
      </c>
      <c r="D75" s="70" t="s">
        <v>34</v>
      </c>
      <c r="E75" s="70">
        <v>3</v>
      </c>
      <c r="F75" s="149">
        <v>13112.94</v>
      </c>
      <c r="G75" s="70">
        <v>48.218024</v>
      </c>
      <c r="H75" s="70">
        <v>-124.10639999999999</v>
      </c>
      <c r="I75" s="70">
        <v>48.264114999999997</v>
      </c>
      <c r="J75" s="70">
        <v>-124.25089</v>
      </c>
    </row>
    <row r="76" spans="1:10" ht="12.75" customHeight="1">
      <c r="A76" s="70" t="s">
        <v>187</v>
      </c>
      <c r="B76" s="70" t="s">
        <v>336</v>
      </c>
      <c r="C76" s="70" t="s">
        <v>337</v>
      </c>
      <c r="D76" s="70" t="s">
        <v>34</v>
      </c>
      <c r="E76" s="70">
        <v>2</v>
      </c>
      <c r="F76" s="149">
        <v>151.07</v>
      </c>
      <c r="G76" s="70">
        <v>48.353262999999998</v>
      </c>
      <c r="H76" s="70">
        <v>-124.54523</v>
      </c>
      <c r="I76" s="70">
        <v>48.353895000000001</v>
      </c>
      <c r="J76" s="70">
        <v>-124.54642</v>
      </c>
    </row>
    <row r="77" spans="1:10" ht="12.75" customHeight="1">
      <c r="A77" s="70" t="s">
        <v>187</v>
      </c>
      <c r="B77" s="70" t="s">
        <v>338</v>
      </c>
      <c r="C77" s="70" t="s">
        <v>339</v>
      </c>
      <c r="D77" s="70" t="s">
        <v>34</v>
      </c>
      <c r="E77" s="70">
        <v>3</v>
      </c>
      <c r="F77" s="149">
        <v>442.96</v>
      </c>
      <c r="G77" s="70">
        <v>48.086863999999998</v>
      </c>
      <c r="H77" s="70">
        <v>-122.92153999999999</v>
      </c>
      <c r="I77" s="70">
        <v>48.090485999999999</v>
      </c>
      <c r="J77" s="70">
        <v>-122.91912000000001</v>
      </c>
    </row>
    <row r="78" spans="1:10" ht="12.75" customHeight="1">
      <c r="A78" s="70" t="s">
        <v>187</v>
      </c>
      <c r="B78" s="70" t="s">
        <v>340</v>
      </c>
      <c r="C78" s="70" t="s">
        <v>341</v>
      </c>
      <c r="D78" s="70" t="s">
        <v>35</v>
      </c>
      <c r="E78" s="70">
        <v>3</v>
      </c>
      <c r="F78" s="149">
        <v>7164.33</v>
      </c>
      <c r="G78" s="70">
        <v>48.278851000000003</v>
      </c>
      <c r="H78" s="70">
        <v>-124.6846</v>
      </c>
      <c r="I78" s="70">
        <v>48.278632999999999</v>
      </c>
      <c r="J78" s="70">
        <v>-124.68302</v>
      </c>
    </row>
    <row r="79" spans="1:10" ht="12.75" customHeight="1">
      <c r="A79" s="70" t="s">
        <v>187</v>
      </c>
      <c r="B79" s="70" t="s">
        <v>342</v>
      </c>
      <c r="C79" s="70" t="s">
        <v>343</v>
      </c>
      <c r="D79" s="70" t="s">
        <v>178</v>
      </c>
      <c r="E79" s="70">
        <v>3</v>
      </c>
      <c r="F79" s="149">
        <v>83.6</v>
      </c>
      <c r="G79" s="70">
        <v>48.125490999999997</v>
      </c>
      <c r="H79" s="70">
        <v>-123.08172</v>
      </c>
      <c r="I79" s="70">
        <v>48.125928000000002</v>
      </c>
      <c r="J79" s="70">
        <v>-123.08264</v>
      </c>
    </row>
    <row r="80" spans="1:10" ht="12.75" customHeight="1">
      <c r="A80" s="70" t="s">
        <v>187</v>
      </c>
      <c r="B80" s="70" t="s">
        <v>344</v>
      </c>
      <c r="C80" s="70" t="s">
        <v>345</v>
      </c>
      <c r="D80" s="70" t="s">
        <v>34</v>
      </c>
      <c r="E80" s="70">
        <v>3</v>
      </c>
      <c r="F80" s="149">
        <v>637.65</v>
      </c>
      <c r="G80" s="70">
        <v>48.082894000000003</v>
      </c>
      <c r="H80" s="70">
        <v>-123.04404</v>
      </c>
      <c r="I80" s="70">
        <v>48.086553000000002</v>
      </c>
      <c r="J80" s="70">
        <v>-123.04158</v>
      </c>
    </row>
    <row r="81" spans="1:10" ht="12.75" customHeight="1">
      <c r="A81" s="70" t="s">
        <v>187</v>
      </c>
      <c r="B81" s="70" t="s">
        <v>346</v>
      </c>
      <c r="C81" s="70" t="s">
        <v>347</v>
      </c>
      <c r="D81" s="70" t="s">
        <v>34</v>
      </c>
      <c r="E81" s="70">
        <v>3</v>
      </c>
      <c r="F81" s="149">
        <v>9057.48</v>
      </c>
      <c r="G81" s="70">
        <v>48.157153999999998</v>
      </c>
      <c r="H81" s="70">
        <v>-123.83383000000001</v>
      </c>
      <c r="I81" s="70">
        <v>48.165402999999998</v>
      </c>
      <c r="J81" s="70">
        <v>-123.94249000000001</v>
      </c>
    </row>
    <row r="82" spans="1:10" ht="12.75" customHeight="1">
      <c r="A82" s="70" t="s">
        <v>187</v>
      </c>
      <c r="B82" s="70" t="s">
        <v>348</v>
      </c>
      <c r="C82" s="70" t="s">
        <v>349</v>
      </c>
      <c r="D82" s="70" t="s">
        <v>34</v>
      </c>
      <c r="E82" s="70">
        <v>3</v>
      </c>
      <c r="F82" s="149">
        <v>6061.5</v>
      </c>
      <c r="G82" s="70">
        <v>48.165408999999997</v>
      </c>
      <c r="H82" s="70">
        <v>-123.95211</v>
      </c>
      <c r="I82" s="70">
        <v>48.172477999999998</v>
      </c>
      <c r="J82" s="70">
        <v>-124.02291</v>
      </c>
    </row>
    <row r="83" spans="1:10" ht="12.75" customHeight="1">
      <c r="A83" s="70" t="s">
        <v>187</v>
      </c>
      <c r="B83" s="70" t="s">
        <v>350</v>
      </c>
      <c r="C83" s="70" t="s">
        <v>351</v>
      </c>
      <c r="D83" s="70" t="s">
        <v>34</v>
      </c>
      <c r="E83" s="70">
        <v>3</v>
      </c>
      <c r="F83" s="149">
        <v>440.86</v>
      </c>
      <c r="G83" s="70">
        <v>48.165601000000002</v>
      </c>
      <c r="H83" s="70">
        <v>-123.94674999999999</v>
      </c>
      <c r="I83" s="70">
        <v>48.165398000000003</v>
      </c>
      <c r="J83" s="70">
        <v>-123.95211999999999</v>
      </c>
    </row>
    <row r="84" spans="1:10" ht="12.75" customHeight="1">
      <c r="A84" s="70" t="s">
        <v>187</v>
      </c>
      <c r="B84" s="70" t="s">
        <v>352</v>
      </c>
      <c r="C84" s="70" t="s">
        <v>353</v>
      </c>
      <c r="D84" s="70" t="s">
        <v>34</v>
      </c>
      <c r="E84" s="70">
        <v>3</v>
      </c>
      <c r="F84" s="149">
        <v>484.57</v>
      </c>
      <c r="G84" s="70">
        <v>48.284584000000002</v>
      </c>
      <c r="H84" s="70">
        <v>-124.38296</v>
      </c>
      <c r="I84" s="70">
        <v>48.284441999999999</v>
      </c>
      <c r="J84" s="70">
        <v>-124.37823</v>
      </c>
    </row>
    <row r="85" spans="1:10" ht="12.75" customHeight="1">
      <c r="A85" s="70" t="s">
        <v>187</v>
      </c>
      <c r="B85" s="70" t="s">
        <v>354</v>
      </c>
      <c r="C85" s="70" t="s">
        <v>355</v>
      </c>
      <c r="D85" s="70" t="s">
        <v>35</v>
      </c>
      <c r="E85" s="70">
        <v>3</v>
      </c>
      <c r="F85" s="149">
        <v>2514.54</v>
      </c>
      <c r="G85" s="70">
        <v>48.380817</v>
      </c>
      <c r="H85" s="70">
        <v>-124.59884</v>
      </c>
      <c r="I85" s="70">
        <v>48.381968000000001</v>
      </c>
      <c r="J85" s="70">
        <v>-124.59305000000001</v>
      </c>
    </row>
    <row r="86" spans="1:10" ht="12.75" customHeight="1">
      <c r="A86" s="70" t="s">
        <v>187</v>
      </c>
      <c r="B86" s="70" t="s">
        <v>356</v>
      </c>
      <c r="C86" s="70" t="s">
        <v>357</v>
      </c>
      <c r="D86" s="70" t="s">
        <v>34</v>
      </c>
      <c r="E86" s="70">
        <v>3</v>
      </c>
      <c r="F86" s="149">
        <v>2909.68</v>
      </c>
      <c r="G86" s="70">
        <v>48.149492000000002</v>
      </c>
      <c r="H86" s="70">
        <v>-123.54693</v>
      </c>
      <c r="I86" s="70">
        <v>48.145961</v>
      </c>
      <c r="J86" s="70">
        <v>-123.56769</v>
      </c>
    </row>
    <row r="87" spans="1:10" ht="12.75" customHeight="1">
      <c r="A87" s="70" t="s">
        <v>187</v>
      </c>
      <c r="B87" s="70" t="s">
        <v>358</v>
      </c>
      <c r="C87" s="70" t="s">
        <v>359</v>
      </c>
      <c r="D87" s="70" t="s">
        <v>178</v>
      </c>
      <c r="E87" s="70">
        <v>3</v>
      </c>
      <c r="F87" s="149">
        <v>461.79</v>
      </c>
      <c r="G87" s="70">
        <v>48.12</v>
      </c>
      <c r="H87" s="70">
        <v>-123.29097</v>
      </c>
      <c r="I87" s="70">
        <v>48.118606999999997</v>
      </c>
      <c r="J87" s="70">
        <v>-123.29680999999999</v>
      </c>
    </row>
    <row r="88" spans="1:10" ht="12.75" customHeight="1">
      <c r="A88" s="70" t="s">
        <v>187</v>
      </c>
      <c r="B88" s="70" t="s">
        <v>360</v>
      </c>
      <c r="C88" s="70" t="s">
        <v>361</v>
      </c>
      <c r="D88" s="70" t="s">
        <v>34</v>
      </c>
      <c r="E88" s="70">
        <v>3</v>
      </c>
      <c r="F88" s="149">
        <v>314.64</v>
      </c>
      <c r="G88" s="70">
        <v>48.146917000000002</v>
      </c>
      <c r="H88" s="70">
        <v>-123.17413999999999</v>
      </c>
      <c r="I88" s="70">
        <v>48.146169999999998</v>
      </c>
      <c r="J88" s="70">
        <v>-123.17815</v>
      </c>
    </row>
    <row r="89" spans="1:10" ht="12.75" customHeight="1">
      <c r="A89" s="71" t="s">
        <v>187</v>
      </c>
      <c r="B89" s="71" t="s">
        <v>362</v>
      </c>
      <c r="C89" s="71" t="s">
        <v>363</v>
      </c>
      <c r="D89" s="71" t="s">
        <v>35</v>
      </c>
      <c r="E89" s="71">
        <v>3</v>
      </c>
      <c r="F89" s="152">
        <v>253.98</v>
      </c>
      <c r="G89" s="71">
        <v>48.155386999999997</v>
      </c>
      <c r="H89" s="71">
        <v>-123.7795</v>
      </c>
      <c r="I89" s="71">
        <v>48.155752999999997</v>
      </c>
      <c r="J89" s="71">
        <v>-123.78079</v>
      </c>
    </row>
    <row r="90" spans="1:10" ht="12.75" customHeight="1">
      <c r="A90" s="32"/>
      <c r="B90" s="33">
        <f>COUNTA(B2:B89)</f>
        <v>88</v>
      </c>
      <c r="C90" s="32"/>
      <c r="D90" s="32"/>
      <c r="E90" s="75"/>
      <c r="F90" s="51">
        <f>SUM(F2:F89)</f>
        <v>277015.79999999981</v>
      </c>
      <c r="G90" s="32"/>
      <c r="H90" s="32"/>
      <c r="I90" s="32"/>
      <c r="J90" s="32"/>
    </row>
    <row r="91" spans="1:10" ht="12.75" customHeight="1">
      <c r="A91" s="32"/>
      <c r="B91" s="32"/>
      <c r="C91" s="32"/>
      <c r="D91" s="32"/>
      <c r="E91" s="53"/>
      <c r="G91" s="32"/>
      <c r="H91" s="32"/>
      <c r="I91" s="32"/>
      <c r="J91" s="32"/>
    </row>
    <row r="92" spans="1:10" ht="12.75" customHeight="1">
      <c r="A92" s="70" t="s">
        <v>364</v>
      </c>
      <c r="B92" s="70" t="s">
        <v>365</v>
      </c>
      <c r="C92" s="70" t="s">
        <v>366</v>
      </c>
      <c r="D92" s="70" t="s">
        <v>34</v>
      </c>
      <c r="E92" s="70">
        <v>3</v>
      </c>
      <c r="F92" s="149">
        <v>201.67</v>
      </c>
      <c r="G92" s="70">
        <v>46.968730000000001</v>
      </c>
      <c r="H92" s="70">
        <v>-123.86048</v>
      </c>
      <c r="I92" s="70">
        <v>46.967675999999997</v>
      </c>
      <c r="J92" s="70">
        <v>-123.85945</v>
      </c>
    </row>
    <row r="93" spans="1:10" ht="12.75" customHeight="1">
      <c r="A93" s="70" t="s">
        <v>364</v>
      </c>
      <c r="B93" s="70" t="s">
        <v>367</v>
      </c>
      <c r="C93" s="70" t="s">
        <v>368</v>
      </c>
      <c r="D93" s="70" t="s">
        <v>34</v>
      </c>
      <c r="E93" s="70">
        <v>3</v>
      </c>
      <c r="F93" s="149">
        <v>343.6</v>
      </c>
      <c r="G93" s="70">
        <v>46.975506000000003</v>
      </c>
      <c r="H93" s="70">
        <v>-123.8785</v>
      </c>
      <c r="I93" s="70">
        <v>46.977460999999998</v>
      </c>
      <c r="J93" s="70">
        <v>-123.88193</v>
      </c>
    </row>
    <row r="94" spans="1:10" ht="12.75" customHeight="1">
      <c r="A94" s="70" t="s">
        <v>364</v>
      </c>
      <c r="B94" s="70" t="s">
        <v>369</v>
      </c>
      <c r="C94" s="70" t="s">
        <v>370</v>
      </c>
      <c r="D94" s="70" t="s">
        <v>34</v>
      </c>
      <c r="E94" s="70">
        <v>3</v>
      </c>
      <c r="F94" s="149">
        <v>21.62</v>
      </c>
      <c r="G94" s="70">
        <v>46.849499000000002</v>
      </c>
      <c r="H94" s="70">
        <v>-124.11129</v>
      </c>
      <c r="I94" s="70">
        <v>46.849310000000003</v>
      </c>
      <c r="J94" s="70">
        <v>-124.11122</v>
      </c>
    </row>
    <row r="95" spans="1:10" ht="12.75" customHeight="1">
      <c r="A95" s="70" t="s">
        <v>364</v>
      </c>
      <c r="B95" s="70" t="s">
        <v>371</v>
      </c>
      <c r="C95" s="70" t="s">
        <v>372</v>
      </c>
      <c r="D95" s="70" t="s">
        <v>34</v>
      </c>
      <c r="E95" s="70">
        <v>3</v>
      </c>
      <c r="F95" s="149">
        <v>1063.5999999999999</v>
      </c>
      <c r="G95" s="70">
        <v>46.898224999999996</v>
      </c>
      <c r="H95" s="70">
        <v>-124.03597000000001</v>
      </c>
      <c r="I95" s="70">
        <v>46.893053999999999</v>
      </c>
      <c r="J95" s="70">
        <v>-124.04718</v>
      </c>
    </row>
    <row r="96" spans="1:10" ht="12.75" customHeight="1">
      <c r="A96" s="70" t="s">
        <v>364</v>
      </c>
      <c r="B96" s="70" t="s">
        <v>373</v>
      </c>
      <c r="C96" s="70" t="s">
        <v>374</v>
      </c>
      <c r="D96" s="70" t="s">
        <v>34</v>
      </c>
      <c r="E96" s="70">
        <v>3</v>
      </c>
      <c r="F96" s="149">
        <v>1485.35</v>
      </c>
      <c r="G96" s="70">
        <v>46.893053999999999</v>
      </c>
      <c r="H96" s="70">
        <v>-124.04718</v>
      </c>
      <c r="I96" s="70">
        <v>46.898224999999996</v>
      </c>
      <c r="J96" s="70">
        <v>-124.03597000000001</v>
      </c>
    </row>
    <row r="97" spans="1:10" ht="12.75" customHeight="1">
      <c r="A97" s="70" t="s">
        <v>364</v>
      </c>
      <c r="B97" s="70" t="s">
        <v>375</v>
      </c>
      <c r="C97" s="70" t="s">
        <v>376</v>
      </c>
      <c r="D97" s="70" t="s">
        <v>34</v>
      </c>
      <c r="E97" s="70">
        <v>3</v>
      </c>
      <c r="F97" s="149">
        <v>8369.94</v>
      </c>
      <c r="G97" s="70">
        <v>46.983339999999998</v>
      </c>
      <c r="H97" s="70">
        <v>-123.94404</v>
      </c>
      <c r="I97" s="70">
        <v>46.972081000000003</v>
      </c>
      <c r="J97" s="70">
        <v>-123.92267</v>
      </c>
    </row>
    <row r="98" spans="1:10" ht="12.75" customHeight="1">
      <c r="A98" s="70" t="s">
        <v>364</v>
      </c>
      <c r="B98" s="70" t="s">
        <v>377</v>
      </c>
      <c r="C98" s="70" t="s">
        <v>378</v>
      </c>
      <c r="D98" s="70" t="s">
        <v>35</v>
      </c>
      <c r="E98" s="70">
        <v>3</v>
      </c>
      <c r="F98" s="149">
        <v>3198.3</v>
      </c>
      <c r="G98" s="70">
        <v>47.032003000000003</v>
      </c>
      <c r="H98" s="70">
        <v>-124.14764</v>
      </c>
      <c r="I98" s="70">
        <v>47.042833000000002</v>
      </c>
      <c r="J98" s="70">
        <v>-124.11047000000001</v>
      </c>
    </row>
    <row r="99" spans="1:10" ht="12.75" customHeight="1">
      <c r="A99" s="70" t="s">
        <v>364</v>
      </c>
      <c r="B99" s="70" t="s">
        <v>379</v>
      </c>
      <c r="C99" s="70" t="s">
        <v>380</v>
      </c>
      <c r="D99" s="70" t="s">
        <v>35</v>
      </c>
      <c r="E99" s="70">
        <v>3</v>
      </c>
      <c r="F99" s="149">
        <v>2780.85</v>
      </c>
      <c r="G99" s="70">
        <v>46.944803999999998</v>
      </c>
      <c r="H99" s="70">
        <v>-123.86579999999999</v>
      </c>
      <c r="I99" s="70">
        <v>46.936647000000001</v>
      </c>
      <c r="J99" s="70">
        <v>-123.89700999999999</v>
      </c>
    </row>
    <row r="100" spans="1:10" ht="12.75" customHeight="1">
      <c r="A100" s="70" t="s">
        <v>364</v>
      </c>
      <c r="B100" s="70" t="s">
        <v>381</v>
      </c>
      <c r="C100" s="70" t="s">
        <v>382</v>
      </c>
      <c r="D100" s="70" t="s">
        <v>34</v>
      </c>
      <c r="E100" s="70">
        <v>1</v>
      </c>
      <c r="F100" s="149">
        <v>43.88</v>
      </c>
      <c r="G100" s="70">
        <v>47.007336000000002</v>
      </c>
      <c r="H100" s="70">
        <v>-124.16946</v>
      </c>
      <c r="I100" s="70">
        <v>47.006940999999998</v>
      </c>
      <c r="J100" s="70">
        <v>-124.16943000000001</v>
      </c>
    </row>
    <row r="101" spans="1:10" ht="12.75" customHeight="1">
      <c r="A101" s="70" t="s">
        <v>364</v>
      </c>
      <c r="B101" s="70" t="s">
        <v>383</v>
      </c>
      <c r="C101" s="70" t="s">
        <v>384</v>
      </c>
      <c r="D101" s="70" t="s">
        <v>34</v>
      </c>
      <c r="E101" s="70">
        <v>3</v>
      </c>
      <c r="F101" s="149">
        <v>2117.14</v>
      </c>
      <c r="G101" s="70">
        <v>46.972081000000003</v>
      </c>
      <c r="H101" s="70">
        <v>-123.92267</v>
      </c>
      <c r="I101" s="70">
        <v>46.971575999999999</v>
      </c>
      <c r="J101" s="70">
        <v>-123.89727000000001</v>
      </c>
    </row>
    <row r="102" spans="1:10" ht="12.75" customHeight="1">
      <c r="A102" s="70" t="s">
        <v>364</v>
      </c>
      <c r="B102" s="70" t="s">
        <v>385</v>
      </c>
      <c r="C102" s="70" t="s">
        <v>386</v>
      </c>
      <c r="D102" s="70" t="s">
        <v>34</v>
      </c>
      <c r="E102" s="70">
        <v>3</v>
      </c>
      <c r="F102" s="149">
        <v>5443.3</v>
      </c>
      <c r="G102" s="70">
        <v>47.114055999999998</v>
      </c>
      <c r="H102" s="70">
        <v>-124.18147</v>
      </c>
      <c r="I102" s="70">
        <v>47.070700000000002</v>
      </c>
      <c r="J102" s="70">
        <v>-124.17395999999999</v>
      </c>
    </row>
    <row r="103" spans="1:10" ht="12.75" customHeight="1">
      <c r="A103" s="70" t="s">
        <v>364</v>
      </c>
      <c r="B103" s="70" t="s">
        <v>387</v>
      </c>
      <c r="C103" s="70" t="s">
        <v>388</v>
      </c>
      <c r="D103" s="70" t="s">
        <v>34</v>
      </c>
      <c r="E103" s="70">
        <v>3</v>
      </c>
      <c r="F103" s="149">
        <v>6941.95</v>
      </c>
      <c r="G103" s="70">
        <v>46.945951000000001</v>
      </c>
      <c r="H103" s="70">
        <v>-124.13261</v>
      </c>
      <c r="I103" s="70">
        <v>46.949126</v>
      </c>
      <c r="J103" s="70">
        <v>-124.12779</v>
      </c>
    </row>
    <row r="104" spans="1:10" ht="12.75" customHeight="1">
      <c r="A104" s="70" t="s">
        <v>364</v>
      </c>
      <c r="B104" s="70" t="s">
        <v>389</v>
      </c>
      <c r="C104" s="70" t="s">
        <v>390</v>
      </c>
      <c r="D104" s="70" t="s">
        <v>34</v>
      </c>
      <c r="E104" s="70">
        <v>3</v>
      </c>
      <c r="F104" s="149">
        <v>6123.3</v>
      </c>
      <c r="G104" s="70">
        <v>46.849310000000003</v>
      </c>
      <c r="H104" s="70">
        <v>-124.11122</v>
      </c>
      <c r="I104" s="70">
        <v>46.794068000000003</v>
      </c>
      <c r="J104" s="70">
        <v>-124.09842</v>
      </c>
    </row>
    <row r="105" spans="1:10" ht="12.75" customHeight="1">
      <c r="A105" s="70" t="s">
        <v>364</v>
      </c>
      <c r="B105" s="70" t="s">
        <v>391</v>
      </c>
      <c r="C105" s="70" t="s">
        <v>392</v>
      </c>
      <c r="D105" s="70" t="s">
        <v>34</v>
      </c>
      <c r="E105" s="70">
        <v>2</v>
      </c>
      <c r="F105" s="149">
        <v>100.13</v>
      </c>
      <c r="G105" s="70">
        <v>46.810088999999998</v>
      </c>
      <c r="H105" s="70">
        <v>-124.10145</v>
      </c>
      <c r="I105" s="70">
        <v>46.809193</v>
      </c>
      <c r="J105" s="70">
        <v>-124.10131</v>
      </c>
    </row>
    <row r="106" spans="1:10" ht="12.75" customHeight="1">
      <c r="A106" s="70" t="s">
        <v>364</v>
      </c>
      <c r="B106" s="70" t="s">
        <v>393</v>
      </c>
      <c r="C106" s="70" t="s">
        <v>394</v>
      </c>
      <c r="D106" s="70" t="s">
        <v>34</v>
      </c>
      <c r="E106" s="70">
        <v>3</v>
      </c>
      <c r="F106" s="149">
        <v>407.76</v>
      </c>
      <c r="G106" s="70">
        <v>47.454309000000002</v>
      </c>
      <c r="H106" s="70">
        <v>-124.33936</v>
      </c>
      <c r="I106" s="70">
        <v>47.450724999999998</v>
      </c>
      <c r="J106" s="70">
        <v>-124.33956000000001</v>
      </c>
    </row>
    <row r="107" spans="1:10" ht="12.75" customHeight="1">
      <c r="A107" s="70" t="s">
        <v>364</v>
      </c>
      <c r="B107" s="70" t="s">
        <v>395</v>
      </c>
      <c r="C107" s="70" t="s">
        <v>396</v>
      </c>
      <c r="D107" s="70" t="s">
        <v>35</v>
      </c>
      <c r="E107" s="70">
        <v>3</v>
      </c>
      <c r="F107" s="149">
        <v>4839.53</v>
      </c>
      <c r="G107" s="70">
        <v>47.042414000000001</v>
      </c>
      <c r="H107" s="70">
        <v>-124.06536</v>
      </c>
      <c r="I107" s="70">
        <v>47.029083</v>
      </c>
      <c r="J107" s="70">
        <v>-124.02579</v>
      </c>
    </row>
    <row r="108" spans="1:10" ht="12.75" customHeight="1">
      <c r="A108" s="70" t="s">
        <v>364</v>
      </c>
      <c r="B108" s="70" t="s">
        <v>397</v>
      </c>
      <c r="C108" s="70" t="s">
        <v>398</v>
      </c>
      <c r="D108" s="70" t="s">
        <v>34</v>
      </c>
      <c r="E108" s="70">
        <v>3</v>
      </c>
      <c r="F108" s="149">
        <v>1633.46</v>
      </c>
      <c r="G108" s="70">
        <v>46.982394999999997</v>
      </c>
      <c r="H108" s="70">
        <v>-123.96503</v>
      </c>
      <c r="I108" s="70">
        <v>46.983339999999998</v>
      </c>
      <c r="J108" s="70">
        <v>-123.94404</v>
      </c>
    </row>
    <row r="109" spans="1:10" ht="12.75" customHeight="1">
      <c r="A109" s="70" t="s">
        <v>364</v>
      </c>
      <c r="B109" s="70" t="s">
        <v>399</v>
      </c>
      <c r="C109" s="70" t="s">
        <v>400</v>
      </c>
      <c r="D109" s="70" t="s">
        <v>35</v>
      </c>
      <c r="E109" s="70">
        <v>3</v>
      </c>
      <c r="F109" s="149">
        <v>8853.1200000000008</v>
      </c>
      <c r="G109" s="70">
        <v>47.302658000000001</v>
      </c>
      <c r="H109" s="70">
        <v>-124.25775</v>
      </c>
      <c r="I109" s="70">
        <v>47.245220000000003</v>
      </c>
      <c r="J109" s="70">
        <v>-124.21545999999999</v>
      </c>
    </row>
    <row r="110" spans="1:10" ht="12.75" customHeight="1">
      <c r="A110" s="70" t="s">
        <v>364</v>
      </c>
      <c r="B110" s="70" t="s">
        <v>401</v>
      </c>
      <c r="C110" s="70" t="s">
        <v>402</v>
      </c>
      <c r="D110" s="70" t="s">
        <v>34</v>
      </c>
      <c r="E110" s="70">
        <v>3</v>
      </c>
      <c r="F110" s="149">
        <v>8072.76</v>
      </c>
      <c r="G110" s="70">
        <v>47.129365999999997</v>
      </c>
      <c r="H110" s="70">
        <v>-124.17886</v>
      </c>
      <c r="I110" s="70">
        <v>47.114055999999998</v>
      </c>
      <c r="J110" s="70">
        <v>-124.18147</v>
      </c>
    </row>
    <row r="111" spans="1:10" ht="12.75" customHeight="1">
      <c r="A111" s="70" t="s">
        <v>364</v>
      </c>
      <c r="B111" s="70" t="s">
        <v>403</v>
      </c>
      <c r="C111" s="70" t="s">
        <v>404</v>
      </c>
      <c r="D111" s="70" t="s">
        <v>34</v>
      </c>
      <c r="E111" s="70">
        <v>3</v>
      </c>
      <c r="F111" s="149">
        <v>943.59</v>
      </c>
      <c r="G111" s="70">
        <v>46.912033000000001</v>
      </c>
      <c r="H111" s="70">
        <v>-124.11779</v>
      </c>
      <c r="I111" s="70">
        <v>46.904268999999999</v>
      </c>
      <c r="J111" s="70">
        <v>-124.1223</v>
      </c>
    </row>
    <row r="112" spans="1:10" ht="12.75" customHeight="1">
      <c r="A112" s="70" t="s">
        <v>364</v>
      </c>
      <c r="B112" s="70" t="s">
        <v>405</v>
      </c>
      <c r="C112" s="70" t="s">
        <v>406</v>
      </c>
      <c r="D112" s="70" t="s">
        <v>34</v>
      </c>
      <c r="E112" s="70">
        <v>3</v>
      </c>
      <c r="F112" s="149">
        <v>100.15</v>
      </c>
      <c r="G112" s="70">
        <v>46.885356000000002</v>
      </c>
      <c r="H112" s="70">
        <v>-124.10142999999999</v>
      </c>
      <c r="I112" s="70">
        <v>46.886158000000002</v>
      </c>
      <c r="J112" s="70">
        <v>-124.10083</v>
      </c>
    </row>
    <row r="113" spans="1:10" ht="12.75" customHeight="1">
      <c r="A113" s="70" t="s">
        <v>364</v>
      </c>
      <c r="B113" s="70" t="s">
        <v>407</v>
      </c>
      <c r="C113" s="70" t="s">
        <v>408</v>
      </c>
      <c r="D113" s="70" t="s">
        <v>35</v>
      </c>
      <c r="E113" s="70">
        <v>3</v>
      </c>
      <c r="F113" s="149">
        <v>3325.64</v>
      </c>
      <c r="G113" s="70">
        <v>47.434784000000001</v>
      </c>
      <c r="H113" s="70">
        <v>-124.35133999999999</v>
      </c>
      <c r="I113" s="70">
        <v>47.432797999999998</v>
      </c>
      <c r="J113" s="70">
        <v>-124.33762</v>
      </c>
    </row>
    <row r="114" spans="1:10" ht="12.75" customHeight="1">
      <c r="A114" s="70" t="s">
        <v>364</v>
      </c>
      <c r="B114" s="70" t="s">
        <v>409</v>
      </c>
      <c r="C114" s="70" t="s">
        <v>410</v>
      </c>
      <c r="D114" s="70" t="s">
        <v>34</v>
      </c>
      <c r="E114" s="70">
        <v>3</v>
      </c>
      <c r="F114" s="149">
        <v>5869.3</v>
      </c>
      <c r="G114" s="70">
        <v>47.175037000000003</v>
      </c>
      <c r="H114" s="70">
        <v>-124.19539</v>
      </c>
      <c r="I114" s="70">
        <v>47.129365999999997</v>
      </c>
      <c r="J114" s="70">
        <v>-124.17886</v>
      </c>
    </row>
    <row r="115" spans="1:10" ht="12.75" customHeight="1">
      <c r="A115" s="70" t="s">
        <v>364</v>
      </c>
      <c r="B115" s="70" t="s">
        <v>411</v>
      </c>
      <c r="C115" s="70" t="s">
        <v>412</v>
      </c>
      <c r="D115" s="70" t="s">
        <v>34</v>
      </c>
      <c r="E115" s="70">
        <v>3</v>
      </c>
      <c r="F115" s="149">
        <v>103.64</v>
      </c>
      <c r="G115" s="70">
        <v>46.900436999999997</v>
      </c>
      <c r="H115" s="70">
        <v>-123.99952</v>
      </c>
      <c r="I115" s="70">
        <v>46.899478999999999</v>
      </c>
      <c r="J115" s="70">
        <v>-123.9999</v>
      </c>
    </row>
    <row r="116" spans="1:10" ht="12.75" customHeight="1">
      <c r="A116" s="70" t="s">
        <v>364</v>
      </c>
      <c r="B116" s="70" t="s">
        <v>413</v>
      </c>
      <c r="C116" s="70" t="s">
        <v>414</v>
      </c>
      <c r="D116" s="70" t="s">
        <v>34</v>
      </c>
      <c r="E116" s="70">
        <v>3</v>
      </c>
      <c r="F116" s="149">
        <v>8526.1200000000008</v>
      </c>
      <c r="G116" s="70">
        <v>46.900401000000002</v>
      </c>
      <c r="H116" s="70">
        <v>-123.99884</v>
      </c>
      <c r="I116" s="70">
        <v>46.899420999999997</v>
      </c>
      <c r="J116" s="70">
        <v>-123.99923</v>
      </c>
    </row>
    <row r="117" spans="1:10" ht="12.75" customHeight="1">
      <c r="A117" s="70" t="s">
        <v>364</v>
      </c>
      <c r="B117" s="70" t="s">
        <v>415</v>
      </c>
      <c r="C117" s="70" t="s">
        <v>416</v>
      </c>
      <c r="D117" s="70" t="s">
        <v>34</v>
      </c>
      <c r="E117" s="70">
        <v>3</v>
      </c>
      <c r="F117" s="149">
        <v>5216.5600000000004</v>
      </c>
      <c r="G117" s="70">
        <v>47.245220000000003</v>
      </c>
      <c r="H117" s="70">
        <v>-124.21545999999999</v>
      </c>
      <c r="I117" s="70">
        <v>47.207514000000003</v>
      </c>
      <c r="J117" s="70">
        <v>-124.20443</v>
      </c>
    </row>
    <row r="118" spans="1:10" ht="12.75" customHeight="1">
      <c r="A118" s="70" t="s">
        <v>364</v>
      </c>
      <c r="B118" s="70" t="s">
        <v>417</v>
      </c>
      <c r="C118" s="70" t="s">
        <v>418</v>
      </c>
      <c r="D118" s="70" t="s">
        <v>35</v>
      </c>
      <c r="E118" s="70">
        <v>3</v>
      </c>
      <c r="F118" s="149">
        <v>10295.450000000001</v>
      </c>
      <c r="G118" s="70">
        <v>47.354160999999998</v>
      </c>
      <c r="H118" s="70">
        <v>-124.32226</v>
      </c>
      <c r="I118" s="70">
        <v>47.355437999999999</v>
      </c>
      <c r="J118" s="70">
        <v>-124.31993</v>
      </c>
    </row>
    <row r="119" spans="1:10" ht="12.75" customHeight="1">
      <c r="A119" s="70" t="s">
        <v>364</v>
      </c>
      <c r="B119" s="70" t="s">
        <v>419</v>
      </c>
      <c r="C119" s="70" t="s">
        <v>420</v>
      </c>
      <c r="D119" s="70" t="s">
        <v>34</v>
      </c>
      <c r="E119" s="70">
        <v>3</v>
      </c>
      <c r="F119" s="149">
        <v>117.81</v>
      </c>
      <c r="G119" s="70">
        <v>47.070700000000002</v>
      </c>
      <c r="H119" s="70">
        <v>-124.17395999999999</v>
      </c>
      <c r="I119" s="70">
        <v>47.069651</v>
      </c>
      <c r="J119" s="70">
        <v>-124.17384</v>
      </c>
    </row>
    <row r="120" spans="1:10" ht="12.75" customHeight="1">
      <c r="A120" s="70" t="s">
        <v>364</v>
      </c>
      <c r="B120" s="70" t="s">
        <v>421</v>
      </c>
      <c r="C120" s="70" t="s">
        <v>422</v>
      </c>
      <c r="D120" s="70" t="s">
        <v>34</v>
      </c>
      <c r="E120" s="70">
        <v>2</v>
      </c>
      <c r="F120" s="149">
        <v>924.69</v>
      </c>
      <c r="G120" s="70">
        <v>47.037010000000002</v>
      </c>
      <c r="H120" s="70">
        <v>-124.17059999999999</v>
      </c>
      <c r="I120" s="70">
        <v>47.028708999999999</v>
      </c>
      <c r="J120" s="70">
        <v>-124.17036</v>
      </c>
    </row>
    <row r="121" spans="1:10" ht="12.75" customHeight="1">
      <c r="A121" s="70" t="s">
        <v>364</v>
      </c>
      <c r="B121" s="70" t="s">
        <v>423</v>
      </c>
      <c r="C121" s="70" t="s">
        <v>424</v>
      </c>
      <c r="D121" s="70" t="s">
        <v>34</v>
      </c>
      <c r="E121" s="70">
        <v>3</v>
      </c>
      <c r="F121" s="149">
        <v>39.44</v>
      </c>
      <c r="G121" s="70">
        <v>46.983800000000002</v>
      </c>
      <c r="H121" s="70">
        <v>-124.17167000000001</v>
      </c>
      <c r="I121" s="70">
        <v>46.983445000000003</v>
      </c>
      <c r="J121" s="70">
        <v>-124.17166</v>
      </c>
    </row>
    <row r="122" spans="1:10" ht="12.75" customHeight="1">
      <c r="A122" s="70" t="s">
        <v>364</v>
      </c>
      <c r="B122" s="70" t="s">
        <v>425</v>
      </c>
      <c r="C122" s="70" t="s">
        <v>426</v>
      </c>
      <c r="D122" s="70" t="s">
        <v>34</v>
      </c>
      <c r="E122" s="70">
        <v>3</v>
      </c>
      <c r="F122" s="149">
        <v>5902.69</v>
      </c>
      <c r="G122" s="70">
        <v>47.006940999999998</v>
      </c>
      <c r="H122" s="70">
        <v>-124.16943000000001</v>
      </c>
      <c r="I122" s="70">
        <v>46.952824</v>
      </c>
      <c r="J122" s="70">
        <v>-124.17386</v>
      </c>
    </row>
    <row r="123" spans="1:10" ht="12.75" customHeight="1">
      <c r="A123" s="70" t="s">
        <v>364</v>
      </c>
      <c r="B123" s="70" t="s">
        <v>427</v>
      </c>
      <c r="C123" s="70" t="s">
        <v>428</v>
      </c>
      <c r="D123" s="70" t="s">
        <v>34</v>
      </c>
      <c r="E123" s="70">
        <v>3</v>
      </c>
      <c r="F123" s="149">
        <v>2116.4899999999998</v>
      </c>
      <c r="G123" s="70">
        <v>46.926614999999998</v>
      </c>
      <c r="H123" s="70">
        <v>-124.17995000000001</v>
      </c>
      <c r="I123" s="70">
        <v>46.931691000000001</v>
      </c>
      <c r="J123" s="70">
        <v>-124.15375</v>
      </c>
    </row>
    <row r="124" spans="1:10" ht="12.75" customHeight="1">
      <c r="A124" s="70" t="s">
        <v>364</v>
      </c>
      <c r="B124" s="70" t="s">
        <v>429</v>
      </c>
      <c r="C124" s="70" t="s">
        <v>430</v>
      </c>
      <c r="D124" s="70" t="s">
        <v>35</v>
      </c>
      <c r="E124" s="70">
        <v>3</v>
      </c>
      <c r="F124" s="149">
        <v>1600.82</v>
      </c>
      <c r="G124" s="70">
        <v>46.949126</v>
      </c>
      <c r="H124" s="70">
        <v>-124.12779</v>
      </c>
      <c r="I124" s="70">
        <v>46.952942999999998</v>
      </c>
      <c r="J124" s="70">
        <v>-124.12944</v>
      </c>
    </row>
    <row r="125" spans="1:10" ht="12.75" customHeight="1">
      <c r="A125" s="70" t="s">
        <v>364</v>
      </c>
      <c r="B125" s="70" t="s">
        <v>431</v>
      </c>
      <c r="C125" s="70" t="s">
        <v>432</v>
      </c>
      <c r="D125" s="70" t="s">
        <v>34</v>
      </c>
      <c r="E125" s="70">
        <v>2</v>
      </c>
      <c r="F125" s="149">
        <v>31.41</v>
      </c>
      <c r="G125" s="70">
        <v>46.952824</v>
      </c>
      <c r="H125" s="70">
        <v>-124.17386</v>
      </c>
      <c r="I125" s="70">
        <v>46.952542000000001</v>
      </c>
      <c r="J125" s="70">
        <v>-124.1739</v>
      </c>
    </row>
    <row r="126" spans="1:10" ht="12.75" customHeight="1">
      <c r="A126" s="70" t="s">
        <v>364</v>
      </c>
      <c r="B126" s="70" t="s">
        <v>433</v>
      </c>
      <c r="C126" s="70" t="s">
        <v>434</v>
      </c>
      <c r="D126" s="70" t="s">
        <v>34</v>
      </c>
      <c r="E126" s="70">
        <v>2</v>
      </c>
      <c r="F126" s="149">
        <v>3235.95</v>
      </c>
      <c r="G126" s="70">
        <v>46.952542000000001</v>
      </c>
      <c r="H126" s="70">
        <v>-124.1739</v>
      </c>
      <c r="I126" s="70">
        <v>46.926614999999998</v>
      </c>
      <c r="J126" s="70">
        <v>-124.17995000000001</v>
      </c>
    </row>
    <row r="127" spans="1:10" ht="12.75" customHeight="1">
      <c r="A127" s="70" t="s">
        <v>364</v>
      </c>
      <c r="B127" s="70" t="s">
        <v>435</v>
      </c>
      <c r="C127" s="70" t="s">
        <v>436</v>
      </c>
      <c r="D127" s="70" t="s">
        <v>34</v>
      </c>
      <c r="E127" s="70">
        <v>2</v>
      </c>
      <c r="F127" s="149">
        <v>17.059999999999999</v>
      </c>
      <c r="G127" s="70">
        <v>47.017637000000001</v>
      </c>
      <c r="H127" s="70">
        <v>-124.16956</v>
      </c>
      <c r="I127" s="70">
        <v>47.017484000000003</v>
      </c>
      <c r="J127" s="70">
        <v>-124.16954</v>
      </c>
    </row>
    <row r="128" spans="1:10" ht="12.75" customHeight="1">
      <c r="A128" s="70" t="s">
        <v>364</v>
      </c>
      <c r="B128" s="70" t="s">
        <v>437</v>
      </c>
      <c r="C128" s="70" t="s">
        <v>438</v>
      </c>
      <c r="D128" s="70" t="s">
        <v>34</v>
      </c>
      <c r="E128" s="70">
        <v>3</v>
      </c>
      <c r="F128" s="149">
        <v>1235.02</v>
      </c>
      <c r="G128" s="70">
        <v>47.028708999999999</v>
      </c>
      <c r="H128" s="70">
        <v>-124.17036</v>
      </c>
      <c r="I128" s="70">
        <v>47.017637000000001</v>
      </c>
      <c r="J128" s="70">
        <v>-124.16956</v>
      </c>
    </row>
    <row r="129" spans="1:10" ht="12.75" customHeight="1">
      <c r="A129" s="70" t="s">
        <v>364</v>
      </c>
      <c r="B129" s="70" t="s">
        <v>439</v>
      </c>
      <c r="C129" s="70" t="s">
        <v>440</v>
      </c>
      <c r="D129" s="70" t="s">
        <v>34</v>
      </c>
      <c r="E129" s="70">
        <v>3</v>
      </c>
      <c r="F129" s="149">
        <v>6722.35</v>
      </c>
      <c r="G129" s="70">
        <v>46.931691000000001</v>
      </c>
      <c r="H129" s="70">
        <v>-124.15375</v>
      </c>
      <c r="I129" s="70">
        <v>46.938665999999998</v>
      </c>
      <c r="J129" s="70">
        <v>-124.14955</v>
      </c>
    </row>
    <row r="130" spans="1:10" ht="12.75" customHeight="1">
      <c r="A130" s="70" t="s">
        <v>364</v>
      </c>
      <c r="B130" s="70" t="s">
        <v>441</v>
      </c>
      <c r="C130" s="70" t="s">
        <v>442</v>
      </c>
      <c r="D130" s="70" t="s">
        <v>34</v>
      </c>
      <c r="E130" s="70">
        <v>3</v>
      </c>
      <c r="F130" s="149">
        <v>516.29</v>
      </c>
      <c r="G130" s="70">
        <v>47.207514000000003</v>
      </c>
      <c r="H130" s="70">
        <v>-124.20443</v>
      </c>
      <c r="I130" s="70">
        <v>47.204692999999999</v>
      </c>
      <c r="J130" s="70">
        <v>-124.20009</v>
      </c>
    </row>
    <row r="131" spans="1:10" ht="12.75" customHeight="1">
      <c r="A131" s="70" t="s">
        <v>364</v>
      </c>
      <c r="B131" s="70" t="s">
        <v>443</v>
      </c>
      <c r="C131" s="70" t="s">
        <v>444</v>
      </c>
      <c r="D131" s="70" t="s">
        <v>34</v>
      </c>
      <c r="E131" s="70">
        <v>3</v>
      </c>
      <c r="F131" s="149">
        <v>4120.6400000000003</v>
      </c>
      <c r="G131" s="70">
        <v>47.204692999999999</v>
      </c>
      <c r="H131" s="70">
        <v>-124.20009</v>
      </c>
      <c r="I131" s="70">
        <v>47.176603999999998</v>
      </c>
      <c r="J131" s="70">
        <v>-124.19591</v>
      </c>
    </row>
    <row r="132" spans="1:10" ht="12.75" customHeight="1">
      <c r="A132" s="70" t="s">
        <v>364</v>
      </c>
      <c r="B132" s="70" t="s">
        <v>445</v>
      </c>
      <c r="C132" s="70" t="s">
        <v>446</v>
      </c>
      <c r="D132" s="70" t="s">
        <v>34</v>
      </c>
      <c r="E132" s="70">
        <v>3</v>
      </c>
      <c r="F132" s="149">
        <v>62.82</v>
      </c>
      <c r="G132" s="70">
        <v>46.994118999999998</v>
      </c>
      <c r="H132" s="70">
        <v>-124.17127000000001</v>
      </c>
      <c r="I132" s="70">
        <v>46.993554000000003</v>
      </c>
      <c r="J132" s="70">
        <v>-124.17126</v>
      </c>
    </row>
    <row r="133" spans="1:10" ht="12.75" customHeight="1">
      <c r="A133" s="70" t="s">
        <v>364</v>
      </c>
      <c r="B133" s="70" t="s">
        <v>447</v>
      </c>
      <c r="C133" s="70" t="s">
        <v>448</v>
      </c>
      <c r="D133" s="70" t="s">
        <v>35</v>
      </c>
      <c r="E133" s="70">
        <v>3</v>
      </c>
      <c r="F133" s="149">
        <v>2645.06</v>
      </c>
      <c r="G133" s="70">
        <v>47.307085000000001</v>
      </c>
      <c r="H133" s="70">
        <v>-124.27763</v>
      </c>
      <c r="I133" s="70">
        <v>47.305295000000001</v>
      </c>
      <c r="J133" s="70">
        <v>-124.26730999999999</v>
      </c>
    </row>
    <row r="134" spans="1:10" ht="12.75" customHeight="1">
      <c r="A134" s="70" t="s">
        <v>364</v>
      </c>
      <c r="B134" s="70" t="s">
        <v>449</v>
      </c>
      <c r="C134" s="70" t="s">
        <v>450</v>
      </c>
      <c r="D134" s="70" t="s">
        <v>35</v>
      </c>
      <c r="E134" s="70">
        <v>3</v>
      </c>
      <c r="F134" s="149">
        <v>1582.98</v>
      </c>
      <c r="G134" s="70">
        <v>47.314965000000001</v>
      </c>
      <c r="H134" s="70">
        <v>-124.31005</v>
      </c>
      <c r="I134" s="70">
        <v>47.296148000000002</v>
      </c>
      <c r="J134" s="70">
        <v>-124.28426</v>
      </c>
    </row>
    <row r="135" spans="1:10" ht="12.75" customHeight="1">
      <c r="A135" s="70" t="s">
        <v>364</v>
      </c>
      <c r="B135" s="70" t="s">
        <v>451</v>
      </c>
      <c r="C135" s="70" t="s">
        <v>452</v>
      </c>
      <c r="D135" s="70" t="s">
        <v>34</v>
      </c>
      <c r="E135" s="70">
        <v>3</v>
      </c>
      <c r="F135" s="149">
        <v>2202.36</v>
      </c>
      <c r="G135" s="70">
        <v>46.967675999999997</v>
      </c>
      <c r="H135" s="70">
        <v>-123.85945</v>
      </c>
      <c r="I135" s="70">
        <v>46.962054000000002</v>
      </c>
      <c r="J135" s="70">
        <v>-123.83638999999999</v>
      </c>
    </row>
    <row r="136" spans="1:10" ht="12.75" customHeight="1">
      <c r="A136" s="70" t="s">
        <v>364</v>
      </c>
      <c r="B136" s="70" t="s">
        <v>453</v>
      </c>
      <c r="C136" s="70" t="s">
        <v>454</v>
      </c>
      <c r="D136" s="70" t="s">
        <v>35</v>
      </c>
      <c r="E136" s="70">
        <v>3</v>
      </c>
      <c r="F136" s="149">
        <v>830.6</v>
      </c>
      <c r="G136" s="70">
        <v>47.462842000000002</v>
      </c>
      <c r="H136" s="70">
        <v>-124.34198000000001</v>
      </c>
      <c r="I136" s="70">
        <v>47.461674000000002</v>
      </c>
      <c r="J136" s="70">
        <v>-124.34098</v>
      </c>
    </row>
    <row r="137" spans="1:10" ht="12.75" customHeight="1">
      <c r="A137" s="70" t="s">
        <v>364</v>
      </c>
      <c r="B137" s="70" t="s">
        <v>455</v>
      </c>
      <c r="C137" s="70" t="s">
        <v>456</v>
      </c>
      <c r="D137" s="70" t="s">
        <v>34</v>
      </c>
      <c r="E137" s="70">
        <v>3</v>
      </c>
      <c r="F137" s="149">
        <v>194.67</v>
      </c>
      <c r="G137" s="70">
        <v>47.176603999999998</v>
      </c>
      <c r="H137" s="70">
        <v>-124.19591</v>
      </c>
      <c r="I137" s="70">
        <v>47.175037000000003</v>
      </c>
      <c r="J137" s="70">
        <v>-124.19539</v>
      </c>
    </row>
    <row r="138" spans="1:10" ht="12.75" customHeight="1">
      <c r="A138" s="70" t="s">
        <v>364</v>
      </c>
      <c r="B138" s="70" t="s">
        <v>457</v>
      </c>
      <c r="C138" s="70" t="s">
        <v>458</v>
      </c>
      <c r="D138" s="70" t="s">
        <v>35</v>
      </c>
      <c r="E138" s="70">
        <v>3</v>
      </c>
      <c r="F138" s="149">
        <v>1980.49</v>
      </c>
      <c r="G138" s="70">
        <v>47.355437999999999</v>
      </c>
      <c r="H138" s="70">
        <v>-124.31993</v>
      </c>
      <c r="I138" s="70">
        <v>47.354508000000003</v>
      </c>
      <c r="J138" s="70">
        <v>-124.31713999999999</v>
      </c>
    </row>
    <row r="139" spans="1:10" ht="12.75" customHeight="1">
      <c r="A139" s="70" t="s">
        <v>364</v>
      </c>
      <c r="B139" s="70" t="s">
        <v>459</v>
      </c>
      <c r="C139" s="70" t="s">
        <v>460</v>
      </c>
      <c r="D139" s="70" t="s">
        <v>34</v>
      </c>
      <c r="E139" s="70">
        <v>3</v>
      </c>
      <c r="F139" s="149">
        <v>3644.92</v>
      </c>
      <c r="G139" s="70">
        <v>47.069651</v>
      </c>
      <c r="H139" s="70">
        <v>-124.17384</v>
      </c>
      <c r="I139" s="70">
        <v>47.037010000000002</v>
      </c>
      <c r="J139" s="70">
        <v>-124.17059999999999</v>
      </c>
    </row>
    <row r="140" spans="1:10" ht="12.75" customHeight="1">
      <c r="A140" s="70" t="s">
        <v>364</v>
      </c>
      <c r="B140" s="70" t="s">
        <v>461</v>
      </c>
      <c r="C140" s="70" t="s">
        <v>462</v>
      </c>
      <c r="D140" s="70" t="s">
        <v>34</v>
      </c>
      <c r="E140" s="70">
        <v>3</v>
      </c>
      <c r="F140" s="149">
        <v>1087.75</v>
      </c>
      <c r="G140" s="70">
        <v>46.864209000000002</v>
      </c>
      <c r="H140" s="70">
        <v>-124.06229999999999</v>
      </c>
      <c r="I140" s="70">
        <v>46.861486999999997</v>
      </c>
      <c r="J140" s="70">
        <v>-124.07289</v>
      </c>
    </row>
    <row r="141" spans="1:10" ht="12.75" customHeight="1">
      <c r="A141" s="70" t="s">
        <v>364</v>
      </c>
      <c r="B141" s="70" t="s">
        <v>463</v>
      </c>
      <c r="C141" s="70" t="s">
        <v>464</v>
      </c>
      <c r="D141" s="70" t="s">
        <v>34</v>
      </c>
      <c r="E141" s="70">
        <v>3</v>
      </c>
      <c r="F141" s="149">
        <v>1140.0899999999999</v>
      </c>
      <c r="G141" s="70">
        <v>47.017484000000003</v>
      </c>
      <c r="H141" s="70">
        <v>-124.16954</v>
      </c>
      <c r="I141" s="70">
        <v>47.007336000000002</v>
      </c>
      <c r="J141" s="70">
        <v>-124.16946</v>
      </c>
    </row>
    <row r="142" spans="1:10" ht="12.75" customHeight="1">
      <c r="A142" s="70" t="s">
        <v>364</v>
      </c>
      <c r="B142" s="70" t="s">
        <v>465</v>
      </c>
      <c r="C142" s="70" t="s">
        <v>466</v>
      </c>
      <c r="D142" s="70" t="s">
        <v>35</v>
      </c>
      <c r="E142" s="70">
        <v>3</v>
      </c>
      <c r="F142" s="149">
        <v>8504.4599999999991</v>
      </c>
      <c r="G142" s="70">
        <v>47.533552</v>
      </c>
      <c r="H142" s="70">
        <v>-124.35333</v>
      </c>
      <c r="I142" s="70">
        <v>47.462842000000002</v>
      </c>
      <c r="J142" s="70">
        <v>-124.34198000000001</v>
      </c>
    </row>
    <row r="143" spans="1:10" ht="12.75" customHeight="1">
      <c r="A143" s="70" t="s">
        <v>364</v>
      </c>
      <c r="B143" s="70" t="s">
        <v>467</v>
      </c>
      <c r="C143" s="70" t="s">
        <v>468</v>
      </c>
      <c r="D143" s="70" t="s">
        <v>35</v>
      </c>
      <c r="E143" s="70">
        <v>3</v>
      </c>
      <c r="F143" s="149">
        <v>831.68</v>
      </c>
      <c r="G143" s="70">
        <v>47.461674000000002</v>
      </c>
      <c r="H143" s="70">
        <v>-124.34098</v>
      </c>
      <c r="I143" s="70">
        <v>47.454309000000002</v>
      </c>
      <c r="J143" s="70">
        <v>-124.33936</v>
      </c>
    </row>
    <row r="144" spans="1:10" ht="12.75" customHeight="1">
      <c r="A144" s="70" t="s">
        <v>364</v>
      </c>
      <c r="B144" s="70" t="s">
        <v>469</v>
      </c>
      <c r="C144" s="70" t="s">
        <v>470</v>
      </c>
      <c r="D144" s="70" t="s">
        <v>35</v>
      </c>
      <c r="E144" s="70">
        <v>3</v>
      </c>
      <c r="F144" s="149">
        <v>4954.17</v>
      </c>
      <c r="G144" s="70">
        <v>47.348750000000003</v>
      </c>
      <c r="H144" s="70">
        <v>-124.29917</v>
      </c>
      <c r="I144" s="70">
        <v>47.307085000000001</v>
      </c>
      <c r="J144" s="70">
        <v>-124.27763</v>
      </c>
    </row>
    <row r="145" spans="1:10" ht="12.75" customHeight="1">
      <c r="A145" s="70" t="s">
        <v>364</v>
      </c>
      <c r="B145" s="70" t="s">
        <v>471</v>
      </c>
      <c r="C145" s="70" t="s">
        <v>472</v>
      </c>
      <c r="D145" s="70" t="s">
        <v>35</v>
      </c>
      <c r="E145" s="70">
        <v>3</v>
      </c>
      <c r="F145" s="149">
        <v>1382.93</v>
      </c>
      <c r="G145" s="70">
        <v>47.34984</v>
      </c>
      <c r="H145" s="70">
        <v>-124.30061000000001</v>
      </c>
      <c r="I145" s="70">
        <v>47.348750000000003</v>
      </c>
      <c r="J145" s="70">
        <v>-124.29917</v>
      </c>
    </row>
    <row r="146" spans="1:10" ht="12.75" customHeight="1">
      <c r="A146" s="70" t="s">
        <v>364</v>
      </c>
      <c r="B146" s="70" t="s">
        <v>473</v>
      </c>
      <c r="C146" s="70" t="s">
        <v>474</v>
      </c>
      <c r="D146" s="70" t="s">
        <v>34</v>
      </c>
      <c r="E146" s="70">
        <v>3</v>
      </c>
      <c r="F146" s="149">
        <v>53.39</v>
      </c>
      <c r="G146" s="70">
        <v>46.972605999999999</v>
      </c>
      <c r="H146" s="70">
        <v>-124.17227</v>
      </c>
      <c r="I146" s="70">
        <v>46.972127</v>
      </c>
      <c r="J146" s="70">
        <v>-124.17231</v>
      </c>
    </row>
    <row r="147" spans="1:10" ht="12.75" customHeight="1">
      <c r="A147" s="70" t="s">
        <v>364</v>
      </c>
      <c r="B147" s="70" t="s">
        <v>475</v>
      </c>
      <c r="C147" s="70" t="s">
        <v>476</v>
      </c>
      <c r="D147" s="70" t="s">
        <v>35</v>
      </c>
      <c r="E147" s="70">
        <v>3</v>
      </c>
      <c r="F147" s="149">
        <v>1762.96</v>
      </c>
      <c r="G147" s="70">
        <v>47.465462000000002</v>
      </c>
      <c r="H147" s="70">
        <v>-124.34730999999999</v>
      </c>
      <c r="I147" s="70">
        <v>47.460374000000002</v>
      </c>
      <c r="J147" s="70">
        <v>-124.34641000000001</v>
      </c>
    </row>
    <row r="148" spans="1:10" ht="12.75" customHeight="1">
      <c r="A148" s="70" t="s">
        <v>364</v>
      </c>
      <c r="B148" s="70" t="s">
        <v>477</v>
      </c>
      <c r="C148" s="70" t="s">
        <v>478</v>
      </c>
      <c r="D148" s="70" t="s">
        <v>34</v>
      </c>
      <c r="E148" s="70">
        <v>2</v>
      </c>
      <c r="F148" s="149">
        <v>1099.6600000000001</v>
      </c>
      <c r="G148" s="70">
        <v>46.859099999999998</v>
      </c>
      <c r="H148" s="70">
        <v>-124.11478</v>
      </c>
      <c r="I148" s="70">
        <v>46.849499000000002</v>
      </c>
      <c r="J148" s="70">
        <v>-124.11129</v>
      </c>
    </row>
    <row r="149" spans="1:10" ht="12.75" customHeight="1">
      <c r="A149" s="70" t="s">
        <v>364</v>
      </c>
      <c r="B149" s="70" t="s">
        <v>479</v>
      </c>
      <c r="C149" s="70" t="s">
        <v>480</v>
      </c>
      <c r="D149" s="70" t="s">
        <v>34</v>
      </c>
      <c r="E149" s="70">
        <v>3</v>
      </c>
      <c r="F149" s="149">
        <v>1718.25</v>
      </c>
      <c r="G149" s="70">
        <v>46.997385999999999</v>
      </c>
      <c r="H149" s="70">
        <v>-124.01061</v>
      </c>
      <c r="I149" s="70">
        <v>46.987639999999999</v>
      </c>
      <c r="J149" s="70">
        <v>-124.01366</v>
      </c>
    </row>
    <row r="150" spans="1:10" ht="12.75" customHeight="1">
      <c r="A150" s="70" t="s">
        <v>364</v>
      </c>
      <c r="B150" s="70" t="s">
        <v>481</v>
      </c>
      <c r="C150" s="70" t="s">
        <v>482</v>
      </c>
      <c r="D150" s="70" t="s">
        <v>34</v>
      </c>
      <c r="E150" s="70">
        <v>3</v>
      </c>
      <c r="F150" s="149">
        <v>364.94</v>
      </c>
      <c r="G150" s="70">
        <v>47.004931999999997</v>
      </c>
      <c r="H150" s="70">
        <v>-124.00649</v>
      </c>
      <c r="I150" s="70">
        <v>47.004407</v>
      </c>
      <c r="J150" s="70">
        <v>-124.00263</v>
      </c>
    </row>
    <row r="151" spans="1:10" ht="12.75" customHeight="1">
      <c r="A151" s="70" t="s">
        <v>364</v>
      </c>
      <c r="B151" s="70" t="s">
        <v>483</v>
      </c>
      <c r="C151" s="70" t="s">
        <v>484</v>
      </c>
      <c r="D151" s="70" t="s">
        <v>34</v>
      </c>
      <c r="E151" s="70">
        <v>3</v>
      </c>
      <c r="F151" s="149">
        <v>728.35</v>
      </c>
      <c r="G151" s="70">
        <v>47.012675999999999</v>
      </c>
      <c r="H151" s="70">
        <v>-124.14752</v>
      </c>
      <c r="I151" s="70">
        <v>47.018543000000001</v>
      </c>
      <c r="J151" s="70">
        <v>-124.15122</v>
      </c>
    </row>
    <row r="152" spans="1:10" ht="12.75" customHeight="1">
      <c r="A152" s="70" t="s">
        <v>364</v>
      </c>
      <c r="B152" s="70" t="s">
        <v>485</v>
      </c>
      <c r="C152" s="70" t="s">
        <v>486</v>
      </c>
      <c r="D152" s="70" t="s">
        <v>34</v>
      </c>
      <c r="E152" s="70">
        <v>3</v>
      </c>
      <c r="F152" s="149">
        <v>555.14</v>
      </c>
      <c r="G152" s="70">
        <v>46.964205999999997</v>
      </c>
      <c r="H152" s="70">
        <v>-124.13428999999999</v>
      </c>
      <c r="I152" s="70">
        <v>46.968635999999996</v>
      </c>
      <c r="J152" s="70">
        <v>-124.13718</v>
      </c>
    </row>
    <row r="153" spans="1:10" ht="12.75" customHeight="1">
      <c r="A153" s="70" t="s">
        <v>364</v>
      </c>
      <c r="B153" s="70" t="s">
        <v>487</v>
      </c>
      <c r="C153" s="70" t="s">
        <v>488</v>
      </c>
      <c r="D153" s="70" t="s">
        <v>34</v>
      </c>
      <c r="E153" s="70">
        <v>3</v>
      </c>
      <c r="F153" s="149">
        <v>5331.33</v>
      </c>
      <c r="G153" s="70">
        <v>46.885955000000003</v>
      </c>
      <c r="H153" s="70">
        <v>-124.05016000000001</v>
      </c>
      <c r="I153" s="70">
        <v>46.899743999999998</v>
      </c>
      <c r="J153" s="70">
        <v>-124.02840999999999</v>
      </c>
    </row>
    <row r="154" spans="1:10" ht="12.75" customHeight="1">
      <c r="A154" s="70" t="s">
        <v>364</v>
      </c>
      <c r="B154" s="70" t="s">
        <v>489</v>
      </c>
      <c r="C154" s="70" t="s">
        <v>490</v>
      </c>
      <c r="D154" s="70" t="s">
        <v>34</v>
      </c>
      <c r="E154" s="70">
        <v>1</v>
      </c>
      <c r="F154" s="149">
        <v>924.97</v>
      </c>
      <c r="G154" s="70">
        <v>46.904268999999999</v>
      </c>
      <c r="H154" s="70">
        <v>-124.1223</v>
      </c>
      <c r="I154" s="70">
        <v>46.904845999999999</v>
      </c>
      <c r="J154" s="70">
        <v>-124.12972000000001</v>
      </c>
    </row>
    <row r="155" spans="1:10" ht="12.75" customHeight="1">
      <c r="A155" s="70" t="s">
        <v>364</v>
      </c>
      <c r="B155" s="70" t="s">
        <v>491</v>
      </c>
      <c r="C155" s="70" t="s">
        <v>492</v>
      </c>
      <c r="D155" s="70" t="s">
        <v>34</v>
      </c>
      <c r="E155" s="70">
        <v>1</v>
      </c>
      <c r="F155" s="149">
        <v>4564.8599999999997</v>
      </c>
      <c r="G155" s="70">
        <v>46.904845999999999</v>
      </c>
      <c r="H155" s="70">
        <v>-124.12972000000001</v>
      </c>
      <c r="I155" s="70">
        <v>46.901719</v>
      </c>
      <c r="J155" s="70">
        <v>-124.13167</v>
      </c>
    </row>
    <row r="156" spans="1:10" ht="12.75" customHeight="1">
      <c r="A156" s="70" t="s">
        <v>364</v>
      </c>
      <c r="B156" s="70" t="s">
        <v>493</v>
      </c>
      <c r="C156" s="70" t="s">
        <v>494</v>
      </c>
      <c r="D156" s="70" t="s">
        <v>34</v>
      </c>
      <c r="E156" s="70">
        <v>1</v>
      </c>
      <c r="F156" s="149">
        <v>1347</v>
      </c>
      <c r="G156" s="70">
        <v>46.912202999999998</v>
      </c>
      <c r="H156" s="70">
        <v>-124.11029000000001</v>
      </c>
      <c r="I156" s="70">
        <v>46.912922999999999</v>
      </c>
      <c r="J156" s="70">
        <v>-124.11857999999999</v>
      </c>
    </row>
    <row r="157" spans="1:10" ht="12.75" customHeight="1">
      <c r="A157" s="70" t="s">
        <v>364</v>
      </c>
      <c r="B157" s="70" t="s">
        <v>495</v>
      </c>
      <c r="C157" s="70" t="s">
        <v>496</v>
      </c>
      <c r="D157" s="70" t="s">
        <v>34</v>
      </c>
      <c r="E157" s="70">
        <v>3</v>
      </c>
      <c r="F157" s="149">
        <v>1824.33</v>
      </c>
      <c r="G157" s="70">
        <v>46.890222000000001</v>
      </c>
      <c r="H157" s="70">
        <v>-124.09312</v>
      </c>
      <c r="I157" s="70">
        <v>46.900097000000002</v>
      </c>
      <c r="J157" s="70">
        <v>-124.10241000000001</v>
      </c>
    </row>
    <row r="158" spans="1:10" ht="12.75" customHeight="1">
      <c r="A158" s="70" t="s">
        <v>364</v>
      </c>
      <c r="B158" s="70" t="s">
        <v>497</v>
      </c>
      <c r="C158" s="70" t="s">
        <v>498</v>
      </c>
      <c r="D158" s="70" t="s">
        <v>34</v>
      </c>
      <c r="E158" s="70">
        <v>3</v>
      </c>
      <c r="F158" s="149">
        <v>4039.88</v>
      </c>
      <c r="G158" s="70">
        <v>46.901719</v>
      </c>
      <c r="H158" s="70">
        <v>-124.13167</v>
      </c>
      <c r="I158" s="70">
        <v>46.859099999999998</v>
      </c>
      <c r="J158" s="70">
        <v>-124.11478</v>
      </c>
    </row>
    <row r="159" spans="1:10" ht="12.75" customHeight="1">
      <c r="A159" s="70" t="s">
        <v>364</v>
      </c>
      <c r="B159" s="70" t="s">
        <v>499</v>
      </c>
      <c r="C159" s="70" t="s">
        <v>500</v>
      </c>
      <c r="D159" s="70" t="s">
        <v>34</v>
      </c>
      <c r="E159" s="70">
        <v>2</v>
      </c>
      <c r="F159" s="149">
        <v>872.7</v>
      </c>
      <c r="G159" s="70">
        <v>46.896166999999998</v>
      </c>
      <c r="H159" s="70">
        <v>-124.13007</v>
      </c>
      <c r="I159" s="70">
        <v>46.888612000000002</v>
      </c>
      <c r="J159" s="70">
        <v>-124.12696</v>
      </c>
    </row>
    <row r="160" spans="1:10" ht="12.75" customHeight="1">
      <c r="A160" s="71" t="s">
        <v>364</v>
      </c>
      <c r="B160" s="71" t="s">
        <v>501</v>
      </c>
      <c r="C160" s="71" t="s">
        <v>502</v>
      </c>
      <c r="D160" s="71" t="s">
        <v>34</v>
      </c>
      <c r="E160" s="71">
        <v>3</v>
      </c>
      <c r="F160" s="152">
        <v>3574.62</v>
      </c>
      <c r="G160" s="71">
        <v>46.904584</v>
      </c>
      <c r="H160" s="71">
        <v>-124.10099</v>
      </c>
      <c r="I160" s="71">
        <v>46.912202999999998</v>
      </c>
      <c r="J160" s="71">
        <v>-124.11029000000001</v>
      </c>
    </row>
    <row r="161" spans="1:10" ht="12.75" customHeight="1">
      <c r="A161" s="32"/>
      <c r="B161" s="33">
        <f>COUNTA(B92:B160)</f>
        <v>69</v>
      </c>
      <c r="C161" s="32"/>
      <c r="D161" s="47"/>
      <c r="E161" s="75"/>
      <c r="F161" s="51">
        <f>SUM(F92:F160)</f>
        <v>182809.73</v>
      </c>
      <c r="G161" s="47"/>
      <c r="H161" s="47"/>
      <c r="I161" s="47"/>
      <c r="J161" s="47"/>
    </row>
    <row r="162" spans="1:10" ht="12.75" customHeight="1">
      <c r="A162" s="32"/>
      <c r="B162" s="33"/>
      <c r="C162" s="32"/>
      <c r="D162" s="47"/>
      <c r="E162" s="54"/>
      <c r="G162" s="47"/>
      <c r="H162" s="47"/>
      <c r="I162" s="47"/>
      <c r="J162" s="47"/>
    </row>
    <row r="163" spans="1:10" ht="12.75" customHeight="1">
      <c r="A163" s="70" t="s">
        <v>503</v>
      </c>
      <c r="B163" s="70" t="s">
        <v>504</v>
      </c>
      <c r="C163" s="70" t="s">
        <v>505</v>
      </c>
      <c r="D163" s="70" t="s">
        <v>34</v>
      </c>
      <c r="E163" s="70">
        <v>3</v>
      </c>
      <c r="F163" s="149">
        <v>1441.22</v>
      </c>
      <c r="G163" s="70">
        <v>48.391146999999997</v>
      </c>
      <c r="H163" s="70">
        <v>-122.58619</v>
      </c>
      <c r="I163" s="70">
        <v>48.394122000000003</v>
      </c>
      <c r="J163" s="70">
        <v>-122.58803</v>
      </c>
    </row>
    <row r="164" spans="1:10" ht="12.75" customHeight="1">
      <c r="A164" s="70" t="s">
        <v>503</v>
      </c>
      <c r="B164" s="70" t="s">
        <v>506</v>
      </c>
      <c r="C164" s="70" t="s">
        <v>507</v>
      </c>
      <c r="D164" s="70" t="s">
        <v>34</v>
      </c>
      <c r="E164" s="70">
        <v>3</v>
      </c>
      <c r="F164" s="149">
        <v>162.69</v>
      </c>
      <c r="G164" s="70">
        <v>48.09957</v>
      </c>
      <c r="H164" s="70">
        <v>-122.5284</v>
      </c>
      <c r="I164" s="70">
        <v>48.09957</v>
      </c>
      <c r="J164" s="70">
        <v>-122.5284</v>
      </c>
    </row>
    <row r="165" spans="1:10" ht="12.75" customHeight="1">
      <c r="A165" s="70" t="s">
        <v>503</v>
      </c>
      <c r="B165" s="70" t="s">
        <v>508</v>
      </c>
      <c r="C165" s="70" t="s">
        <v>509</v>
      </c>
      <c r="D165" s="70" t="s">
        <v>178</v>
      </c>
      <c r="E165" s="70">
        <v>3</v>
      </c>
      <c r="F165" s="149">
        <v>460.74</v>
      </c>
      <c r="G165" s="70">
        <v>48.122891000000003</v>
      </c>
      <c r="H165" s="70">
        <v>-122.56012</v>
      </c>
      <c r="I165" s="70">
        <v>48.126797000000003</v>
      </c>
      <c r="J165" s="70">
        <v>-122.5617</v>
      </c>
    </row>
    <row r="166" spans="1:10" ht="12.75" customHeight="1">
      <c r="A166" s="70" t="s">
        <v>503</v>
      </c>
      <c r="B166" s="70" t="s">
        <v>510</v>
      </c>
      <c r="C166" s="70" t="s">
        <v>511</v>
      </c>
      <c r="D166" s="70" t="s">
        <v>34</v>
      </c>
      <c r="E166" s="70">
        <v>3</v>
      </c>
      <c r="F166" s="149">
        <v>3107.31</v>
      </c>
      <c r="G166" s="70">
        <v>48.252785000000003</v>
      </c>
      <c r="H166" s="70">
        <v>-122.65367000000001</v>
      </c>
      <c r="I166" s="70">
        <v>48.277751000000002</v>
      </c>
      <c r="J166" s="70">
        <v>-122.66296</v>
      </c>
    </row>
    <row r="167" spans="1:10" ht="12.75" customHeight="1">
      <c r="A167" s="70" t="s">
        <v>503</v>
      </c>
      <c r="B167" s="70" t="s">
        <v>512</v>
      </c>
      <c r="C167" s="70" t="s">
        <v>513</v>
      </c>
      <c r="D167" s="70" t="s">
        <v>34</v>
      </c>
      <c r="E167" s="70">
        <v>3</v>
      </c>
      <c r="F167" s="149">
        <v>13.01</v>
      </c>
      <c r="G167" s="70">
        <v>48.322692000000004</v>
      </c>
      <c r="H167" s="70">
        <v>-122.52254000000001</v>
      </c>
      <c r="I167" s="70">
        <v>48.322740000000003</v>
      </c>
      <c r="J167" s="70">
        <v>-122.5227</v>
      </c>
    </row>
    <row r="168" spans="1:10" ht="12.75" customHeight="1">
      <c r="A168" s="70" t="s">
        <v>503</v>
      </c>
      <c r="B168" s="70" t="s">
        <v>514</v>
      </c>
      <c r="C168" s="70" t="s">
        <v>515</v>
      </c>
      <c r="D168" s="70" t="s">
        <v>34</v>
      </c>
      <c r="E168" s="70">
        <v>3</v>
      </c>
      <c r="F168" s="149">
        <v>14.45</v>
      </c>
      <c r="G168" s="70">
        <v>48.032311</v>
      </c>
      <c r="H168" s="70">
        <v>-122.60539</v>
      </c>
      <c r="I168" s="70">
        <v>48.032224999999997</v>
      </c>
      <c r="J168" s="70">
        <v>-122.60554</v>
      </c>
    </row>
    <row r="169" spans="1:10" ht="12.75" customHeight="1">
      <c r="A169" s="70" t="s">
        <v>503</v>
      </c>
      <c r="B169" s="70" t="s">
        <v>516</v>
      </c>
      <c r="C169" s="70" t="s">
        <v>517</v>
      </c>
      <c r="D169" s="70" t="s">
        <v>34</v>
      </c>
      <c r="E169" s="70">
        <v>3</v>
      </c>
      <c r="F169" s="149">
        <v>132.97</v>
      </c>
      <c r="G169" s="70">
        <v>48.033656999999998</v>
      </c>
      <c r="H169" s="70">
        <v>-122.60281999999999</v>
      </c>
      <c r="I169" s="70">
        <v>48.033149000000002</v>
      </c>
      <c r="J169" s="70">
        <v>-122.60392</v>
      </c>
    </row>
    <row r="170" spans="1:10" ht="12.75" customHeight="1">
      <c r="A170" s="70" t="s">
        <v>503</v>
      </c>
      <c r="B170" s="70" t="s">
        <v>518</v>
      </c>
      <c r="C170" s="70" t="s">
        <v>519</v>
      </c>
      <c r="D170" s="70" t="s">
        <v>34</v>
      </c>
      <c r="E170" s="70">
        <v>3</v>
      </c>
      <c r="F170" s="149">
        <v>784.94</v>
      </c>
      <c r="G170" s="70">
        <v>48.017484000000003</v>
      </c>
      <c r="H170" s="70">
        <v>-122.58859</v>
      </c>
      <c r="I170" s="70">
        <v>48.011747</v>
      </c>
      <c r="J170" s="70">
        <v>-122.58271999999999</v>
      </c>
    </row>
    <row r="171" spans="1:10" ht="12.75" customHeight="1">
      <c r="A171" s="70" t="s">
        <v>503</v>
      </c>
      <c r="B171" s="70" t="s">
        <v>520</v>
      </c>
      <c r="C171" s="70" t="s">
        <v>521</v>
      </c>
      <c r="D171" s="70" t="s">
        <v>34</v>
      </c>
      <c r="E171" s="70">
        <v>3</v>
      </c>
      <c r="F171" s="149">
        <v>1770.36</v>
      </c>
      <c r="G171" s="70">
        <v>48.153167000000003</v>
      </c>
      <c r="H171" s="70">
        <v>-122.5168</v>
      </c>
      <c r="I171" s="70">
        <v>48.138630999999997</v>
      </c>
      <c r="J171" s="70">
        <v>-122.51325</v>
      </c>
    </row>
    <row r="172" spans="1:10" ht="12.75" customHeight="1">
      <c r="A172" s="70" t="s">
        <v>503</v>
      </c>
      <c r="B172" s="70" t="s">
        <v>522</v>
      </c>
      <c r="C172" s="70" t="s">
        <v>523</v>
      </c>
      <c r="D172" s="70" t="s">
        <v>34</v>
      </c>
      <c r="E172" s="70">
        <v>2</v>
      </c>
      <c r="F172" s="149">
        <v>2165.33</v>
      </c>
      <c r="G172" s="70">
        <v>48.130980999999998</v>
      </c>
      <c r="H172" s="70">
        <v>-122.50605</v>
      </c>
      <c r="I172" s="70">
        <v>48.122244000000002</v>
      </c>
      <c r="J172" s="70">
        <v>-122.48456</v>
      </c>
    </row>
    <row r="173" spans="1:10" ht="12.75" customHeight="1">
      <c r="A173" s="70" t="s">
        <v>503</v>
      </c>
      <c r="B173" s="70" t="s">
        <v>524</v>
      </c>
      <c r="C173" s="70" t="s">
        <v>525</v>
      </c>
      <c r="D173" s="70" t="s">
        <v>34</v>
      </c>
      <c r="E173" s="70">
        <v>2</v>
      </c>
      <c r="F173" s="149">
        <v>372.17</v>
      </c>
      <c r="G173" s="70">
        <v>48.171712999999997</v>
      </c>
      <c r="H173" s="70">
        <v>-122.47506</v>
      </c>
      <c r="I173" s="70">
        <v>48.174523999999998</v>
      </c>
      <c r="J173" s="70">
        <v>-122.47744</v>
      </c>
    </row>
    <row r="174" spans="1:10" ht="12.75" customHeight="1">
      <c r="A174" s="70" t="s">
        <v>503</v>
      </c>
      <c r="B174" s="70" t="s">
        <v>526</v>
      </c>
      <c r="C174" s="70" t="s">
        <v>527</v>
      </c>
      <c r="D174" s="70" t="s">
        <v>34</v>
      </c>
      <c r="E174" s="70">
        <v>3</v>
      </c>
      <c r="F174" s="149">
        <v>93.92</v>
      </c>
      <c r="G174" s="70">
        <v>47.974550999999998</v>
      </c>
      <c r="H174" s="70">
        <v>-122.35138000000001</v>
      </c>
      <c r="I174" s="70">
        <v>47.975344999999997</v>
      </c>
      <c r="J174" s="70">
        <v>-122.35181</v>
      </c>
    </row>
    <row r="175" spans="1:10" ht="12.75" customHeight="1">
      <c r="A175" s="70" t="s">
        <v>503</v>
      </c>
      <c r="B175" s="70" t="s">
        <v>528</v>
      </c>
      <c r="C175" s="70" t="s">
        <v>529</v>
      </c>
      <c r="D175" s="70" t="s">
        <v>34</v>
      </c>
      <c r="E175" s="70">
        <v>2</v>
      </c>
      <c r="F175" s="149">
        <v>15.94</v>
      </c>
      <c r="G175" s="70">
        <v>48.396903999999999</v>
      </c>
      <c r="H175" s="70">
        <v>-122.63092</v>
      </c>
      <c r="I175" s="70">
        <v>48.396909999999998</v>
      </c>
      <c r="J175" s="70">
        <v>-122.63113</v>
      </c>
    </row>
    <row r="176" spans="1:10" ht="12.75" customHeight="1">
      <c r="A176" s="70" t="s">
        <v>503</v>
      </c>
      <c r="B176" s="70" t="s">
        <v>530</v>
      </c>
      <c r="C176" s="70" t="s">
        <v>531</v>
      </c>
      <c r="D176" s="70" t="s">
        <v>35</v>
      </c>
      <c r="E176" s="70">
        <v>3</v>
      </c>
      <c r="F176" s="149">
        <v>88.69</v>
      </c>
      <c r="G176" s="70">
        <v>48.398004</v>
      </c>
      <c r="H176" s="70">
        <v>-122.62663999999999</v>
      </c>
      <c r="I176" s="70">
        <v>48.397388999999997</v>
      </c>
      <c r="J176" s="70">
        <v>-122.62739000000001</v>
      </c>
    </row>
    <row r="177" spans="1:10" ht="12.75" customHeight="1">
      <c r="A177" s="70" t="s">
        <v>503</v>
      </c>
      <c r="B177" s="70" t="s">
        <v>532</v>
      </c>
      <c r="C177" s="70" t="s">
        <v>533</v>
      </c>
      <c r="D177" s="70" t="s">
        <v>34</v>
      </c>
      <c r="E177" s="70">
        <v>3</v>
      </c>
      <c r="F177" s="149">
        <v>1045.18</v>
      </c>
      <c r="G177" s="70">
        <v>48.220359000000002</v>
      </c>
      <c r="H177" s="70">
        <v>-122.67939</v>
      </c>
      <c r="I177" s="70">
        <v>48.220177</v>
      </c>
      <c r="J177" s="70">
        <v>-122.67797</v>
      </c>
    </row>
    <row r="178" spans="1:10" ht="12.75" customHeight="1">
      <c r="A178" s="70" t="s">
        <v>503</v>
      </c>
      <c r="B178" s="70" t="s">
        <v>534</v>
      </c>
      <c r="C178" s="70" t="s">
        <v>535</v>
      </c>
      <c r="D178" s="70" t="s">
        <v>34</v>
      </c>
      <c r="E178" s="70">
        <v>3</v>
      </c>
      <c r="F178" s="149">
        <v>89.57</v>
      </c>
      <c r="G178" s="70">
        <v>48.221409999999999</v>
      </c>
      <c r="H178" s="70">
        <v>-122.68805</v>
      </c>
      <c r="I178" s="70">
        <v>48.221547999999999</v>
      </c>
      <c r="J178" s="70">
        <v>-122.68921</v>
      </c>
    </row>
    <row r="179" spans="1:10" ht="12.75" customHeight="1">
      <c r="A179" s="70" t="s">
        <v>503</v>
      </c>
      <c r="B179" s="70" t="s">
        <v>536</v>
      </c>
      <c r="C179" s="70" t="s">
        <v>537</v>
      </c>
      <c r="D179" s="70" t="s">
        <v>34</v>
      </c>
      <c r="E179" s="70">
        <v>2</v>
      </c>
      <c r="F179" s="149">
        <v>135.13999999999999</v>
      </c>
      <c r="G179" s="70">
        <v>47.939995000000003</v>
      </c>
      <c r="H179" s="70">
        <v>-122.44347</v>
      </c>
      <c r="I179" s="70">
        <v>47.939135999999998</v>
      </c>
      <c r="J179" s="70">
        <v>-122.44475</v>
      </c>
    </row>
    <row r="180" spans="1:10" ht="12.75" customHeight="1">
      <c r="A180" s="70" t="s">
        <v>503</v>
      </c>
      <c r="B180" s="70" t="s">
        <v>538</v>
      </c>
      <c r="C180" s="70" t="s">
        <v>539</v>
      </c>
      <c r="D180" s="70" t="s">
        <v>34</v>
      </c>
      <c r="E180" s="70">
        <v>2</v>
      </c>
      <c r="F180" s="149">
        <v>11505.26</v>
      </c>
      <c r="G180" s="70">
        <v>48.395344999999999</v>
      </c>
      <c r="H180" s="70">
        <v>-122.63675000000001</v>
      </c>
      <c r="I180" s="70">
        <v>48.406841</v>
      </c>
      <c r="J180" s="70">
        <v>-122.67222</v>
      </c>
    </row>
    <row r="181" spans="1:10" ht="12.75" customHeight="1">
      <c r="A181" s="70" t="s">
        <v>503</v>
      </c>
      <c r="B181" s="70" t="s">
        <v>540</v>
      </c>
      <c r="C181" s="70" t="s">
        <v>541</v>
      </c>
      <c r="D181" s="70" t="s">
        <v>34</v>
      </c>
      <c r="E181" s="70">
        <v>3</v>
      </c>
      <c r="F181" s="149">
        <v>1611.44</v>
      </c>
      <c r="G181" s="70">
        <v>47.992556999999998</v>
      </c>
      <c r="H181" s="70">
        <v>-122.48397</v>
      </c>
      <c r="I181" s="70">
        <v>47.992353000000001</v>
      </c>
      <c r="J181" s="70">
        <v>-122.48367</v>
      </c>
    </row>
    <row r="182" spans="1:10" ht="12.75" customHeight="1">
      <c r="A182" s="70" t="s">
        <v>503</v>
      </c>
      <c r="B182" s="70" t="s">
        <v>542</v>
      </c>
      <c r="C182" s="70" t="s">
        <v>543</v>
      </c>
      <c r="D182" s="70" t="s">
        <v>34</v>
      </c>
      <c r="E182" s="70">
        <v>3</v>
      </c>
      <c r="F182" s="149">
        <v>290.91000000000003</v>
      </c>
      <c r="G182" s="70">
        <v>47.980057000000002</v>
      </c>
      <c r="H182" s="70">
        <v>-122.5159</v>
      </c>
      <c r="I182" s="70">
        <v>47.982112000000001</v>
      </c>
      <c r="J182" s="70">
        <v>-122.51390000000001</v>
      </c>
    </row>
    <row r="183" spans="1:10" ht="12.75" customHeight="1">
      <c r="A183" s="70" t="s">
        <v>503</v>
      </c>
      <c r="B183" s="70" t="s">
        <v>544</v>
      </c>
      <c r="C183" s="70" t="s">
        <v>545</v>
      </c>
      <c r="D183" s="70" t="s">
        <v>178</v>
      </c>
      <c r="E183" s="70">
        <v>3</v>
      </c>
      <c r="F183" s="149">
        <v>535.42999999999995</v>
      </c>
      <c r="G183" s="70">
        <v>48.182411999999999</v>
      </c>
      <c r="H183" s="70">
        <v>-122.47918</v>
      </c>
      <c r="I183" s="70">
        <v>48.187165</v>
      </c>
      <c r="J183" s="70">
        <v>-122.47886</v>
      </c>
    </row>
    <row r="184" spans="1:10" ht="12.75" customHeight="1">
      <c r="A184" s="70" t="s">
        <v>503</v>
      </c>
      <c r="B184" s="70" t="s">
        <v>546</v>
      </c>
      <c r="C184" s="70" t="s">
        <v>547</v>
      </c>
      <c r="D184" s="70" t="s">
        <v>34</v>
      </c>
      <c r="E184" s="70">
        <v>3</v>
      </c>
      <c r="F184" s="149">
        <v>65.739999999999995</v>
      </c>
      <c r="G184" s="70">
        <v>48.163662000000002</v>
      </c>
      <c r="H184" s="70">
        <v>-122.6373</v>
      </c>
      <c r="I184" s="70">
        <v>48.163618</v>
      </c>
      <c r="J184" s="70">
        <v>-122.63642</v>
      </c>
    </row>
    <row r="185" spans="1:10" ht="12.75" customHeight="1">
      <c r="A185" s="70" t="s">
        <v>503</v>
      </c>
      <c r="B185" s="70" t="s">
        <v>548</v>
      </c>
      <c r="C185" s="70" t="s">
        <v>549</v>
      </c>
      <c r="D185" s="70" t="s">
        <v>34</v>
      </c>
      <c r="E185" s="70">
        <v>3</v>
      </c>
      <c r="F185" s="149">
        <v>537.29</v>
      </c>
      <c r="G185" s="70">
        <v>48.355212000000002</v>
      </c>
      <c r="H185" s="70">
        <v>-122.59466999999999</v>
      </c>
      <c r="I185" s="70">
        <v>48.358240000000002</v>
      </c>
      <c r="J185" s="70">
        <v>-122.59679</v>
      </c>
    </row>
    <row r="186" spans="1:10" ht="12.75" customHeight="1">
      <c r="A186" s="70" t="s">
        <v>503</v>
      </c>
      <c r="B186" s="70" t="s">
        <v>550</v>
      </c>
      <c r="C186" s="70" t="s">
        <v>551</v>
      </c>
      <c r="D186" s="70" t="s">
        <v>34</v>
      </c>
      <c r="E186" s="70">
        <v>3</v>
      </c>
      <c r="F186" s="149">
        <v>1129.9100000000001</v>
      </c>
      <c r="G186" s="70">
        <v>48.358238999999998</v>
      </c>
      <c r="H186" s="70">
        <v>-122.5968</v>
      </c>
      <c r="I186" s="70">
        <v>48.365602000000003</v>
      </c>
      <c r="J186" s="70">
        <v>-122.58691</v>
      </c>
    </row>
    <row r="187" spans="1:10" ht="12.75" customHeight="1">
      <c r="A187" s="70" t="s">
        <v>503</v>
      </c>
      <c r="B187" s="70" t="s">
        <v>552</v>
      </c>
      <c r="C187" s="70" t="s">
        <v>553</v>
      </c>
      <c r="D187" s="70" t="s">
        <v>34</v>
      </c>
      <c r="E187" s="70">
        <v>3</v>
      </c>
      <c r="F187" s="149">
        <v>1871.16</v>
      </c>
      <c r="G187" s="70">
        <v>48.336376000000001</v>
      </c>
      <c r="H187" s="70">
        <v>-122.54506000000001</v>
      </c>
      <c r="I187" s="70">
        <v>48.347239999999999</v>
      </c>
      <c r="J187" s="70">
        <v>-122.56382000000001</v>
      </c>
    </row>
    <row r="188" spans="1:10" ht="12.75" customHeight="1">
      <c r="A188" s="70" t="s">
        <v>503</v>
      </c>
      <c r="B188" s="70" t="s">
        <v>554</v>
      </c>
      <c r="C188" s="70" t="s">
        <v>555</v>
      </c>
      <c r="D188" s="70" t="s">
        <v>34</v>
      </c>
      <c r="E188" s="70">
        <v>3</v>
      </c>
      <c r="F188" s="149">
        <v>1656.26</v>
      </c>
      <c r="G188" s="70">
        <v>48.085318000000001</v>
      </c>
      <c r="H188" s="70">
        <v>-122.48296999999999</v>
      </c>
      <c r="I188" s="70">
        <v>48.096131999999997</v>
      </c>
      <c r="J188" s="70">
        <v>-122.49348999999999</v>
      </c>
    </row>
    <row r="189" spans="1:10" ht="12.75" customHeight="1">
      <c r="A189" s="70" t="s">
        <v>503</v>
      </c>
      <c r="B189" s="70" t="s">
        <v>556</v>
      </c>
      <c r="C189" s="70" t="s">
        <v>557</v>
      </c>
      <c r="D189" s="70" t="s">
        <v>34</v>
      </c>
      <c r="E189" s="70">
        <v>3</v>
      </c>
      <c r="F189" s="149">
        <v>821.97</v>
      </c>
      <c r="G189" s="70">
        <v>48.237938999999997</v>
      </c>
      <c r="H189" s="70">
        <v>-122.71156999999999</v>
      </c>
      <c r="I189" s="70">
        <v>48.239075</v>
      </c>
      <c r="J189" s="70">
        <v>-122.70076</v>
      </c>
    </row>
    <row r="190" spans="1:10" ht="12.75" customHeight="1">
      <c r="A190" s="70" t="s">
        <v>503</v>
      </c>
      <c r="B190" s="70" t="s">
        <v>558</v>
      </c>
      <c r="C190" s="70" t="s">
        <v>559</v>
      </c>
      <c r="D190" s="70" t="s">
        <v>34</v>
      </c>
      <c r="E190" s="70">
        <v>2</v>
      </c>
      <c r="F190" s="149">
        <v>5465.44</v>
      </c>
      <c r="G190" s="70">
        <v>48.203972999999998</v>
      </c>
      <c r="H190" s="70">
        <v>-122.73865000000001</v>
      </c>
      <c r="I190" s="70">
        <v>48.202109999999998</v>
      </c>
      <c r="J190" s="70">
        <v>-122.73675</v>
      </c>
    </row>
    <row r="191" spans="1:10" ht="12.75" customHeight="1">
      <c r="A191" s="70" t="s">
        <v>503</v>
      </c>
      <c r="B191" s="70" t="s">
        <v>560</v>
      </c>
      <c r="C191" s="70" t="s">
        <v>561</v>
      </c>
      <c r="D191" s="70" t="s">
        <v>34</v>
      </c>
      <c r="E191" s="70">
        <v>3</v>
      </c>
      <c r="F191" s="149">
        <v>406.9</v>
      </c>
      <c r="G191" s="70">
        <v>48.260111000000002</v>
      </c>
      <c r="H191" s="70">
        <v>-122.43581</v>
      </c>
      <c r="I191" s="70">
        <v>48.262855999999999</v>
      </c>
      <c r="J191" s="70">
        <v>-122.43932</v>
      </c>
    </row>
    <row r="192" spans="1:10" ht="12.75" customHeight="1">
      <c r="A192" s="70" t="s">
        <v>503</v>
      </c>
      <c r="B192" s="70" t="s">
        <v>562</v>
      </c>
      <c r="C192" s="70" t="s">
        <v>563</v>
      </c>
      <c r="D192" s="70" t="s">
        <v>34</v>
      </c>
      <c r="E192" s="70">
        <v>3</v>
      </c>
      <c r="F192" s="149">
        <v>459.99</v>
      </c>
      <c r="G192" s="70">
        <v>48.200144999999999</v>
      </c>
      <c r="H192" s="70">
        <v>-122.53565999999999</v>
      </c>
      <c r="I192" s="70">
        <v>48.196466999999998</v>
      </c>
      <c r="J192" s="70">
        <v>-122.53389</v>
      </c>
    </row>
    <row r="193" spans="1:10" ht="12.75" customHeight="1">
      <c r="A193" s="70" t="s">
        <v>503</v>
      </c>
      <c r="B193" s="70" t="s">
        <v>564</v>
      </c>
      <c r="C193" s="70" t="s">
        <v>565</v>
      </c>
      <c r="D193" s="70" t="s">
        <v>34</v>
      </c>
      <c r="E193" s="70">
        <v>3</v>
      </c>
      <c r="F193" s="149">
        <v>237.98</v>
      </c>
      <c r="G193" s="70">
        <v>48.075550999999997</v>
      </c>
      <c r="H193" s="70">
        <v>-122.39212999999999</v>
      </c>
      <c r="I193" s="70">
        <v>48.073470999999998</v>
      </c>
      <c r="J193" s="70">
        <v>-122.39146</v>
      </c>
    </row>
    <row r="194" spans="1:10" ht="12.75" customHeight="1">
      <c r="A194" s="70" t="s">
        <v>503</v>
      </c>
      <c r="B194" s="70" t="s">
        <v>566</v>
      </c>
      <c r="C194" s="70" t="s">
        <v>567</v>
      </c>
      <c r="D194" s="70" t="s">
        <v>34</v>
      </c>
      <c r="E194" s="70">
        <v>3</v>
      </c>
      <c r="F194" s="149">
        <v>290.14</v>
      </c>
      <c r="G194" s="70">
        <v>48.286231999999998</v>
      </c>
      <c r="H194" s="70">
        <v>-122.64746</v>
      </c>
      <c r="I194" s="70">
        <v>48.287999999999997</v>
      </c>
      <c r="J194" s="70">
        <v>-122.64573</v>
      </c>
    </row>
    <row r="195" spans="1:10" ht="12.75" customHeight="1">
      <c r="A195" s="70" t="s">
        <v>503</v>
      </c>
      <c r="B195" s="70" t="s">
        <v>568</v>
      </c>
      <c r="C195" s="70" t="s">
        <v>569</v>
      </c>
      <c r="D195" s="70" t="s">
        <v>34</v>
      </c>
      <c r="E195" s="70">
        <v>3</v>
      </c>
      <c r="F195" s="149">
        <v>1338.25</v>
      </c>
      <c r="G195" s="70">
        <v>48.064802999999998</v>
      </c>
      <c r="H195" s="70">
        <v>-122.36247</v>
      </c>
      <c r="I195" s="70">
        <v>48.075561999999998</v>
      </c>
      <c r="J195" s="70">
        <v>-122.36999</v>
      </c>
    </row>
    <row r="196" spans="1:10" ht="12.75" customHeight="1">
      <c r="A196" s="70" t="s">
        <v>503</v>
      </c>
      <c r="B196" s="70" t="s">
        <v>570</v>
      </c>
      <c r="C196" s="70" t="s">
        <v>571</v>
      </c>
      <c r="D196" s="70" t="s">
        <v>34</v>
      </c>
      <c r="E196" s="70">
        <v>2</v>
      </c>
      <c r="F196" s="149">
        <v>2158.04</v>
      </c>
      <c r="G196" s="70">
        <v>48.159264</v>
      </c>
      <c r="H196" s="70">
        <v>-122.6711</v>
      </c>
      <c r="I196" s="70">
        <v>48.158954000000001</v>
      </c>
      <c r="J196" s="70">
        <v>-122.67449999999999</v>
      </c>
    </row>
    <row r="197" spans="1:10" ht="12.75" customHeight="1">
      <c r="A197" s="70" t="s">
        <v>503</v>
      </c>
      <c r="B197" s="70" t="s">
        <v>572</v>
      </c>
      <c r="C197" s="70" t="s">
        <v>573</v>
      </c>
      <c r="D197" s="70" t="s">
        <v>34</v>
      </c>
      <c r="E197" s="70">
        <v>3</v>
      </c>
      <c r="F197" s="149">
        <v>2492.0100000000002</v>
      </c>
      <c r="G197" s="70">
        <v>48.182637999999997</v>
      </c>
      <c r="H197" s="70">
        <v>-122.69434</v>
      </c>
      <c r="I197" s="70">
        <v>48.162215000000003</v>
      </c>
      <c r="J197" s="70">
        <v>-122.6829</v>
      </c>
    </row>
    <row r="198" spans="1:10" ht="12.75" customHeight="1">
      <c r="A198" s="70" t="s">
        <v>503</v>
      </c>
      <c r="B198" s="70" t="s">
        <v>574</v>
      </c>
      <c r="C198" s="70" t="s">
        <v>575</v>
      </c>
      <c r="D198" s="70" t="s">
        <v>34</v>
      </c>
      <c r="E198" s="70">
        <v>2</v>
      </c>
      <c r="F198" s="149">
        <v>4009.04</v>
      </c>
      <c r="G198" s="70">
        <v>48.231527</v>
      </c>
      <c r="H198" s="70">
        <v>-122.7675</v>
      </c>
      <c r="I198" s="70">
        <v>48.206879999999998</v>
      </c>
      <c r="J198" s="70">
        <v>-122.74030999999999</v>
      </c>
    </row>
    <row r="199" spans="1:10" ht="12.75" customHeight="1">
      <c r="A199" s="70" t="s">
        <v>503</v>
      </c>
      <c r="B199" s="70" t="s">
        <v>576</v>
      </c>
      <c r="C199" s="70" t="s">
        <v>577</v>
      </c>
      <c r="D199" s="70" t="s">
        <v>34</v>
      </c>
      <c r="E199" s="70">
        <v>3</v>
      </c>
      <c r="F199" s="149">
        <v>28.74</v>
      </c>
      <c r="G199" s="70">
        <v>48.236351999999997</v>
      </c>
      <c r="H199" s="70">
        <v>-122.43407999999999</v>
      </c>
      <c r="I199" s="70">
        <v>48.236392000000002</v>
      </c>
      <c r="J199" s="70">
        <v>-122.4337</v>
      </c>
    </row>
    <row r="200" spans="1:10" ht="12.75" customHeight="1">
      <c r="A200" s="70" t="s">
        <v>503</v>
      </c>
      <c r="B200" s="70" t="s">
        <v>578</v>
      </c>
      <c r="C200" s="70" t="s">
        <v>579</v>
      </c>
      <c r="D200" s="70" t="s">
        <v>34</v>
      </c>
      <c r="E200" s="70">
        <v>1</v>
      </c>
      <c r="F200" s="149">
        <v>576.11</v>
      </c>
      <c r="G200" s="70">
        <v>48.01549</v>
      </c>
      <c r="H200" s="70">
        <v>-122.53599</v>
      </c>
      <c r="I200" s="70">
        <v>48.015563999999998</v>
      </c>
      <c r="J200" s="70">
        <v>-122.52909</v>
      </c>
    </row>
    <row r="201" spans="1:10" ht="12.75" customHeight="1">
      <c r="A201" s="70" t="s">
        <v>503</v>
      </c>
      <c r="B201" s="70" t="s">
        <v>580</v>
      </c>
      <c r="C201" s="70" t="s">
        <v>581</v>
      </c>
      <c r="D201" s="70" t="s">
        <v>34</v>
      </c>
      <c r="E201" s="70">
        <v>3</v>
      </c>
      <c r="F201" s="149">
        <v>28.77</v>
      </c>
      <c r="G201" s="70">
        <v>47.938428999999999</v>
      </c>
      <c r="H201" s="70">
        <v>-122.35823000000001</v>
      </c>
      <c r="I201" s="70">
        <v>47.938662000000001</v>
      </c>
      <c r="J201" s="70">
        <v>-122.35805999999999</v>
      </c>
    </row>
    <row r="202" spans="1:10" ht="12.75" customHeight="1">
      <c r="A202" s="70" t="s">
        <v>503</v>
      </c>
      <c r="B202" s="70" t="s">
        <v>582</v>
      </c>
      <c r="C202" s="70" t="s">
        <v>583</v>
      </c>
      <c r="D202" s="70" t="s">
        <v>34</v>
      </c>
      <c r="E202" s="70">
        <v>3</v>
      </c>
      <c r="F202" s="149">
        <v>589.78</v>
      </c>
      <c r="G202" s="70">
        <v>47.931933000000001</v>
      </c>
      <c r="H202" s="70">
        <v>-122.36821</v>
      </c>
      <c r="I202" s="70">
        <v>47.935619000000003</v>
      </c>
      <c r="J202" s="70">
        <v>-122.36286</v>
      </c>
    </row>
    <row r="203" spans="1:10" ht="12.75" customHeight="1">
      <c r="A203" s="70" t="s">
        <v>503</v>
      </c>
      <c r="B203" s="70" t="s">
        <v>584</v>
      </c>
      <c r="C203" s="70" t="s">
        <v>585</v>
      </c>
      <c r="D203" s="70" t="s">
        <v>34</v>
      </c>
      <c r="E203" s="70">
        <v>3</v>
      </c>
      <c r="F203" s="149">
        <v>268.57</v>
      </c>
      <c r="G203" s="70">
        <v>47.926271999999997</v>
      </c>
      <c r="H203" s="70">
        <v>-122.37484000000001</v>
      </c>
      <c r="I203" s="70">
        <v>47.928083000000001</v>
      </c>
      <c r="J203" s="70">
        <v>-122.37263</v>
      </c>
    </row>
    <row r="204" spans="1:10" ht="12.75" customHeight="1">
      <c r="A204" s="70" t="s">
        <v>503</v>
      </c>
      <c r="B204" s="70" t="s">
        <v>586</v>
      </c>
      <c r="C204" s="70" t="s">
        <v>587</v>
      </c>
      <c r="D204" s="70" t="s">
        <v>34</v>
      </c>
      <c r="E204" s="70">
        <v>3</v>
      </c>
      <c r="F204" s="149">
        <v>1234.1500000000001</v>
      </c>
      <c r="G204" s="70">
        <v>48.232419</v>
      </c>
      <c r="H204" s="70">
        <v>-122.73186</v>
      </c>
      <c r="I204" s="70">
        <v>48.232509</v>
      </c>
      <c r="J204" s="70">
        <v>-122.73125</v>
      </c>
    </row>
    <row r="205" spans="1:10" ht="12.75" customHeight="1">
      <c r="A205" s="70" t="s">
        <v>503</v>
      </c>
      <c r="B205" s="70" t="s">
        <v>588</v>
      </c>
      <c r="C205" s="70" t="s">
        <v>589</v>
      </c>
      <c r="D205" s="70" t="s">
        <v>34</v>
      </c>
      <c r="E205" s="70">
        <v>3</v>
      </c>
      <c r="F205" s="149">
        <v>67.73</v>
      </c>
      <c r="G205" s="70">
        <v>48.26473</v>
      </c>
      <c r="H205" s="70">
        <v>-122.74786</v>
      </c>
      <c r="I205" s="70">
        <v>48.264215999999998</v>
      </c>
      <c r="J205" s="70">
        <v>-122.74835</v>
      </c>
    </row>
    <row r="206" spans="1:10" ht="12.75" customHeight="1">
      <c r="A206" s="70" t="s">
        <v>503</v>
      </c>
      <c r="B206" s="70" t="s">
        <v>590</v>
      </c>
      <c r="C206" s="70" t="s">
        <v>591</v>
      </c>
      <c r="D206" s="70" t="s">
        <v>34</v>
      </c>
      <c r="E206" s="70">
        <v>3</v>
      </c>
      <c r="F206" s="149">
        <v>417.46</v>
      </c>
      <c r="G206" s="70">
        <v>48.126797000000003</v>
      </c>
      <c r="H206" s="70">
        <v>-122.5617</v>
      </c>
      <c r="I206" s="70">
        <v>48.129998999999998</v>
      </c>
      <c r="J206" s="70">
        <v>-122.56447</v>
      </c>
    </row>
    <row r="207" spans="1:10" ht="12.75" customHeight="1">
      <c r="A207" s="70" t="s">
        <v>503</v>
      </c>
      <c r="B207" s="70" t="s">
        <v>592</v>
      </c>
      <c r="C207" s="70" t="s">
        <v>593</v>
      </c>
      <c r="D207" s="70" t="s">
        <v>34</v>
      </c>
      <c r="E207" s="70">
        <v>3</v>
      </c>
      <c r="F207" s="149">
        <v>11</v>
      </c>
      <c r="G207" s="70">
        <v>48.214830999999997</v>
      </c>
      <c r="H207" s="70">
        <v>-122.53709000000001</v>
      </c>
      <c r="I207" s="70">
        <v>48.214734</v>
      </c>
      <c r="J207" s="70">
        <v>-122.53712</v>
      </c>
    </row>
    <row r="208" spans="1:10" ht="12.75" customHeight="1">
      <c r="A208" s="70" t="s">
        <v>503</v>
      </c>
      <c r="B208" s="70" t="s">
        <v>594</v>
      </c>
      <c r="C208" s="70" t="s">
        <v>595</v>
      </c>
      <c r="D208" s="70" t="s">
        <v>35</v>
      </c>
      <c r="E208" s="70">
        <v>3</v>
      </c>
      <c r="F208" s="149">
        <v>381.5</v>
      </c>
      <c r="G208" s="70">
        <v>48.01549</v>
      </c>
      <c r="H208" s="70">
        <v>-122.53599</v>
      </c>
      <c r="I208" s="70">
        <v>48.015518</v>
      </c>
      <c r="J208" s="70">
        <v>-122.54034</v>
      </c>
    </row>
    <row r="209" spans="1:10" ht="12.75" customHeight="1">
      <c r="A209" s="70" t="s">
        <v>503</v>
      </c>
      <c r="B209" s="70" t="s">
        <v>596</v>
      </c>
      <c r="C209" s="70" t="s">
        <v>597</v>
      </c>
      <c r="D209" s="70" t="s">
        <v>178</v>
      </c>
      <c r="E209" s="70">
        <v>3</v>
      </c>
      <c r="F209" s="149">
        <v>9.99</v>
      </c>
      <c r="G209" s="70">
        <v>48.162872999999998</v>
      </c>
      <c r="H209" s="70">
        <v>-122.52347</v>
      </c>
      <c r="I209" s="70">
        <v>48.162785</v>
      </c>
      <c r="J209" s="70">
        <v>-122.5235</v>
      </c>
    </row>
    <row r="210" spans="1:10" ht="12.75" customHeight="1">
      <c r="A210" s="70" t="s">
        <v>503</v>
      </c>
      <c r="B210" s="70" t="s">
        <v>598</v>
      </c>
      <c r="C210" s="70" t="s">
        <v>599</v>
      </c>
      <c r="D210" s="70" t="s">
        <v>34</v>
      </c>
      <c r="E210" s="70">
        <v>3</v>
      </c>
      <c r="F210" s="149">
        <v>2042.69</v>
      </c>
      <c r="G210" s="70">
        <v>48.322985000000003</v>
      </c>
      <c r="H210" s="70">
        <v>-122.70202999999999</v>
      </c>
      <c r="I210" s="70">
        <v>48.307892000000002</v>
      </c>
      <c r="J210" s="70">
        <v>-122.71688</v>
      </c>
    </row>
    <row r="211" spans="1:10" ht="12.75" customHeight="1">
      <c r="A211" s="70" t="s">
        <v>503</v>
      </c>
      <c r="B211" s="70" t="s">
        <v>600</v>
      </c>
      <c r="C211" s="70" t="s">
        <v>601</v>
      </c>
      <c r="D211" s="70" t="s">
        <v>34</v>
      </c>
      <c r="E211" s="70">
        <v>3</v>
      </c>
      <c r="F211" s="149">
        <v>265.27</v>
      </c>
      <c r="G211" s="70">
        <v>48.158954000000001</v>
      </c>
      <c r="H211" s="70">
        <v>-122.67449999999999</v>
      </c>
      <c r="I211" s="70">
        <v>48.159264</v>
      </c>
      <c r="J211" s="70">
        <v>-122.6711</v>
      </c>
    </row>
    <row r="212" spans="1:10" ht="12.75" customHeight="1">
      <c r="A212" s="70" t="s">
        <v>503</v>
      </c>
      <c r="B212" s="70" t="s">
        <v>602</v>
      </c>
      <c r="C212" s="70" t="s">
        <v>603</v>
      </c>
      <c r="D212" s="70" t="s">
        <v>34</v>
      </c>
      <c r="E212" s="70">
        <v>3</v>
      </c>
      <c r="F212" s="149">
        <v>2450.42</v>
      </c>
      <c r="G212" s="70">
        <v>48.158472000000003</v>
      </c>
      <c r="H212" s="70">
        <v>-122.66864</v>
      </c>
      <c r="I212" s="70">
        <v>48.163662000000002</v>
      </c>
      <c r="J212" s="70">
        <v>-122.6373</v>
      </c>
    </row>
    <row r="213" spans="1:10" ht="12.75" customHeight="1">
      <c r="A213" s="70" t="s">
        <v>503</v>
      </c>
      <c r="B213" s="70" t="s">
        <v>604</v>
      </c>
      <c r="C213" s="70" t="s">
        <v>605</v>
      </c>
      <c r="D213" s="70" t="s">
        <v>34</v>
      </c>
      <c r="E213" s="70">
        <v>3</v>
      </c>
      <c r="F213" s="149">
        <v>151.38999999999999</v>
      </c>
      <c r="G213" s="70">
        <v>48.083100000000002</v>
      </c>
      <c r="H213" s="70">
        <v>-122.61017</v>
      </c>
      <c r="I213" s="70">
        <v>48.081893999999998</v>
      </c>
      <c r="J213" s="70">
        <v>-122.61111</v>
      </c>
    </row>
    <row r="214" spans="1:10" ht="12.75" customHeight="1">
      <c r="A214" s="70" t="s">
        <v>503</v>
      </c>
      <c r="B214" s="70" t="s">
        <v>606</v>
      </c>
      <c r="C214" s="70" t="s">
        <v>607</v>
      </c>
      <c r="D214" s="70" t="s">
        <v>34</v>
      </c>
      <c r="E214" s="70">
        <v>3</v>
      </c>
      <c r="F214" s="149">
        <v>20.73</v>
      </c>
      <c r="G214" s="70">
        <v>48.071947999999999</v>
      </c>
      <c r="H214" s="70">
        <v>-122.61327</v>
      </c>
      <c r="I214" s="70">
        <v>48.071789000000003</v>
      </c>
      <c r="J214" s="70">
        <v>-122.61313</v>
      </c>
    </row>
    <row r="215" spans="1:10" ht="12.75" customHeight="1">
      <c r="A215" s="70" t="s">
        <v>503</v>
      </c>
      <c r="B215" s="70" t="s">
        <v>608</v>
      </c>
      <c r="C215" s="70" t="s">
        <v>609</v>
      </c>
      <c r="D215" s="70" t="s">
        <v>34</v>
      </c>
      <c r="E215" s="70">
        <v>3</v>
      </c>
      <c r="F215" s="149">
        <v>72.849999999999994</v>
      </c>
      <c r="G215" s="70">
        <v>48.038080999999998</v>
      </c>
      <c r="H215" s="70">
        <v>-122.4041</v>
      </c>
      <c r="I215" s="70">
        <v>48.038719999999998</v>
      </c>
      <c r="J215" s="70">
        <v>-122.40431</v>
      </c>
    </row>
    <row r="216" spans="1:10" ht="12.75" customHeight="1">
      <c r="A216" s="70" t="s">
        <v>503</v>
      </c>
      <c r="B216" s="70" t="s">
        <v>610</v>
      </c>
      <c r="C216" s="70" t="s">
        <v>611</v>
      </c>
      <c r="D216" s="70" t="s">
        <v>34</v>
      </c>
      <c r="E216" s="70">
        <v>3</v>
      </c>
      <c r="F216" s="149">
        <v>285.04000000000002</v>
      </c>
      <c r="G216" s="70">
        <v>48.040660000000003</v>
      </c>
      <c r="H216" s="70">
        <v>-122.40633</v>
      </c>
      <c r="I216" s="70">
        <v>48.041322000000001</v>
      </c>
      <c r="J216" s="70">
        <v>-122.40998999999999</v>
      </c>
    </row>
    <row r="217" spans="1:10" ht="12.75" customHeight="1">
      <c r="A217" s="70" t="s">
        <v>503</v>
      </c>
      <c r="B217" s="70" t="s">
        <v>612</v>
      </c>
      <c r="C217" s="70" t="s">
        <v>613</v>
      </c>
      <c r="D217" s="70" t="s">
        <v>35</v>
      </c>
      <c r="E217" s="70">
        <v>3</v>
      </c>
      <c r="F217" s="149">
        <v>88.73</v>
      </c>
      <c r="G217" s="70">
        <v>48.041322000000001</v>
      </c>
      <c r="H217" s="70">
        <v>-122.40998999999999</v>
      </c>
      <c r="I217" s="70">
        <v>48.041452999999997</v>
      </c>
      <c r="J217" s="70">
        <v>-122.41117</v>
      </c>
    </row>
    <row r="218" spans="1:10" ht="12.75" customHeight="1">
      <c r="A218" s="70" t="s">
        <v>503</v>
      </c>
      <c r="B218" s="70" t="s">
        <v>614</v>
      </c>
      <c r="C218" s="70" t="s">
        <v>615</v>
      </c>
      <c r="D218" s="70" t="s">
        <v>34</v>
      </c>
      <c r="E218" s="70">
        <v>3</v>
      </c>
      <c r="F218" s="149">
        <v>4453.55</v>
      </c>
      <c r="G218" s="70">
        <v>48.157710999999999</v>
      </c>
      <c r="H218" s="70">
        <v>-122.61503</v>
      </c>
      <c r="I218" s="70">
        <v>48.119729999999997</v>
      </c>
      <c r="J218" s="70">
        <v>-122.59995000000001</v>
      </c>
    </row>
    <row r="219" spans="1:10" ht="12.75" customHeight="1">
      <c r="A219" s="70" t="s">
        <v>503</v>
      </c>
      <c r="B219" s="70" t="s">
        <v>616</v>
      </c>
      <c r="C219" s="70" t="s">
        <v>617</v>
      </c>
      <c r="D219" s="70" t="s">
        <v>34</v>
      </c>
      <c r="E219" s="70">
        <v>3</v>
      </c>
      <c r="F219" s="149">
        <v>86.4</v>
      </c>
      <c r="G219" s="70">
        <v>48.232219999999998</v>
      </c>
      <c r="H219" s="70">
        <v>-122.76706</v>
      </c>
      <c r="I219" s="70">
        <v>48.231527</v>
      </c>
      <c r="J219" s="70">
        <v>-122.7675</v>
      </c>
    </row>
    <row r="220" spans="1:10" ht="12.75" customHeight="1">
      <c r="A220" s="70" t="s">
        <v>503</v>
      </c>
      <c r="B220" s="70" t="s">
        <v>618</v>
      </c>
      <c r="C220" s="70" t="s">
        <v>619</v>
      </c>
      <c r="D220" s="70" t="s">
        <v>34</v>
      </c>
      <c r="E220" s="70">
        <v>3</v>
      </c>
      <c r="F220" s="149">
        <v>8.77</v>
      </c>
      <c r="G220" s="70">
        <v>47.976739000000002</v>
      </c>
      <c r="H220" s="70">
        <v>-122.55113</v>
      </c>
      <c r="I220" s="70">
        <v>47.976661</v>
      </c>
      <c r="J220" s="70">
        <v>-122.55115000000001</v>
      </c>
    </row>
    <row r="221" spans="1:10" ht="12.75" customHeight="1">
      <c r="A221" s="70" t="s">
        <v>503</v>
      </c>
      <c r="B221" s="70" t="s">
        <v>620</v>
      </c>
      <c r="C221" s="70" t="s">
        <v>621</v>
      </c>
      <c r="D221" s="70" t="s">
        <v>34</v>
      </c>
      <c r="E221" s="70">
        <v>3</v>
      </c>
      <c r="F221" s="149">
        <v>1995.4</v>
      </c>
      <c r="G221" s="70">
        <v>48.210639</v>
      </c>
      <c r="H221" s="70">
        <v>-122.44145</v>
      </c>
      <c r="I221" s="70">
        <v>48.214497999999999</v>
      </c>
      <c r="J221" s="70">
        <v>-122.44905</v>
      </c>
    </row>
    <row r="222" spans="1:10" ht="12.75" customHeight="1">
      <c r="A222" s="70" t="s">
        <v>503</v>
      </c>
      <c r="B222" s="70" t="s">
        <v>622</v>
      </c>
      <c r="C222" s="70" t="s">
        <v>623</v>
      </c>
      <c r="D222" s="70" t="s">
        <v>34</v>
      </c>
      <c r="E222" s="70">
        <v>3</v>
      </c>
      <c r="F222" s="149">
        <v>3747.4</v>
      </c>
      <c r="G222" s="70">
        <v>48.219512000000002</v>
      </c>
      <c r="H222" s="70">
        <v>-122.63445</v>
      </c>
      <c r="I222" s="70">
        <v>48.222580000000001</v>
      </c>
      <c r="J222" s="70">
        <v>-122.67475</v>
      </c>
    </row>
    <row r="223" spans="1:10" ht="12.75" customHeight="1">
      <c r="A223" s="70" t="s">
        <v>503</v>
      </c>
      <c r="B223" s="70" t="s">
        <v>624</v>
      </c>
      <c r="C223" s="70" t="s">
        <v>625</v>
      </c>
      <c r="D223" s="70" t="s">
        <v>34</v>
      </c>
      <c r="E223" s="70">
        <v>3</v>
      </c>
      <c r="F223" s="149">
        <v>675.03</v>
      </c>
      <c r="G223" s="70">
        <v>48.092385</v>
      </c>
      <c r="H223" s="70">
        <v>-122.41421</v>
      </c>
      <c r="I223" s="70">
        <v>48.088988000000001</v>
      </c>
      <c r="J223" s="70">
        <v>-122.40696</v>
      </c>
    </row>
    <row r="224" spans="1:10" ht="12.75" customHeight="1">
      <c r="A224" s="70" t="s">
        <v>503</v>
      </c>
      <c r="B224" s="70" t="s">
        <v>626</v>
      </c>
      <c r="C224" s="70" t="s">
        <v>627</v>
      </c>
      <c r="D224" s="70" t="s">
        <v>34</v>
      </c>
      <c r="E224" s="70">
        <v>3</v>
      </c>
      <c r="F224" s="149">
        <v>19.36</v>
      </c>
      <c r="G224" s="70">
        <v>48.093342</v>
      </c>
      <c r="H224" s="70">
        <v>-122.41562999999999</v>
      </c>
      <c r="I224" s="70">
        <v>48.093167999999999</v>
      </c>
      <c r="J224" s="70">
        <v>-122.41562</v>
      </c>
    </row>
    <row r="225" spans="1:10" ht="12.75" customHeight="1">
      <c r="A225" s="70" t="s">
        <v>503</v>
      </c>
      <c r="B225" s="70" t="s">
        <v>628</v>
      </c>
      <c r="C225" s="70" t="s">
        <v>629</v>
      </c>
      <c r="D225" s="70" t="s">
        <v>178</v>
      </c>
      <c r="E225" s="70">
        <v>2</v>
      </c>
      <c r="F225" s="149">
        <v>1378.74</v>
      </c>
      <c r="G225" s="70">
        <v>48.214734</v>
      </c>
      <c r="H225" s="70">
        <v>-122.53712</v>
      </c>
      <c r="I225" s="70">
        <v>48.214830999999997</v>
      </c>
      <c r="J225" s="70">
        <v>-122.53709000000001</v>
      </c>
    </row>
    <row r="226" spans="1:10" ht="12.75" customHeight="1">
      <c r="A226" s="70" t="s">
        <v>503</v>
      </c>
      <c r="B226" s="70" t="s">
        <v>630</v>
      </c>
      <c r="C226" s="70" t="s">
        <v>631</v>
      </c>
      <c r="D226" s="70" t="s">
        <v>34</v>
      </c>
      <c r="E226" s="70">
        <v>3</v>
      </c>
      <c r="F226" s="149">
        <v>77.760000000000005</v>
      </c>
      <c r="G226" s="70">
        <v>48.252719999999997</v>
      </c>
      <c r="H226" s="70">
        <v>-122.51783</v>
      </c>
      <c r="I226" s="70">
        <v>48.252527999999998</v>
      </c>
      <c r="J226" s="70">
        <v>-122.51882000000001</v>
      </c>
    </row>
    <row r="227" spans="1:10" ht="12.75" customHeight="1">
      <c r="A227" s="70" t="s">
        <v>503</v>
      </c>
      <c r="B227" s="70" t="s">
        <v>632</v>
      </c>
      <c r="C227" s="70" t="s">
        <v>633</v>
      </c>
      <c r="D227" s="70" t="s">
        <v>34</v>
      </c>
      <c r="E227" s="70">
        <v>3</v>
      </c>
      <c r="F227" s="149">
        <v>31.22</v>
      </c>
      <c r="G227" s="70">
        <v>48.289870000000001</v>
      </c>
      <c r="H227" s="70">
        <v>-122.51815000000001</v>
      </c>
      <c r="I227" s="70">
        <v>48.290087999999997</v>
      </c>
      <c r="J227" s="70">
        <v>-122.51788000000001</v>
      </c>
    </row>
    <row r="228" spans="1:10" ht="12.75" customHeight="1">
      <c r="A228" s="70" t="s">
        <v>503</v>
      </c>
      <c r="B228" s="70" t="s">
        <v>634</v>
      </c>
      <c r="C228" s="70" t="s">
        <v>635</v>
      </c>
      <c r="D228" s="70" t="s">
        <v>34</v>
      </c>
      <c r="E228" s="70">
        <v>3</v>
      </c>
      <c r="F228" s="149">
        <v>642.55999999999995</v>
      </c>
      <c r="G228" s="70">
        <v>48.240392</v>
      </c>
      <c r="H228" s="70">
        <v>-122.681</v>
      </c>
      <c r="I228" s="70">
        <v>48.240234000000001</v>
      </c>
      <c r="J228" s="70">
        <v>-122.68067000000001</v>
      </c>
    </row>
    <row r="229" spans="1:10" ht="12.75" customHeight="1">
      <c r="A229" s="70" t="s">
        <v>503</v>
      </c>
      <c r="B229" s="70" t="s">
        <v>636</v>
      </c>
      <c r="C229" s="70" t="s">
        <v>635</v>
      </c>
      <c r="D229" s="70" t="s">
        <v>34</v>
      </c>
      <c r="E229" s="70">
        <v>2</v>
      </c>
      <c r="F229" s="149">
        <v>30.33</v>
      </c>
      <c r="G229" s="70">
        <v>48.239967</v>
      </c>
      <c r="H229" s="70">
        <v>-122.68016</v>
      </c>
      <c r="I229" s="70">
        <v>48.240043999999997</v>
      </c>
      <c r="J229" s="70">
        <v>-122.67234000000001</v>
      </c>
    </row>
    <row r="230" spans="1:10" ht="12.75" customHeight="1">
      <c r="A230" s="70" t="s">
        <v>503</v>
      </c>
      <c r="B230" s="70" t="s">
        <v>637</v>
      </c>
      <c r="C230" s="70" t="s">
        <v>638</v>
      </c>
      <c r="D230" s="70" t="s">
        <v>34</v>
      </c>
      <c r="E230" s="70">
        <v>3</v>
      </c>
      <c r="F230" s="149">
        <v>30.58</v>
      </c>
      <c r="G230" s="70">
        <v>48.373216999999997</v>
      </c>
      <c r="H230" s="70">
        <v>-122.6653</v>
      </c>
      <c r="I230" s="70">
        <v>48.372942999999999</v>
      </c>
      <c r="J230" s="70">
        <v>-122.66533</v>
      </c>
    </row>
    <row r="231" spans="1:10" ht="12.75" customHeight="1">
      <c r="A231" s="70" t="s">
        <v>503</v>
      </c>
      <c r="B231" s="70" t="s">
        <v>639</v>
      </c>
      <c r="C231" s="70" t="s">
        <v>640</v>
      </c>
      <c r="D231" s="70" t="s">
        <v>34</v>
      </c>
      <c r="E231" s="70">
        <v>3</v>
      </c>
      <c r="F231" s="149">
        <v>45.8</v>
      </c>
      <c r="G231" s="70">
        <v>47.993335000000002</v>
      </c>
      <c r="H231" s="70">
        <v>-122.54116</v>
      </c>
      <c r="I231" s="70">
        <v>47.992922999999998</v>
      </c>
      <c r="J231" s="70">
        <v>-122.54115</v>
      </c>
    </row>
    <row r="232" spans="1:10" ht="12.75" customHeight="1">
      <c r="A232" s="70" t="s">
        <v>503</v>
      </c>
      <c r="B232" s="70" t="s">
        <v>641</v>
      </c>
      <c r="C232" s="70" t="s">
        <v>642</v>
      </c>
      <c r="D232" s="70" t="s">
        <v>34</v>
      </c>
      <c r="E232" s="70">
        <v>3</v>
      </c>
      <c r="F232" s="149">
        <v>96.23</v>
      </c>
      <c r="G232" s="70">
        <v>48.008715000000002</v>
      </c>
      <c r="H232" s="70">
        <v>-122.57172</v>
      </c>
      <c r="I232" s="70">
        <v>48.008508999999997</v>
      </c>
      <c r="J232" s="70">
        <v>-122.57047</v>
      </c>
    </row>
    <row r="233" spans="1:10" ht="12.75" customHeight="1">
      <c r="A233" s="70" t="s">
        <v>503</v>
      </c>
      <c r="B233" s="70" t="s">
        <v>643</v>
      </c>
      <c r="C233" s="70" t="s">
        <v>644</v>
      </c>
      <c r="D233" s="70" t="s">
        <v>34</v>
      </c>
      <c r="E233" s="70">
        <v>3</v>
      </c>
      <c r="F233" s="149">
        <v>705.39</v>
      </c>
      <c r="G233" s="70">
        <v>48.039467999999999</v>
      </c>
      <c r="H233" s="70">
        <v>-122.59650999999999</v>
      </c>
      <c r="I233" s="70">
        <v>48.034264999999998</v>
      </c>
      <c r="J233" s="70">
        <v>-122.60167</v>
      </c>
    </row>
    <row r="234" spans="1:10" ht="12.75" customHeight="1">
      <c r="A234" s="70" t="s">
        <v>503</v>
      </c>
      <c r="B234" s="70" t="s">
        <v>645</v>
      </c>
      <c r="C234" s="70" t="s">
        <v>646</v>
      </c>
      <c r="D234" s="70" t="s">
        <v>34</v>
      </c>
      <c r="E234" s="70">
        <v>3</v>
      </c>
      <c r="F234" s="149">
        <v>385.05</v>
      </c>
      <c r="G234" s="70">
        <v>48.192743</v>
      </c>
      <c r="H234" s="70">
        <v>-122.5322</v>
      </c>
      <c r="I234" s="70">
        <v>48.189394999999998</v>
      </c>
      <c r="J234" s="70">
        <v>-122.53172000000001</v>
      </c>
    </row>
    <row r="235" spans="1:10" ht="12.75" customHeight="1">
      <c r="A235" s="70" t="s">
        <v>503</v>
      </c>
      <c r="B235" s="70" t="s">
        <v>647</v>
      </c>
      <c r="C235" s="70" t="s">
        <v>648</v>
      </c>
      <c r="D235" s="70" t="s">
        <v>34</v>
      </c>
      <c r="E235" s="70">
        <v>3</v>
      </c>
      <c r="F235" s="149">
        <v>4316.66</v>
      </c>
      <c r="G235" s="70">
        <v>48.264215999999998</v>
      </c>
      <c r="H235" s="70">
        <v>-122.74835</v>
      </c>
      <c r="I235" s="70">
        <v>48.26473</v>
      </c>
      <c r="J235" s="70">
        <v>-122.74786</v>
      </c>
    </row>
    <row r="236" spans="1:10" ht="12.75" customHeight="1">
      <c r="A236" s="70" t="s">
        <v>503</v>
      </c>
      <c r="B236" s="70" t="s">
        <v>649</v>
      </c>
      <c r="C236" s="70" t="s">
        <v>650</v>
      </c>
      <c r="D236" s="70" t="s">
        <v>34</v>
      </c>
      <c r="E236" s="70">
        <v>3</v>
      </c>
      <c r="F236" s="149">
        <v>627.91</v>
      </c>
      <c r="G236" s="70">
        <v>47.913392000000002</v>
      </c>
      <c r="H236" s="70">
        <v>-122.39561</v>
      </c>
      <c r="I236" s="70">
        <v>47.909323999999998</v>
      </c>
      <c r="J236" s="70">
        <v>-122.39452</v>
      </c>
    </row>
    <row r="237" spans="1:10" ht="12.75" customHeight="1">
      <c r="A237" s="70" t="s">
        <v>503</v>
      </c>
      <c r="B237" s="70" t="s">
        <v>651</v>
      </c>
      <c r="C237" s="70" t="s">
        <v>652</v>
      </c>
      <c r="D237" s="70" t="s">
        <v>34</v>
      </c>
      <c r="E237" s="70">
        <v>3</v>
      </c>
      <c r="F237" s="149">
        <v>205.85</v>
      </c>
      <c r="G237" s="70">
        <v>48.233696999999999</v>
      </c>
      <c r="H237" s="70">
        <v>-122.72627</v>
      </c>
      <c r="I237" s="70">
        <v>48.234465999999998</v>
      </c>
      <c r="J237" s="70">
        <v>-122.72376</v>
      </c>
    </row>
    <row r="238" spans="1:10" ht="12.75" customHeight="1">
      <c r="A238" s="70" t="s">
        <v>503</v>
      </c>
      <c r="B238" s="70" t="s">
        <v>653</v>
      </c>
      <c r="C238" s="70" t="s">
        <v>654</v>
      </c>
      <c r="D238" s="70" t="s">
        <v>34</v>
      </c>
      <c r="E238" s="70">
        <v>1</v>
      </c>
      <c r="F238" s="149">
        <v>886.56</v>
      </c>
      <c r="G238" s="70">
        <v>48.282780000000002</v>
      </c>
      <c r="H238" s="70">
        <v>-122.65773</v>
      </c>
      <c r="I238" s="70">
        <v>48.286231999999998</v>
      </c>
      <c r="J238" s="70">
        <v>-122.64746</v>
      </c>
    </row>
    <row r="239" spans="1:10" ht="12.75" customHeight="1">
      <c r="A239" s="70" t="s">
        <v>503</v>
      </c>
      <c r="B239" s="70" t="s">
        <v>655</v>
      </c>
      <c r="C239" s="70" t="s">
        <v>656</v>
      </c>
      <c r="D239" s="70" t="s">
        <v>34</v>
      </c>
      <c r="E239" s="70">
        <v>3</v>
      </c>
      <c r="F239" s="149">
        <v>338.63</v>
      </c>
      <c r="G239" s="70">
        <v>48.28716</v>
      </c>
      <c r="H239" s="70">
        <v>-122.6328</v>
      </c>
      <c r="I239" s="70">
        <v>48.284613</v>
      </c>
      <c r="J239" s="70">
        <v>-122.63182</v>
      </c>
    </row>
    <row r="240" spans="1:10" ht="12.75" customHeight="1">
      <c r="A240" s="70" t="s">
        <v>503</v>
      </c>
      <c r="B240" s="70" t="s">
        <v>657</v>
      </c>
      <c r="C240" s="70" t="s">
        <v>658</v>
      </c>
      <c r="D240" s="70" t="s">
        <v>34</v>
      </c>
      <c r="E240" s="70">
        <v>3</v>
      </c>
      <c r="F240" s="149">
        <v>597.83000000000004</v>
      </c>
      <c r="G240" s="70">
        <v>48.278466000000002</v>
      </c>
      <c r="H240" s="70">
        <v>-122.66242</v>
      </c>
      <c r="I240" s="70">
        <v>48.282780000000002</v>
      </c>
      <c r="J240" s="70">
        <v>-122.65773</v>
      </c>
    </row>
    <row r="241" spans="1:10" ht="12.75" customHeight="1">
      <c r="A241" s="70" t="s">
        <v>503</v>
      </c>
      <c r="B241" s="70" t="s">
        <v>659</v>
      </c>
      <c r="C241" s="70" t="s">
        <v>660</v>
      </c>
      <c r="D241" s="70" t="s">
        <v>34</v>
      </c>
      <c r="E241" s="70">
        <v>1</v>
      </c>
      <c r="F241" s="149">
        <v>399</v>
      </c>
      <c r="G241" s="70">
        <v>48.284553000000002</v>
      </c>
      <c r="H241" s="70">
        <v>-122.65333</v>
      </c>
      <c r="I241" s="70">
        <v>48.284643000000003</v>
      </c>
      <c r="J241" s="70">
        <v>-122.65306</v>
      </c>
    </row>
    <row r="242" spans="1:10" ht="12.75" customHeight="1">
      <c r="A242" s="70" t="s">
        <v>503</v>
      </c>
      <c r="B242" s="70" t="s">
        <v>661</v>
      </c>
      <c r="C242" s="70" t="s">
        <v>662</v>
      </c>
      <c r="D242" s="70" t="s">
        <v>34</v>
      </c>
      <c r="E242" s="70">
        <v>3</v>
      </c>
      <c r="F242" s="149">
        <v>2519.6</v>
      </c>
      <c r="G242" s="70">
        <v>48.221547999999999</v>
      </c>
      <c r="H242" s="70">
        <v>-122.68921</v>
      </c>
      <c r="I242" s="70">
        <v>48.213959000000003</v>
      </c>
      <c r="J242" s="70">
        <v>-122.71893</v>
      </c>
    </row>
    <row r="243" spans="1:10" ht="12.75" customHeight="1">
      <c r="A243" s="70" t="s">
        <v>503</v>
      </c>
      <c r="B243" s="70" t="s">
        <v>663</v>
      </c>
      <c r="C243" s="70" t="s">
        <v>664</v>
      </c>
      <c r="D243" s="70" t="s">
        <v>34</v>
      </c>
      <c r="E243" s="70">
        <v>3</v>
      </c>
      <c r="F243" s="149">
        <v>25.55</v>
      </c>
      <c r="G243" s="70">
        <v>48.240234000000001</v>
      </c>
      <c r="H243" s="70">
        <v>-122.68067000000001</v>
      </c>
      <c r="I243" s="70">
        <v>48.240101000000003</v>
      </c>
      <c r="J243" s="70">
        <v>-122.68039</v>
      </c>
    </row>
    <row r="244" spans="1:10" ht="12.75" customHeight="1">
      <c r="A244" s="70" t="s">
        <v>503</v>
      </c>
      <c r="B244" s="70" t="s">
        <v>665</v>
      </c>
      <c r="C244" s="70" t="s">
        <v>666</v>
      </c>
      <c r="D244" s="70" t="s">
        <v>34</v>
      </c>
      <c r="E244" s="70">
        <v>3</v>
      </c>
      <c r="F244" s="149">
        <v>464.52</v>
      </c>
      <c r="G244" s="70">
        <v>48.289462</v>
      </c>
      <c r="H244" s="70">
        <v>-122.64358</v>
      </c>
      <c r="I244" s="70">
        <v>48.289304999999999</v>
      </c>
      <c r="J244" s="70">
        <v>-122.63742000000001</v>
      </c>
    </row>
    <row r="245" spans="1:10" ht="12.75" customHeight="1">
      <c r="A245" s="70" t="s">
        <v>503</v>
      </c>
      <c r="B245" s="70" t="s">
        <v>667</v>
      </c>
      <c r="C245" s="70" t="s">
        <v>668</v>
      </c>
      <c r="D245" s="70" t="s">
        <v>34</v>
      </c>
      <c r="E245" s="70">
        <v>3</v>
      </c>
      <c r="F245" s="149">
        <v>242.5</v>
      </c>
      <c r="G245" s="70">
        <v>47.911406999999997</v>
      </c>
      <c r="H245" s="70">
        <v>-122.37585</v>
      </c>
      <c r="I245" s="70">
        <v>47.913561000000001</v>
      </c>
      <c r="J245" s="70">
        <v>-122.37585</v>
      </c>
    </row>
    <row r="246" spans="1:10" ht="12.75" customHeight="1">
      <c r="A246" s="70" t="s">
        <v>503</v>
      </c>
      <c r="B246" s="70" t="s">
        <v>669</v>
      </c>
      <c r="C246" s="70" t="s">
        <v>670</v>
      </c>
      <c r="D246" s="70" t="s">
        <v>34</v>
      </c>
      <c r="E246" s="70">
        <v>3</v>
      </c>
      <c r="F246" s="149">
        <v>625.33000000000004</v>
      </c>
      <c r="G246" s="70">
        <v>47.904795</v>
      </c>
      <c r="H246" s="70">
        <v>-122.38154</v>
      </c>
      <c r="I246" s="70">
        <v>47.908323000000003</v>
      </c>
      <c r="J246" s="70">
        <v>-122.37649999999999</v>
      </c>
    </row>
    <row r="247" spans="1:10" ht="12.75" customHeight="1">
      <c r="A247" s="70" t="s">
        <v>503</v>
      </c>
      <c r="B247" s="70" t="s">
        <v>671</v>
      </c>
      <c r="C247" s="70" t="s">
        <v>672</v>
      </c>
      <c r="D247" s="70" t="s">
        <v>34</v>
      </c>
      <c r="E247" s="70">
        <v>3</v>
      </c>
      <c r="F247" s="149">
        <v>491.32</v>
      </c>
      <c r="G247" s="70">
        <v>48.115108999999997</v>
      </c>
      <c r="H247" s="70">
        <v>-122.41951</v>
      </c>
      <c r="I247" s="70">
        <v>48.11889</v>
      </c>
      <c r="J247" s="70">
        <v>-122.42256</v>
      </c>
    </row>
    <row r="248" spans="1:10" ht="12.75" customHeight="1">
      <c r="A248" s="70" t="s">
        <v>503</v>
      </c>
      <c r="B248" s="70" t="s">
        <v>673</v>
      </c>
      <c r="C248" s="70" t="s">
        <v>674</v>
      </c>
      <c r="D248" s="70" t="s">
        <v>34</v>
      </c>
      <c r="E248" s="70">
        <v>3</v>
      </c>
      <c r="F248" s="149">
        <v>191.87</v>
      </c>
      <c r="G248" s="70">
        <v>48.234426999999997</v>
      </c>
      <c r="H248" s="70">
        <v>-122.53434</v>
      </c>
      <c r="I248" s="70">
        <v>48.232709</v>
      </c>
      <c r="J248" s="70">
        <v>-122.5342</v>
      </c>
    </row>
    <row r="249" spans="1:10" ht="12.75" customHeight="1">
      <c r="A249" s="70" t="s">
        <v>503</v>
      </c>
      <c r="B249" s="70" t="s">
        <v>675</v>
      </c>
      <c r="C249" s="70" t="s">
        <v>676</v>
      </c>
      <c r="D249" s="70" t="s">
        <v>34</v>
      </c>
      <c r="E249" s="70">
        <v>3</v>
      </c>
      <c r="F249" s="149">
        <v>1290.99</v>
      </c>
      <c r="G249" s="70">
        <v>48.019579</v>
      </c>
      <c r="H249" s="70">
        <v>-122.37312</v>
      </c>
      <c r="I249" s="70">
        <v>48.030518999999998</v>
      </c>
      <c r="J249" s="70">
        <v>-122.37591</v>
      </c>
    </row>
    <row r="250" spans="1:10" ht="12.75" customHeight="1">
      <c r="A250" s="70" t="s">
        <v>503</v>
      </c>
      <c r="B250" s="70" t="s">
        <v>677</v>
      </c>
      <c r="C250" s="70" t="s">
        <v>678</v>
      </c>
      <c r="D250" s="70" t="s">
        <v>34</v>
      </c>
      <c r="E250" s="70">
        <v>3</v>
      </c>
      <c r="F250" s="149">
        <v>687.58</v>
      </c>
      <c r="G250" s="70">
        <v>48.288226999999999</v>
      </c>
      <c r="H250" s="70">
        <v>-122.51931999999999</v>
      </c>
      <c r="I250" s="70">
        <v>48.292954999999999</v>
      </c>
      <c r="J250" s="70">
        <v>-122.51309999999999</v>
      </c>
    </row>
    <row r="251" spans="1:10" ht="12.75" customHeight="1">
      <c r="A251" s="70" t="s">
        <v>503</v>
      </c>
      <c r="B251" s="70" t="s">
        <v>679</v>
      </c>
      <c r="C251" s="70" t="s">
        <v>680</v>
      </c>
      <c r="D251" s="70" t="s">
        <v>34</v>
      </c>
      <c r="E251" s="70">
        <v>3</v>
      </c>
      <c r="F251" s="149">
        <v>1091.1300000000001</v>
      </c>
      <c r="G251" s="70">
        <v>47.96425</v>
      </c>
      <c r="H251" s="70">
        <v>-122.44716</v>
      </c>
      <c r="I251" s="70">
        <v>47.955190000000002</v>
      </c>
      <c r="J251" s="70">
        <v>-122.44177000000001</v>
      </c>
    </row>
    <row r="252" spans="1:10" ht="12.75" customHeight="1">
      <c r="A252" s="70" t="s">
        <v>503</v>
      </c>
      <c r="B252" s="70" t="s">
        <v>681</v>
      </c>
      <c r="C252" s="70" t="s">
        <v>682</v>
      </c>
      <c r="D252" s="70" t="s">
        <v>34</v>
      </c>
      <c r="E252" s="70">
        <v>3</v>
      </c>
      <c r="F252" s="149">
        <v>634.26</v>
      </c>
      <c r="G252" s="70">
        <v>48.234560000000002</v>
      </c>
      <c r="H252" s="70">
        <v>-122.72355</v>
      </c>
      <c r="I252" s="70">
        <v>48.236806000000001</v>
      </c>
      <c r="J252" s="70">
        <v>-122.71577000000001</v>
      </c>
    </row>
    <row r="253" spans="1:10" ht="12.75" customHeight="1">
      <c r="A253" s="70" t="s">
        <v>503</v>
      </c>
      <c r="B253" s="70" t="s">
        <v>683</v>
      </c>
      <c r="C253" s="70" t="s">
        <v>684</v>
      </c>
      <c r="D253" s="70" t="s">
        <v>34</v>
      </c>
      <c r="E253" s="70">
        <v>3</v>
      </c>
      <c r="F253" s="149">
        <v>2710.65</v>
      </c>
      <c r="G253" s="70">
        <v>48.155276000000001</v>
      </c>
      <c r="H253" s="70">
        <v>-122.57453</v>
      </c>
      <c r="I253" s="70">
        <v>48.177242</v>
      </c>
      <c r="J253" s="70">
        <v>-122.58526999999999</v>
      </c>
    </row>
    <row r="254" spans="1:10" ht="12.75" customHeight="1">
      <c r="A254" s="70" t="s">
        <v>503</v>
      </c>
      <c r="B254" s="70" t="s">
        <v>685</v>
      </c>
      <c r="C254" s="70" t="s">
        <v>686</v>
      </c>
      <c r="D254" s="70" t="s">
        <v>34</v>
      </c>
      <c r="E254" s="70">
        <v>3</v>
      </c>
      <c r="F254" s="149">
        <v>4170.88</v>
      </c>
      <c r="G254" s="70">
        <v>47.912731999999998</v>
      </c>
      <c r="H254" s="70">
        <v>-122.41982</v>
      </c>
      <c r="I254" s="70">
        <v>47.927484</v>
      </c>
      <c r="J254" s="70">
        <v>-122.39314</v>
      </c>
    </row>
    <row r="255" spans="1:10" ht="12.75" customHeight="1">
      <c r="A255" s="70" t="s">
        <v>503</v>
      </c>
      <c r="B255" s="70" t="s">
        <v>687</v>
      </c>
      <c r="C255" s="70" t="s">
        <v>688</v>
      </c>
      <c r="D255" s="70" t="s">
        <v>34</v>
      </c>
      <c r="E255" s="70">
        <v>3</v>
      </c>
      <c r="F255" s="149">
        <v>544.9</v>
      </c>
      <c r="G255" s="70">
        <v>48.218370999999998</v>
      </c>
      <c r="H255" s="70">
        <v>-122.62384</v>
      </c>
      <c r="I255" s="70">
        <v>48.222115000000002</v>
      </c>
      <c r="J255" s="70">
        <v>-122.62842000000001</v>
      </c>
    </row>
    <row r="256" spans="1:10" ht="12.75" customHeight="1">
      <c r="A256" s="70" t="s">
        <v>503</v>
      </c>
      <c r="B256" s="70" t="s">
        <v>689</v>
      </c>
      <c r="C256" s="70" t="s">
        <v>690</v>
      </c>
      <c r="D256" s="70" t="s">
        <v>34</v>
      </c>
      <c r="E256" s="70">
        <v>3</v>
      </c>
      <c r="F256" s="149">
        <v>739.15</v>
      </c>
      <c r="G256" s="70">
        <v>48.192258000000002</v>
      </c>
      <c r="H256" s="70">
        <v>-122.70869</v>
      </c>
      <c r="I256" s="70">
        <v>48.187105000000003</v>
      </c>
      <c r="J256" s="70">
        <v>-122.70247999999999</v>
      </c>
    </row>
    <row r="257" spans="1:10" ht="12.75" customHeight="1">
      <c r="A257" s="70" t="s">
        <v>503</v>
      </c>
      <c r="B257" s="70" t="s">
        <v>691</v>
      </c>
      <c r="C257" s="70" t="s">
        <v>692</v>
      </c>
      <c r="D257" s="70" t="s">
        <v>34</v>
      </c>
      <c r="E257" s="70">
        <v>3</v>
      </c>
      <c r="F257" s="149">
        <v>1324.78</v>
      </c>
      <c r="G257" s="70">
        <v>48.061371000000001</v>
      </c>
      <c r="H257" s="70">
        <v>-122.6002</v>
      </c>
      <c r="I257" s="70">
        <v>48.050780000000003</v>
      </c>
      <c r="J257" s="70">
        <v>-122.59386000000001</v>
      </c>
    </row>
    <row r="258" spans="1:10" ht="12.75" customHeight="1">
      <c r="A258" s="70" t="s">
        <v>503</v>
      </c>
      <c r="B258" s="70" t="s">
        <v>693</v>
      </c>
      <c r="C258" s="70" t="s">
        <v>694</v>
      </c>
      <c r="D258" s="70" t="s">
        <v>34</v>
      </c>
      <c r="E258" s="70">
        <v>3</v>
      </c>
      <c r="F258" s="149">
        <v>709.42</v>
      </c>
      <c r="G258" s="70">
        <v>48.303691000000001</v>
      </c>
      <c r="H258" s="70">
        <v>-122.50527</v>
      </c>
      <c r="I258" s="70">
        <v>48.309944999999999</v>
      </c>
      <c r="J258" s="70">
        <v>-122.50685</v>
      </c>
    </row>
    <row r="259" spans="1:10" ht="12.75" customHeight="1">
      <c r="A259" s="70" t="s">
        <v>503</v>
      </c>
      <c r="B259" s="70" t="s">
        <v>695</v>
      </c>
      <c r="C259" s="70" t="s">
        <v>696</v>
      </c>
      <c r="D259" s="70" t="s">
        <v>34</v>
      </c>
      <c r="E259" s="70">
        <v>3</v>
      </c>
      <c r="F259" s="149">
        <v>822</v>
      </c>
      <c r="G259" s="70">
        <v>48.296872999999998</v>
      </c>
      <c r="H259" s="70">
        <v>-122.50716</v>
      </c>
      <c r="I259" s="70">
        <v>48.303691000000001</v>
      </c>
      <c r="J259" s="70">
        <v>-122.50527</v>
      </c>
    </row>
    <row r="260" spans="1:10" ht="12.75" customHeight="1">
      <c r="A260" s="70" t="s">
        <v>503</v>
      </c>
      <c r="B260" s="70" t="s">
        <v>697</v>
      </c>
      <c r="C260" s="70" t="s">
        <v>698</v>
      </c>
      <c r="D260" s="70" t="s">
        <v>34</v>
      </c>
      <c r="E260" s="70">
        <v>3</v>
      </c>
      <c r="F260" s="149">
        <v>9.24</v>
      </c>
      <c r="G260" s="70">
        <v>47.990192</v>
      </c>
      <c r="H260" s="70">
        <v>-122.47902999999999</v>
      </c>
      <c r="I260" s="70">
        <v>47.990170999999997</v>
      </c>
      <c r="J260" s="70">
        <v>-122.47891</v>
      </c>
    </row>
    <row r="261" spans="1:10" ht="12.75" customHeight="1">
      <c r="A261" s="70" t="s">
        <v>503</v>
      </c>
      <c r="B261" s="70" t="s">
        <v>699</v>
      </c>
      <c r="C261" s="70" t="s">
        <v>700</v>
      </c>
      <c r="D261" s="70" t="s">
        <v>34</v>
      </c>
      <c r="E261" s="70">
        <v>3</v>
      </c>
      <c r="F261" s="149">
        <v>11.62</v>
      </c>
      <c r="G261" s="70">
        <v>47.990842999999998</v>
      </c>
      <c r="H261" s="70">
        <v>-122.48208</v>
      </c>
      <c r="I261" s="70">
        <v>47.990760999999999</v>
      </c>
      <c r="J261" s="70">
        <v>-122.48197999999999</v>
      </c>
    </row>
    <row r="262" spans="1:10" ht="12.75" customHeight="1">
      <c r="A262" s="70" t="s">
        <v>503</v>
      </c>
      <c r="B262" s="70" t="s">
        <v>701</v>
      </c>
      <c r="C262" s="70" t="s">
        <v>702</v>
      </c>
      <c r="D262" s="70" t="s">
        <v>34</v>
      </c>
      <c r="E262" s="70">
        <v>3</v>
      </c>
      <c r="F262" s="149">
        <v>32.31</v>
      </c>
      <c r="G262" s="70">
        <v>47.992353000000001</v>
      </c>
      <c r="H262" s="70">
        <v>-122.48367</v>
      </c>
      <c r="I262" s="70">
        <v>47.992556999999998</v>
      </c>
      <c r="J262" s="70">
        <v>-122.48397</v>
      </c>
    </row>
    <row r="263" spans="1:10" ht="12.75" customHeight="1">
      <c r="A263" s="70" t="s">
        <v>503</v>
      </c>
      <c r="B263" s="70" t="s">
        <v>703</v>
      </c>
      <c r="C263" s="70" t="s">
        <v>704</v>
      </c>
      <c r="D263" s="70" t="s">
        <v>34</v>
      </c>
      <c r="E263" s="70">
        <v>3</v>
      </c>
      <c r="F263" s="149">
        <v>1382.63</v>
      </c>
      <c r="G263" s="70">
        <v>48.033127999999998</v>
      </c>
      <c r="H263" s="70">
        <v>-122.38204</v>
      </c>
      <c r="I263" s="70">
        <v>48.036403</v>
      </c>
      <c r="J263" s="70">
        <v>-122.39949</v>
      </c>
    </row>
    <row r="264" spans="1:10" ht="12.75" customHeight="1">
      <c r="A264" s="70" t="s">
        <v>503</v>
      </c>
      <c r="B264" s="70" t="s">
        <v>705</v>
      </c>
      <c r="C264" s="70" t="s">
        <v>706</v>
      </c>
      <c r="D264" s="70" t="s">
        <v>34</v>
      </c>
      <c r="E264" s="70">
        <v>3</v>
      </c>
      <c r="F264" s="149">
        <v>31</v>
      </c>
      <c r="G264" s="70">
        <v>48.304482999999998</v>
      </c>
      <c r="H264" s="70">
        <v>-122.72213000000001</v>
      </c>
      <c r="I264" s="70">
        <v>48.304277999999996</v>
      </c>
      <c r="J264" s="70">
        <v>-122.72239</v>
      </c>
    </row>
    <row r="265" spans="1:10" ht="12.75" customHeight="1">
      <c r="A265" s="70" t="s">
        <v>503</v>
      </c>
      <c r="B265" s="70" t="s">
        <v>707</v>
      </c>
      <c r="C265" s="70" t="s">
        <v>708</v>
      </c>
      <c r="D265" s="70" t="s">
        <v>34</v>
      </c>
      <c r="E265" s="70">
        <v>3</v>
      </c>
      <c r="F265" s="149">
        <v>24.06</v>
      </c>
      <c r="G265" s="70">
        <v>48.103515000000002</v>
      </c>
      <c r="H265" s="70">
        <v>-122.4</v>
      </c>
      <c r="I265" s="70">
        <v>48.103631999999998</v>
      </c>
      <c r="J265" s="70">
        <v>-122.40027000000001</v>
      </c>
    </row>
    <row r="266" spans="1:10" ht="12.75" customHeight="1">
      <c r="A266" s="70" t="s">
        <v>503</v>
      </c>
      <c r="B266" s="70" t="s">
        <v>709</v>
      </c>
      <c r="C266" s="70" t="s">
        <v>710</v>
      </c>
      <c r="D266" s="70" t="s">
        <v>178</v>
      </c>
      <c r="E266" s="70">
        <v>3</v>
      </c>
      <c r="F266" s="149">
        <v>10.4</v>
      </c>
      <c r="G266" s="70">
        <v>48.104911999999999</v>
      </c>
      <c r="H266" s="70">
        <v>-122.40177</v>
      </c>
      <c r="I266" s="70">
        <v>48.104976999999998</v>
      </c>
      <c r="J266" s="70">
        <v>-122.40187</v>
      </c>
    </row>
    <row r="267" spans="1:10" ht="12.75" customHeight="1">
      <c r="A267" s="70" t="s">
        <v>503</v>
      </c>
      <c r="B267" s="70" t="s">
        <v>711</v>
      </c>
      <c r="C267" s="70" t="s">
        <v>712</v>
      </c>
      <c r="D267" s="70" t="s">
        <v>34</v>
      </c>
      <c r="E267" s="70">
        <v>3</v>
      </c>
      <c r="F267" s="149">
        <v>108.1</v>
      </c>
      <c r="G267" s="70">
        <v>48.220177</v>
      </c>
      <c r="H267" s="70">
        <v>-122.67797</v>
      </c>
      <c r="I267" s="70">
        <v>48.220359000000002</v>
      </c>
      <c r="J267" s="70">
        <v>-122.67939</v>
      </c>
    </row>
    <row r="268" spans="1:10" ht="12.75" customHeight="1">
      <c r="A268" s="70" t="s">
        <v>503</v>
      </c>
      <c r="B268" s="70" t="s">
        <v>713</v>
      </c>
      <c r="C268" s="70" t="s">
        <v>714</v>
      </c>
      <c r="D268" s="70" t="s">
        <v>34</v>
      </c>
      <c r="E268" s="70">
        <v>3</v>
      </c>
      <c r="F268" s="149">
        <v>371.35</v>
      </c>
      <c r="G268" s="70">
        <v>47.953131999999997</v>
      </c>
      <c r="H268" s="70">
        <v>-122.35088</v>
      </c>
      <c r="I268" s="70">
        <v>47.956392999999998</v>
      </c>
      <c r="J268" s="70">
        <v>-122.3501</v>
      </c>
    </row>
    <row r="269" spans="1:10" ht="12.75" customHeight="1">
      <c r="A269" s="70" t="s">
        <v>503</v>
      </c>
      <c r="B269" s="70" t="s">
        <v>715</v>
      </c>
      <c r="C269" s="70" t="s">
        <v>716</v>
      </c>
      <c r="D269" s="70" t="s">
        <v>34</v>
      </c>
      <c r="E269" s="70">
        <v>3</v>
      </c>
      <c r="F269" s="149">
        <v>3214.14</v>
      </c>
      <c r="G269" s="70">
        <v>47.970350000000003</v>
      </c>
      <c r="H269" s="70">
        <v>-122.54742</v>
      </c>
      <c r="I269" s="70">
        <v>47.980057000000002</v>
      </c>
      <c r="J269" s="70">
        <v>-122.5159</v>
      </c>
    </row>
    <row r="270" spans="1:10" ht="12.75" customHeight="1">
      <c r="A270" s="70" t="s">
        <v>503</v>
      </c>
      <c r="B270" s="70" t="s">
        <v>717</v>
      </c>
      <c r="C270" s="70" t="s">
        <v>718</v>
      </c>
      <c r="D270" s="70" t="s">
        <v>34</v>
      </c>
      <c r="E270" s="70">
        <v>2</v>
      </c>
      <c r="F270" s="149">
        <v>127.32</v>
      </c>
      <c r="G270" s="70">
        <v>48.253011000000001</v>
      </c>
      <c r="H270" s="70">
        <v>-122.49726</v>
      </c>
      <c r="I270" s="70">
        <v>48.253853999999997</v>
      </c>
      <c r="J270" s="70">
        <v>-122.49838</v>
      </c>
    </row>
    <row r="271" spans="1:10" ht="12.75" customHeight="1">
      <c r="A271" s="70" t="s">
        <v>503</v>
      </c>
      <c r="B271" s="70" t="s">
        <v>719</v>
      </c>
      <c r="C271" s="70" t="s">
        <v>720</v>
      </c>
      <c r="D271" s="70" t="s">
        <v>34</v>
      </c>
      <c r="E271" s="70">
        <v>3</v>
      </c>
      <c r="F271" s="149">
        <v>202.41</v>
      </c>
      <c r="G271" s="70">
        <v>48.298281000000003</v>
      </c>
      <c r="H271" s="70">
        <v>-122.72498</v>
      </c>
      <c r="I271" s="70">
        <v>48.296537000000001</v>
      </c>
      <c r="J271" s="70">
        <v>-122.72571000000001</v>
      </c>
    </row>
    <row r="272" spans="1:10" ht="12.75" customHeight="1">
      <c r="A272" s="70" t="s">
        <v>503</v>
      </c>
      <c r="B272" s="70" t="s">
        <v>721</v>
      </c>
      <c r="C272" s="70" t="s">
        <v>722</v>
      </c>
      <c r="D272" s="70" t="s">
        <v>34</v>
      </c>
      <c r="E272" s="70">
        <v>3</v>
      </c>
      <c r="F272" s="149">
        <v>198.88</v>
      </c>
      <c r="G272" s="70">
        <v>48.125827999999998</v>
      </c>
      <c r="H272" s="70">
        <v>-122.48106</v>
      </c>
      <c r="I272" s="70">
        <v>48.127459000000002</v>
      </c>
      <c r="J272" s="70">
        <v>-122.48029</v>
      </c>
    </row>
    <row r="273" spans="1:10" ht="12.75" customHeight="1">
      <c r="A273" s="70" t="s">
        <v>503</v>
      </c>
      <c r="B273" s="70" t="s">
        <v>723</v>
      </c>
      <c r="C273" s="70" t="s">
        <v>724</v>
      </c>
      <c r="D273" s="70" t="s">
        <v>34</v>
      </c>
      <c r="E273" s="70">
        <v>3</v>
      </c>
      <c r="F273" s="149">
        <v>3462.54</v>
      </c>
      <c r="G273" s="70">
        <v>48.215325</v>
      </c>
      <c r="H273" s="70">
        <v>-122.72371</v>
      </c>
      <c r="I273" s="70">
        <v>48.232419</v>
      </c>
      <c r="J273" s="70">
        <v>-122.73186</v>
      </c>
    </row>
    <row r="274" spans="1:10" ht="12.75" customHeight="1">
      <c r="A274" s="70" t="s">
        <v>503</v>
      </c>
      <c r="B274" s="70" t="s">
        <v>725</v>
      </c>
      <c r="C274" s="70" t="s">
        <v>726</v>
      </c>
      <c r="D274" s="70" t="s">
        <v>34</v>
      </c>
      <c r="E274" s="70">
        <v>3</v>
      </c>
      <c r="F274" s="149">
        <v>102.48</v>
      </c>
      <c r="G274" s="70">
        <v>48.223981999999999</v>
      </c>
      <c r="H274" s="70">
        <v>-122.73063</v>
      </c>
      <c r="I274" s="70">
        <v>48.224881000000003</v>
      </c>
      <c r="J274" s="70">
        <v>-122.73090999999999</v>
      </c>
    </row>
    <row r="275" spans="1:10" ht="12.75" customHeight="1">
      <c r="A275" s="70" t="s">
        <v>503</v>
      </c>
      <c r="B275" s="70" t="s">
        <v>727</v>
      </c>
      <c r="C275" s="70" t="s">
        <v>728</v>
      </c>
      <c r="D275" s="70" t="s">
        <v>180</v>
      </c>
      <c r="E275" s="70">
        <v>3</v>
      </c>
      <c r="F275" s="149">
        <v>5951.16</v>
      </c>
      <c r="G275" s="70">
        <v>48.369307999999997</v>
      </c>
      <c r="H275" s="70">
        <v>-122.66614</v>
      </c>
      <c r="I275" s="70">
        <v>48.323290999999998</v>
      </c>
      <c r="J275" s="70">
        <v>-122.70189000000001</v>
      </c>
    </row>
    <row r="276" spans="1:10" ht="18" customHeight="1">
      <c r="A276" s="71" t="s">
        <v>503</v>
      </c>
      <c r="B276" s="71" t="s">
        <v>729</v>
      </c>
      <c r="C276" s="71" t="s">
        <v>730</v>
      </c>
      <c r="D276" s="71" t="s">
        <v>34</v>
      </c>
      <c r="E276" s="71">
        <v>3</v>
      </c>
      <c r="F276" s="152">
        <v>762</v>
      </c>
      <c r="G276" s="71">
        <v>48.284613</v>
      </c>
      <c r="H276" s="71">
        <v>-122.63182</v>
      </c>
      <c r="I276" s="71">
        <v>48.28716</v>
      </c>
      <c r="J276" s="71">
        <v>-122.6328</v>
      </c>
    </row>
    <row r="277" spans="1:10" ht="12.75" customHeight="1">
      <c r="A277" s="32"/>
      <c r="B277" s="33">
        <f>COUNTA(B163:B276)</f>
        <v>114</v>
      </c>
      <c r="C277" s="32"/>
      <c r="D277" s="32"/>
      <c r="E277" s="75"/>
      <c r="F277" s="51">
        <f>SUM(F163:F276)</f>
        <v>114837.79000000005</v>
      </c>
      <c r="G277" s="32"/>
      <c r="H277" s="32"/>
      <c r="I277" s="32"/>
      <c r="J277" s="32"/>
    </row>
    <row r="278" spans="1:10" ht="12.75" customHeight="1">
      <c r="A278" s="32"/>
      <c r="B278" s="33"/>
      <c r="C278" s="32"/>
      <c r="D278" s="32"/>
      <c r="E278" s="75"/>
      <c r="F278" s="51"/>
      <c r="G278" s="32"/>
      <c r="H278" s="32"/>
      <c r="I278" s="32"/>
      <c r="J278" s="32"/>
    </row>
    <row r="279" spans="1:10" ht="12.75" customHeight="1">
      <c r="A279" s="70" t="s">
        <v>179</v>
      </c>
      <c r="B279" s="70" t="s">
        <v>731</v>
      </c>
      <c r="C279" s="70" t="s">
        <v>732</v>
      </c>
      <c r="D279" s="70" t="s">
        <v>178</v>
      </c>
      <c r="E279" s="70">
        <v>3</v>
      </c>
      <c r="F279" s="149">
        <v>24.13</v>
      </c>
      <c r="G279" s="70">
        <v>48.045686000000003</v>
      </c>
      <c r="H279" s="70">
        <v>-122.82675999999999</v>
      </c>
      <c r="I279" s="70">
        <v>48.045475000000003</v>
      </c>
      <c r="J279" s="70">
        <v>-122.82668</v>
      </c>
    </row>
    <row r="280" spans="1:10" ht="12.75" customHeight="1">
      <c r="A280" s="70" t="s">
        <v>179</v>
      </c>
      <c r="B280" s="70" t="s">
        <v>733</v>
      </c>
      <c r="C280" s="70" t="s">
        <v>734</v>
      </c>
      <c r="D280" s="70" t="s">
        <v>178</v>
      </c>
      <c r="E280" s="70">
        <v>3</v>
      </c>
      <c r="F280" s="149">
        <v>2332.1999999999998</v>
      </c>
      <c r="G280" s="70">
        <v>47.842658999999998</v>
      </c>
      <c r="H280" s="70">
        <v>-122.68442</v>
      </c>
      <c r="I280" s="70">
        <v>47.846206000000002</v>
      </c>
      <c r="J280" s="70">
        <v>-122.68513</v>
      </c>
    </row>
    <row r="281" spans="1:10" ht="12.75" customHeight="1">
      <c r="A281" s="70" t="s">
        <v>179</v>
      </c>
      <c r="B281" s="70" t="s">
        <v>735</v>
      </c>
      <c r="C281" s="70" t="s">
        <v>736</v>
      </c>
      <c r="D281" s="70" t="s">
        <v>178</v>
      </c>
      <c r="E281" s="70">
        <v>3</v>
      </c>
      <c r="F281" s="149">
        <v>302.42</v>
      </c>
      <c r="G281" s="70">
        <v>47.925114999999998</v>
      </c>
      <c r="H281" s="70">
        <v>-122.68112000000001</v>
      </c>
      <c r="I281" s="70">
        <v>47.927812000000003</v>
      </c>
      <c r="J281" s="70">
        <v>-122.68095</v>
      </c>
    </row>
    <row r="282" spans="1:10" ht="12.75" customHeight="1">
      <c r="A282" s="70" t="s">
        <v>179</v>
      </c>
      <c r="B282" s="70" t="s">
        <v>737</v>
      </c>
      <c r="C282" s="70" t="s">
        <v>738</v>
      </c>
      <c r="D282" s="70" t="s">
        <v>178</v>
      </c>
      <c r="E282" s="70">
        <v>3</v>
      </c>
      <c r="F282" s="149">
        <v>33.909999999999997</v>
      </c>
      <c r="G282" s="70">
        <v>48.110436</v>
      </c>
      <c r="H282" s="70">
        <v>-122.76484000000001</v>
      </c>
      <c r="I282" s="70">
        <v>48.110577999999997</v>
      </c>
      <c r="J282" s="70">
        <v>-122.76443</v>
      </c>
    </row>
    <row r="283" spans="1:10" ht="12.75" customHeight="1">
      <c r="A283" s="70" t="s">
        <v>179</v>
      </c>
      <c r="B283" s="70" t="s">
        <v>739</v>
      </c>
      <c r="C283" s="70" t="s">
        <v>740</v>
      </c>
      <c r="D283" s="70" t="s">
        <v>178</v>
      </c>
      <c r="E283" s="70">
        <v>3</v>
      </c>
      <c r="F283" s="149">
        <v>172.69</v>
      </c>
      <c r="G283" s="70">
        <v>48.058326999999998</v>
      </c>
      <c r="H283" s="70">
        <v>-122.85204</v>
      </c>
      <c r="I283" s="70">
        <v>48.056828000000003</v>
      </c>
      <c r="J283" s="70">
        <v>-122.85145</v>
      </c>
    </row>
    <row r="284" spans="1:10" ht="12.75" customHeight="1">
      <c r="A284" s="70" t="s">
        <v>179</v>
      </c>
      <c r="B284" s="70" t="s">
        <v>741</v>
      </c>
      <c r="C284" s="70" t="s">
        <v>742</v>
      </c>
      <c r="D284" s="70" t="s">
        <v>34</v>
      </c>
      <c r="E284" s="70">
        <v>3</v>
      </c>
      <c r="F284" s="149">
        <v>889.85</v>
      </c>
      <c r="G284" s="70">
        <v>47.576923000000001</v>
      </c>
      <c r="H284" s="70">
        <v>-124.36418999999999</v>
      </c>
      <c r="I284" s="70">
        <v>47.569026999999998</v>
      </c>
      <c r="J284" s="70">
        <v>-124.36236</v>
      </c>
    </row>
    <row r="285" spans="1:10" ht="12.75" customHeight="1">
      <c r="A285" s="70" t="s">
        <v>179</v>
      </c>
      <c r="B285" s="70" t="s">
        <v>743</v>
      </c>
      <c r="C285" s="70" t="s">
        <v>744</v>
      </c>
      <c r="D285" s="70" t="s">
        <v>34</v>
      </c>
      <c r="E285" s="70">
        <v>3</v>
      </c>
      <c r="F285" s="149">
        <v>1780.77</v>
      </c>
      <c r="G285" s="70">
        <v>47.592543999999997</v>
      </c>
      <c r="H285" s="70">
        <v>-124.36862000000001</v>
      </c>
      <c r="I285" s="70">
        <v>47.576923000000001</v>
      </c>
      <c r="J285" s="70">
        <v>-124.36418999999999</v>
      </c>
    </row>
    <row r="286" spans="1:10" ht="12.75" customHeight="1">
      <c r="A286" s="70" t="s">
        <v>179</v>
      </c>
      <c r="B286" s="70" t="s">
        <v>745</v>
      </c>
      <c r="C286" s="70" t="s">
        <v>746</v>
      </c>
      <c r="D286" s="70" t="s">
        <v>34</v>
      </c>
      <c r="E286" s="70">
        <v>3</v>
      </c>
      <c r="F286" s="149">
        <v>2022.79</v>
      </c>
      <c r="G286" s="70">
        <v>47.649379000000003</v>
      </c>
      <c r="H286" s="70">
        <v>-124.38835</v>
      </c>
      <c r="I286" s="70">
        <v>47.635359000000001</v>
      </c>
      <c r="J286" s="70">
        <v>-124.38667</v>
      </c>
    </row>
    <row r="287" spans="1:10" ht="12.75" customHeight="1">
      <c r="A287" s="70" t="s">
        <v>179</v>
      </c>
      <c r="B287" s="70" t="s">
        <v>747</v>
      </c>
      <c r="C287" s="70" t="s">
        <v>748</v>
      </c>
      <c r="D287" s="70" t="s">
        <v>34</v>
      </c>
      <c r="E287" s="70">
        <v>3</v>
      </c>
      <c r="F287" s="149">
        <v>2175.38</v>
      </c>
      <c r="G287" s="70">
        <v>47.664012</v>
      </c>
      <c r="H287" s="70">
        <v>-124.39518</v>
      </c>
      <c r="I287" s="70">
        <v>47.652189</v>
      </c>
      <c r="J287" s="70">
        <v>-124.39228</v>
      </c>
    </row>
    <row r="288" spans="1:10" ht="12.75" customHeight="1">
      <c r="A288" s="70" t="s">
        <v>179</v>
      </c>
      <c r="B288" s="70" t="s">
        <v>749</v>
      </c>
      <c r="C288" s="70" t="s">
        <v>750</v>
      </c>
      <c r="D288" s="70" t="s">
        <v>34</v>
      </c>
      <c r="E288" s="70">
        <v>3</v>
      </c>
      <c r="F288" s="149">
        <v>640.45000000000005</v>
      </c>
      <c r="G288" s="70">
        <v>47.669307000000003</v>
      </c>
      <c r="H288" s="70">
        <v>-124.39812000000001</v>
      </c>
      <c r="I288" s="70">
        <v>47.664012</v>
      </c>
      <c r="J288" s="70">
        <v>-124.39518</v>
      </c>
    </row>
    <row r="289" spans="1:10" ht="12.75" customHeight="1">
      <c r="A289" s="70" t="s">
        <v>179</v>
      </c>
      <c r="B289" s="70" t="s">
        <v>751</v>
      </c>
      <c r="C289" s="70" t="s">
        <v>752</v>
      </c>
      <c r="D289" s="70" t="s">
        <v>34</v>
      </c>
      <c r="E289" s="70">
        <v>3</v>
      </c>
      <c r="F289" s="149">
        <v>1091.93</v>
      </c>
      <c r="G289" s="70">
        <v>47.678167000000002</v>
      </c>
      <c r="H289" s="70">
        <v>-124.40376999999999</v>
      </c>
      <c r="I289" s="70">
        <v>47.669305999999999</v>
      </c>
      <c r="J289" s="70">
        <v>-124.39812000000001</v>
      </c>
    </row>
    <row r="290" spans="1:10" ht="12.75" customHeight="1">
      <c r="A290" s="70" t="s">
        <v>179</v>
      </c>
      <c r="B290" s="70" t="s">
        <v>753</v>
      </c>
      <c r="C290" s="70" t="s">
        <v>754</v>
      </c>
      <c r="D290" s="70" t="s">
        <v>34</v>
      </c>
      <c r="E290" s="70">
        <v>3</v>
      </c>
      <c r="F290" s="149">
        <v>1817.71</v>
      </c>
      <c r="G290" s="70">
        <v>47.692788999999998</v>
      </c>
      <c r="H290" s="70">
        <v>-124.41172</v>
      </c>
      <c r="I290" s="70">
        <v>47.678167000000002</v>
      </c>
      <c r="J290" s="70">
        <v>-124.40376999999999</v>
      </c>
    </row>
    <row r="291" spans="1:10" ht="12.75" customHeight="1">
      <c r="A291" s="70" t="s">
        <v>179</v>
      </c>
      <c r="B291" s="70" t="s">
        <v>755</v>
      </c>
      <c r="C291" s="70" t="s">
        <v>756</v>
      </c>
      <c r="D291" s="70" t="s">
        <v>178</v>
      </c>
      <c r="E291" s="70">
        <v>3</v>
      </c>
      <c r="F291" s="149">
        <v>2555.36</v>
      </c>
      <c r="G291" s="70">
        <v>48.081674</v>
      </c>
      <c r="H291" s="70">
        <v>-122.88623</v>
      </c>
      <c r="I291" s="70">
        <v>48.072291999999997</v>
      </c>
      <c r="J291" s="70">
        <v>-122.86997</v>
      </c>
    </row>
    <row r="292" spans="1:10" ht="12.75" customHeight="1">
      <c r="A292" s="70" t="s">
        <v>179</v>
      </c>
      <c r="B292" s="70" t="s">
        <v>757</v>
      </c>
      <c r="C292" s="70" t="s">
        <v>758</v>
      </c>
      <c r="D292" s="70" t="s">
        <v>34</v>
      </c>
      <c r="E292" s="70">
        <v>3</v>
      </c>
      <c r="F292" s="149">
        <v>803.01</v>
      </c>
      <c r="G292" s="70">
        <v>47.781179999999999</v>
      </c>
      <c r="H292" s="70">
        <v>-122.83884</v>
      </c>
      <c r="I292" s="70">
        <v>47.784725999999999</v>
      </c>
      <c r="J292" s="70">
        <v>-122.82974</v>
      </c>
    </row>
    <row r="293" spans="1:10" ht="12.75" customHeight="1">
      <c r="A293" s="70" t="s">
        <v>179</v>
      </c>
      <c r="B293" s="70" t="s">
        <v>759</v>
      </c>
      <c r="C293" s="70" t="s">
        <v>760</v>
      </c>
      <c r="D293" s="70" t="s">
        <v>178</v>
      </c>
      <c r="E293" s="70">
        <v>3</v>
      </c>
      <c r="F293" s="149">
        <v>355.04</v>
      </c>
      <c r="G293" s="70">
        <v>47.841742000000004</v>
      </c>
      <c r="H293" s="70">
        <v>-122.68483000000001</v>
      </c>
      <c r="I293" s="70">
        <v>47.842658999999998</v>
      </c>
      <c r="J293" s="70">
        <v>-122.68442</v>
      </c>
    </row>
    <row r="294" spans="1:10" ht="12.75" customHeight="1">
      <c r="A294" s="70" t="s">
        <v>179</v>
      </c>
      <c r="B294" s="70" t="s">
        <v>761</v>
      </c>
      <c r="C294" s="70" t="s">
        <v>762</v>
      </c>
      <c r="D294" s="70" t="s">
        <v>34</v>
      </c>
      <c r="E294" s="70">
        <v>3</v>
      </c>
      <c r="F294" s="149">
        <v>302.99</v>
      </c>
      <c r="G294" s="70">
        <v>47.697612999999997</v>
      </c>
      <c r="H294" s="70">
        <v>-122.89608</v>
      </c>
      <c r="I294" s="70">
        <v>47.698594999999997</v>
      </c>
      <c r="J294" s="70">
        <v>-122.89606000000001</v>
      </c>
    </row>
    <row r="295" spans="1:10" ht="12.75" customHeight="1">
      <c r="A295" s="70" t="s">
        <v>179</v>
      </c>
      <c r="B295" s="70" t="s">
        <v>763</v>
      </c>
      <c r="C295" s="70" t="s">
        <v>764</v>
      </c>
      <c r="D295" s="70" t="s">
        <v>178</v>
      </c>
      <c r="E295" s="70">
        <v>3</v>
      </c>
      <c r="F295" s="149">
        <v>93.67</v>
      </c>
      <c r="G295" s="70">
        <v>47.730137999999997</v>
      </c>
      <c r="H295" s="70">
        <v>-122.88397000000001</v>
      </c>
      <c r="I295" s="70">
        <v>47.730966000000002</v>
      </c>
      <c r="J295" s="70">
        <v>-122.88375000000001</v>
      </c>
    </row>
    <row r="296" spans="1:10" ht="12.75" customHeight="1">
      <c r="A296" s="70" t="s">
        <v>179</v>
      </c>
      <c r="B296" s="70" t="s">
        <v>765</v>
      </c>
      <c r="C296" s="70" t="s">
        <v>766</v>
      </c>
      <c r="D296" s="70" t="s">
        <v>34</v>
      </c>
      <c r="E296" s="70">
        <v>3</v>
      </c>
      <c r="F296" s="149">
        <v>1353.65</v>
      </c>
      <c r="G296" s="70">
        <v>47.806609000000002</v>
      </c>
      <c r="H296" s="70">
        <v>-122.81766</v>
      </c>
      <c r="I296" s="70">
        <v>47.809963000000003</v>
      </c>
      <c r="J296" s="70">
        <v>-122.81983</v>
      </c>
    </row>
    <row r="297" spans="1:10" ht="12.75" customHeight="1">
      <c r="A297" s="70" t="s">
        <v>179</v>
      </c>
      <c r="B297" s="70" t="s">
        <v>767</v>
      </c>
      <c r="C297" s="70" t="s">
        <v>768</v>
      </c>
      <c r="D297" s="70" t="s">
        <v>34</v>
      </c>
      <c r="E297" s="70">
        <v>3</v>
      </c>
      <c r="F297" s="149">
        <v>1657.54</v>
      </c>
      <c r="G297" s="70">
        <v>47.792242000000002</v>
      </c>
      <c r="H297" s="70">
        <v>-122.82223999999999</v>
      </c>
      <c r="I297" s="70">
        <v>47.806609000000002</v>
      </c>
      <c r="J297" s="70">
        <v>-122.81766</v>
      </c>
    </row>
    <row r="298" spans="1:10" ht="12.75" customHeight="1">
      <c r="A298" s="70" t="s">
        <v>179</v>
      </c>
      <c r="B298" s="70" t="s">
        <v>769</v>
      </c>
      <c r="C298" s="70" t="s">
        <v>770</v>
      </c>
      <c r="D298" s="70" t="s">
        <v>180</v>
      </c>
      <c r="E298" s="70">
        <v>3</v>
      </c>
      <c r="F298" s="149">
        <v>4515.45</v>
      </c>
      <c r="G298" s="70">
        <v>47.741132999999998</v>
      </c>
      <c r="H298" s="70">
        <v>-122.76996</v>
      </c>
      <c r="I298" s="70">
        <v>47.773401</v>
      </c>
      <c r="J298" s="70">
        <v>-122.7513</v>
      </c>
    </row>
    <row r="299" spans="1:10" ht="12.75" customHeight="1">
      <c r="A299" s="70" t="s">
        <v>179</v>
      </c>
      <c r="B299" s="70" t="s">
        <v>771</v>
      </c>
      <c r="C299" s="70" t="s">
        <v>772</v>
      </c>
      <c r="D299" s="70" t="s">
        <v>178</v>
      </c>
      <c r="E299" s="70">
        <v>1</v>
      </c>
      <c r="F299" s="149">
        <v>2063.13</v>
      </c>
      <c r="G299" s="70">
        <v>47.745086999999998</v>
      </c>
      <c r="H299" s="70">
        <v>-122.87438</v>
      </c>
      <c r="I299" s="70">
        <v>47.748570999999998</v>
      </c>
      <c r="J299" s="70">
        <v>-122.85229</v>
      </c>
    </row>
    <row r="300" spans="1:10" ht="12.75" customHeight="1">
      <c r="A300" s="70" t="s">
        <v>179</v>
      </c>
      <c r="B300" s="70" t="s">
        <v>773</v>
      </c>
      <c r="C300" s="70" t="s">
        <v>774</v>
      </c>
      <c r="D300" s="70" t="s">
        <v>178</v>
      </c>
      <c r="E300" s="70">
        <v>3</v>
      </c>
      <c r="F300" s="149">
        <v>2962.25</v>
      </c>
      <c r="G300" s="70">
        <v>48.108826999999998</v>
      </c>
      <c r="H300" s="70">
        <v>-122.88087</v>
      </c>
      <c r="I300" s="70">
        <v>48.088737000000002</v>
      </c>
      <c r="J300" s="70">
        <v>-122.87993</v>
      </c>
    </row>
    <row r="301" spans="1:10" ht="12.75" customHeight="1">
      <c r="A301" s="70" t="s">
        <v>179</v>
      </c>
      <c r="B301" s="70" t="s">
        <v>775</v>
      </c>
      <c r="C301" s="70" t="s">
        <v>776</v>
      </c>
      <c r="D301" s="70" t="s">
        <v>34</v>
      </c>
      <c r="E301" s="70">
        <v>3</v>
      </c>
      <c r="F301" s="149">
        <v>7411.6</v>
      </c>
      <c r="G301" s="70">
        <v>48.139788000000003</v>
      </c>
      <c r="H301" s="70">
        <v>-122.79858</v>
      </c>
      <c r="I301" s="70">
        <v>48.109695000000002</v>
      </c>
      <c r="J301" s="70">
        <v>-122.87891999999999</v>
      </c>
    </row>
    <row r="302" spans="1:10" ht="12.75" customHeight="1">
      <c r="A302" s="70" t="s">
        <v>179</v>
      </c>
      <c r="B302" s="70" t="s">
        <v>777</v>
      </c>
      <c r="C302" s="70" t="s">
        <v>778</v>
      </c>
      <c r="D302" s="70" t="s">
        <v>34</v>
      </c>
      <c r="E302" s="70">
        <v>3</v>
      </c>
      <c r="F302" s="149">
        <v>918.05</v>
      </c>
      <c r="G302" s="70">
        <v>48.088737000000002</v>
      </c>
      <c r="H302" s="70">
        <v>-122.87993</v>
      </c>
      <c r="I302" s="70">
        <v>48.081674</v>
      </c>
      <c r="J302" s="70">
        <v>-122.88623</v>
      </c>
    </row>
    <row r="303" spans="1:10" ht="12.75" customHeight="1">
      <c r="A303" s="70" t="s">
        <v>179</v>
      </c>
      <c r="B303" s="70" t="s">
        <v>779</v>
      </c>
      <c r="C303" s="70" t="s">
        <v>780</v>
      </c>
      <c r="D303" s="70" t="s">
        <v>34</v>
      </c>
      <c r="E303" s="70">
        <v>3</v>
      </c>
      <c r="F303" s="149">
        <v>36779.65</v>
      </c>
      <c r="G303" s="70">
        <v>47.746293999999999</v>
      </c>
      <c r="H303" s="70">
        <v>-124.45165</v>
      </c>
      <c r="I303" s="70">
        <v>47.866588999999998</v>
      </c>
      <c r="J303" s="70">
        <v>-124.56455</v>
      </c>
    </row>
    <row r="304" spans="1:10" ht="12.75" customHeight="1">
      <c r="A304" s="70" t="s">
        <v>179</v>
      </c>
      <c r="B304" s="70" t="s">
        <v>781</v>
      </c>
      <c r="C304" s="70" t="s">
        <v>782</v>
      </c>
      <c r="D304" s="70" t="s">
        <v>34</v>
      </c>
      <c r="E304" s="70">
        <v>3</v>
      </c>
      <c r="F304" s="149">
        <v>309.89</v>
      </c>
      <c r="G304" s="70">
        <v>48.121965000000003</v>
      </c>
      <c r="H304" s="70">
        <v>-122.75391</v>
      </c>
      <c r="I304" s="70">
        <v>48.124220999999999</v>
      </c>
      <c r="J304" s="70">
        <v>-122.75635</v>
      </c>
    </row>
    <row r="305" spans="1:10" ht="12.75" customHeight="1">
      <c r="A305" s="70" t="s">
        <v>179</v>
      </c>
      <c r="B305" s="70" t="s">
        <v>783</v>
      </c>
      <c r="C305" s="70" t="s">
        <v>784</v>
      </c>
      <c r="D305" s="70" t="s">
        <v>34</v>
      </c>
      <c r="E305" s="70">
        <v>2</v>
      </c>
      <c r="F305" s="149">
        <v>4275.25</v>
      </c>
      <c r="G305" s="70">
        <v>48.044572000000002</v>
      </c>
      <c r="H305" s="70">
        <v>-122.76749</v>
      </c>
      <c r="I305" s="70">
        <v>48.056457000000002</v>
      </c>
      <c r="J305" s="70">
        <v>-122.77030999999999</v>
      </c>
    </row>
    <row r="306" spans="1:10" ht="12.75" customHeight="1">
      <c r="A306" s="70" t="s">
        <v>179</v>
      </c>
      <c r="B306" s="70" t="s">
        <v>785</v>
      </c>
      <c r="C306" s="70" t="s">
        <v>786</v>
      </c>
      <c r="D306" s="70" t="s">
        <v>34</v>
      </c>
      <c r="E306" s="70">
        <v>3</v>
      </c>
      <c r="F306" s="149">
        <v>669.73</v>
      </c>
      <c r="G306" s="70">
        <v>47.821303</v>
      </c>
      <c r="H306" s="70">
        <v>-122.79397</v>
      </c>
      <c r="I306" s="70">
        <v>47.815382</v>
      </c>
      <c r="J306" s="70">
        <v>-122.79485</v>
      </c>
    </row>
    <row r="307" spans="1:10" ht="12.75" customHeight="1">
      <c r="A307" s="70" t="s">
        <v>179</v>
      </c>
      <c r="B307" s="70" t="s">
        <v>787</v>
      </c>
      <c r="C307" s="70" t="s">
        <v>788</v>
      </c>
      <c r="D307" s="70" t="s">
        <v>178</v>
      </c>
      <c r="E307" s="70">
        <v>3</v>
      </c>
      <c r="F307" s="149">
        <v>86.14</v>
      </c>
      <c r="G307" s="70">
        <v>47.786186999999998</v>
      </c>
      <c r="H307" s="70">
        <v>-122.78883999999999</v>
      </c>
      <c r="I307" s="70">
        <v>47.785412999999998</v>
      </c>
      <c r="J307" s="70">
        <v>-122.78883999999999</v>
      </c>
    </row>
    <row r="308" spans="1:10" ht="12.75" customHeight="1">
      <c r="A308" s="70" t="s">
        <v>179</v>
      </c>
      <c r="B308" s="70" t="s">
        <v>789</v>
      </c>
      <c r="C308" s="70" t="s">
        <v>790</v>
      </c>
      <c r="D308" s="70" t="s">
        <v>178</v>
      </c>
      <c r="E308" s="70">
        <v>3</v>
      </c>
      <c r="F308" s="149">
        <v>49.02</v>
      </c>
      <c r="G308" s="70">
        <v>48.051614000000001</v>
      </c>
      <c r="H308" s="70">
        <v>-122.84175999999999</v>
      </c>
      <c r="I308" s="70">
        <v>48.051251999999998</v>
      </c>
      <c r="J308" s="70">
        <v>-122.84011</v>
      </c>
    </row>
    <row r="309" spans="1:10" ht="12.75" customHeight="1">
      <c r="A309" s="70" t="s">
        <v>179</v>
      </c>
      <c r="B309" s="70" t="s">
        <v>791</v>
      </c>
      <c r="C309" s="70" t="s">
        <v>792</v>
      </c>
      <c r="D309" s="70" t="s">
        <v>34</v>
      </c>
      <c r="E309" s="70">
        <v>3</v>
      </c>
      <c r="F309" s="149">
        <v>1135.44</v>
      </c>
      <c r="G309" s="70">
        <v>47.685099999999998</v>
      </c>
      <c r="H309" s="70">
        <v>-122.89978000000001</v>
      </c>
      <c r="I309" s="70">
        <v>47.690434000000003</v>
      </c>
      <c r="J309" s="70">
        <v>-122.89542</v>
      </c>
    </row>
    <row r="310" spans="1:10" ht="12.75" customHeight="1">
      <c r="A310" s="70" t="s">
        <v>179</v>
      </c>
      <c r="B310" s="70" t="s">
        <v>793</v>
      </c>
      <c r="C310" s="70" t="s">
        <v>794</v>
      </c>
      <c r="D310" s="70" t="s">
        <v>34</v>
      </c>
      <c r="E310" s="70">
        <v>3</v>
      </c>
      <c r="F310" s="149">
        <v>335.36</v>
      </c>
      <c r="G310" s="70">
        <v>48.113208999999998</v>
      </c>
      <c r="H310" s="70">
        <v>-122.75747</v>
      </c>
      <c r="I310" s="70">
        <v>48.114776999999997</v>
      </c>
      <c r="J310" s="70">
        <v>-122.7542</v>
      </c>
    </row>
    <row r="311" spans="1:10" ht="12.75" customHeight="1">
      <c r="A311" s="70" t="s">
        <v>179</v>
      </c>
      <c r="B311" s="70" t="s">
        <v>795</v>
      </c>
      <c r="C311" s="70" t="s">
        <v>796</v>
      </c>
      <c r="D311" s="70" t="s">
        <v>34</v>
      </c>
      <c r="E311" s="70">
        <v>3</v>
      </c>
      <c r="F311" s="149">
        <v>2096.86</v>
      </c>
      <c r="G311" s="70">
        <v>47.646163999999999</v>
      </c>
      <c r="H311" s="70">
        <v>-122.93639</v>
      </c>
      <c r="I311" s="70">
        <v>47.651254000000002</v>
      </c>
      <c r="J311" s="70">
        <v>-122.9273</v>
      </c>
    </row>
    <row r="312" spans="1:10" ht="12.75" customHeight="1">
      <c r="A312" s="70" t="s">
        <v>179</v>
      </c>
      <c r="B312" s="70" t="s">
        <v>797</v>
      </c>
      <c r="C312" s="70" t="s">
        <v>798</v>
      </c>
      <c r="D312" s="70" t="s">
        <v>34</v>
      </c>
      <c r="E312" s="70">
        <v>3</v>
      </c>
      <c r="F312" s="149">
        <v>2068.21</v>
      </c>
      <c r="G312" s="70">
        <v>47.638663999999999</v>
      </c>
      <c r="H312" s="70">
        <v>-122.9366</v>
      </c>
      <c r="I312" s="70">
        <v>47.646360000000001</v>
      </c>
      <c r="J312" s="70">
        <v>-122.91531000000001</v>
      </c>
    </row>
    <row r="313" spans="1:10" ht="12.75" customHeight="1">
      <c r="A313" s="70" t="s">
        <v>179</v>
      </c>
      <c r="B313" s="70" t="s">
        <v>799</v>
      </c>
      <c r="C313" s="70" t="s">
        <v>800</v>
      </c>
      <c r="D313" s="70" t="s">
        <v>34</v>
      </c>
      <c r="E313" s="70">
        <v>3</v>
      </c>
      <c r="F313" s="149">
        <v>37.729999999999997</v>
      </c>
      <c r="G313" s="70">
        <v>48.056590999999997</v>
      </c>
      <c r="H313" s="70">
        <v>-122.68375</v>
      </c>
      <c r="I313" s="70">
        <v>48.056902999999998</v>
      </c>
      <c r="J313" s="70">
        <v>-122.68395</v>
      </c>
    </row>
    <row r="314" spans="1:10" ht="12.75" customHeight="1">
      <c r="A314" s="70" t="s">
        <v>179</v>
      </c>
      <c r="B314" s="70" t="s">
        <v>801</v>
      </c>
      <c r="C314" s="70" t="s">
        <v>802</v>
      </c>
      <c r="D314" s="70" t="s">
        <v>34</v>
      </c>
      <c r="E314" s="70">
        <v>3</v>
      </c>
      <c r="F314" s="149">
        <v>8.9499999999999993</v>
      </c>
      <c r="G314" s="70">
        <v>48.056814000000003</v>
      </c>
      <c r="H314" s="70">
        <v>-122.69150999999999</v>
      </c>
      <c r="I314" s="70">
        <v>48.056739999999998</v>
      </c>
      <c r="J314" s="70">
        <v>-122.69147</v>
      </c>
    </row>
    <row r="315" spans="1:10" ht="12.75" customHeight="1">
      <c r="A315" s="70" t="s">
        <v>179</v>
      </c>
      <c r="B315" s="70" t="s">
        <v>803</v>
      </c>
      <c r="C315" s="70" t="s">
        <v>804</v>
      </c>
      <c r="D315" s="70" t="s">
        <v>178</v>
      </c>
      <c r="E315" s="70">
        <v>3</v>
      </c>
      <c r="F315" s="149">
        <v>75.38</v>
      </c>
      <c r="G315" s="70">
        <v>48.109113000000001</v>
      </c>
      <c r="H315" s="70">
        <v>-122.76979</v>
      </c>
      <c r="I315" s="70">
        <v>48.109284000000002</v>
      </c>
      <c r="J315" s="70">
        <v>-122.76884</v>
      </c>
    </row>
    <row r="316" spans="1:10" ht="12.75" customHeight="1">
      <c r="A316" s="70" t="s">
        <v>179</v>
      </c>
      <c r="B316" s="70" t="s">
        <v>805</v>
      </c>
      <c r="C316" s="70" t="s">
        <v>806</v>
      </c>
      <c r="D316" s="70" t="s">
        <v>178</v>
      </c>
      <c r="E316" s="70">
        <v>3</v>
      </c>
      <c r="F316" s="149">
        <v>624.92999999999995</v>
      </c>
      <c r="G316" s="70">
        <v>47.782060999999999</v>
      </c>
      <c r="H316" s="70">
        <v>-122.85257</v>
      </c>
      <c r="I316" s="70">
        <v>47.781568</v>
      </c>
      <c r="J316" s="70">
        <v>-122.85329</v>
      </c>
    </row>
    <row r="317" spans="1:10" ht="12.75" customHeight="1">
      <c r="A317" s="70" t="s">
        <v>179</v>
      </c>
      <c r="B317" s="70" t="s">
        <v>807</v>
      </c>
      <c r="C317" s="70" t="s">
        <v>808</v>
      </c>
      <c r="D317" s="70" t="s">
        <v>34</v>
      </c>
      <c r="E317" s="70">
        <v>3</v>
      </c>
      <c r="F317" s="149">
        <v>7605.81</v>
      </c>
      <c r="G317" s="70">
        <v>48.083652000000001</v>
      </c>
      <c r="H317" s="70">
        <v>-122.69137000000001</v>
      </c>
      <c r="I317" s="70">
        <v>48.085752999999997</v>
      </c>
      <c r="J317" s="70">
        <v>-122.73665</v>
      </c>
    </row>
    <row r="318" spans="1:10" ht="12.75" customHeight="1">
      <c r="A318" s="70" t="s">
        <v>179</v>
      </c>
      <c r="B318" s="70" t="s">
        <v>809</v>
      </c>
      <c r="C318" s="70" t="s">
        <v>810</v>
      </c>
      <c r="D318" s="70" t="s">
        <v>34</v>
      </c>
      <c r="E318" s="70">
        <v>1</v>
      </c>
      <c r="F318" s="149">
        <v>3770.41</v>
      </c>
      <c r="G318" s="70">
        <v>48.131647000000001</v>
      </c>
      <c r="H318" s="70">
        <v>-122.76267</v>
      </c>
      <c r="I318" s="70">
        <v>48.142459000000002</v>
      </c>
      <c r="J318" s="70">
        <v>-122.78187</v>
      </c>
    </row>
    <row r="319" spans="1:10" ht="12.75" customHeight="1">
      <c r="A319" s="70" t="s">
        <v>179</v>
      </c>
      <c r="B319" s="70" t="s">
        <v>811</v>
      </c>
      <c r="C319" s="70" t="s">
        <v>812</v>
      </c>
      <c r="D319" s="70" t="s">
        <v>34</v>
      </c>
      <c r="E319" s="70">
        <v>3</v>
      </c>
      <c r="F319" s="149">
        <v>146.18</v>
      </c>
      <c r="G319" s="70">
        <v>48.056907000000002</v>
      </c>
      <c r="H319" s="70">
        <v>-122.91567999999999</v>
      </c>
      <c r="I319" s="70">
        <v>48.057454999999997</v>
      </c>
      <c r="J319" s="70">
        <v>-122.91746000000001</v>
      </c>
    </row>
    <row r="320" spans="1:10" ht="12.75" customHeight="1">
      <c r="A320" s="70" t="s">
        <v>179</v>
      </c>
      <c r="B320" s="70" t="s">
        <v>813</v>
      </c>
      <c r="C320" s="70" t="s">
        <v>814</v>
      </c>
      <c r="D320" s="70" t="s">
        <v>34</v>
      </c>
      <c r="E320" s="70">
        <v>3</v>
      </c>
      <c r="F320" s="149">
        <v>34.159999999999997</v>
      </c>
      <c r="G320" s="70">
        <v>48.033377999999999</v>
      </c>
      <c r="H320" s="70">
        <v>-122.75208000000001</v>
      </c>
      <c r="I320" s="70">
        <v>48.033678000000002</v>
      </c>
      <c r="J320" s="70">
        <v>-122.75217000000001</v>
      </c>
    </row>
    <row r="321" spans="1:10" ht="12.75" customHeight="1">
      <c r="A321" s="70" t="s">
        <v>179</v>
      </c>
      <c r="B321" s="70" t="s">
        <v>815</v>
      </c>
      <c r="C321" s="70" t="s">
        <v>816</v>
      </c>
      <c r="D321" s="70" t="s">
        <v>34</v>
      </c>
      <c r="E321" s="70">
        <v>3</v>
      </c>
      <c r="F321" s="149">
        <v>1063.04</v>
      </c>
      <c r="G321" s="70">
        <v>48.034792000000003</v>
      </c>
      <c r="H321" s="70">
        <v>-122.73352</v>
      </c>
      <c r="I321" s="70">
        <v>48.027504999999998</v>
      </c>
      <c r="J321" s="70">
        <v>-122.72524</v>
      </c>
    </row>
    <row r="322" spans="1:10" ht="12.75" customHeight="1">
      <c r="A322" s="70" t="s">
        <v>179</v>
      </c>
      <c r="B322" s="70" t="s">
        <v>817</v>
      </c>
      <c r="C322" s="70" t="s">
        <v>818</v>
      </c>
      <c r="D322" s="70" t="s">
        <v>34</v>
      </c>
      <c r="E322" s="70">
        <v>1</v>
      </c>
      <c r="F322" s="149">
        <v>450.05</v>
      </c>
      <c r="G322" s="70">
        <v>47.801003999999999</v>
      </c>
      <c r="H322" s="70">
        <v>-122.86767999999999</v>
      </c>
      <c r="I322" s="70">
        <v>47.802081999999999</v>
      </c>
      <c r="J322" s="70">
        <v>-122.86736999999999</v>
      </c>
    </row>
    <row r="323" spans="1:10" ht="12.75" customHeight="1">
      <c r="A323" s="70" t="s">
        <v>179</v>
      </c>
      <c r="B323" s="70" t="s">
        <v>819</v>
      </c>
      <c r="C323" s="70" t="s">
        <v>820</v>
      </c>
      <c r="D323" s="70" t="s">
        <v>34</v>
      </c>
      <c r="E323" s="70">
        <v>3</v>
      </c>
      <c r="F323" s="149">
        <v>112.48</v>
      </c>
      <c r="G323" s="70">
        <v>47.867534999999997</v>
      </c>
      <c r="H323" s="70">
        <v>-122.66492</v>
      </c>
      <c r="I323" s="70">
        <v>47.867289</v>
      </c>
      <c r="J323" s="70">
        <v>-122.66346</v>
      </c>
    </row>
    <row r="324" spans="1:10" ht="12.75" customHeight="1">
      <c r="A324" s="70" t="s">
        <v>179</v>
      </c>
      <c r="B324" s="70" t="s">
        <v>821</v>
      </c>
      <c r="C324" s="70" t="s">
        <v>822</v>
      </c>
      <c r="D324" s="70" t="s">
        <v>35</v>
      </c>
      <c r="E324" s="70">
        <v>3</v>
      </c>
      <c r="F324" s="149">
        <v>2507.23</v>
      </c>
      <c r="G324" s="70">
        <v>47.749901000000001</v>
      </c>
      <c r="H324" s="70">
        <v>-124.43044999999999</v>
      </c>
      <c r="I324" s="70">
        <v>47.733204999999998</v>
      </c>
      <c r="J324" s="70">
        <v>-124.42233</v>
      </c>
    </row>
    <row r="325" spans="1:10" ht="12.75" customHeight="1">
      <c r="A325" s="70" t="s">
        <v>179</v>
      </c>
      <c r="B325" s="70" t="s">
        <v>823</v>
      </c>
      <c r="C325" s="70" t="s">
        <v>824</v>
      </c>
      <c r="D325" s="70" t="s">
        <v>35</v>
      </c>
      <c r="E325" s="70">
        <v>3</v>
      </c>
      <c r="F325" s="149">
        <v>81.09</v>
      </c>
      <c r="G325" s="70">
        <v>47.664358999999997</v>
      </c>
      <c r="H325" s="70">
        <v>-122.91392999999999</v>
      </c>
      <c r="I325" s="70">
        <v>47.664748000000003</v>
      </c>
      <c r="J325" s="70">
        <v>-122.91303000000001</v>
      </c>
    </row>
    <row r="326" spans="1:10" ht="12.75" customHeight="1">
      <c r="A326" s="70" t="s">
        <v>179</v>
      </c>
      <c r="B326" s="70" t="s">
        <v>825</v>
      </c>
      <c r="C326" s="70" t="s">
        <v>826</v>
      </c>
      <c r="D326" s="70" t="s">
        <v>34</v>
      </c>
      <c r="E326" s="70">
        <v>3</v>
      </c>
      <c r="F326" s="149">
        <v>214.18</v>
      </c>
      <c r="G326" s="70">
        <v>48.114776999999997</v>
      </c>
      <c r="H326" s="70">
        <v>-122.7542</v>
      </c>
      <c r="I326" s="70">
        <v>48.115735000000001</v>
      </c>
      <c r="J326" s="70">
        <v>-122.75188</v>
      </c>
    </row>
    <row r="327" spans="1:10" ht="12.75" customHeight="1">
      <c r="A327" s="70" t="s">
        <v>179</v>
      </c>
      <c r="B327" s="70" t="s">
        <v>827</v>
      </c>
      <c r="C327" s="70" t="s">
        <v>828</v>
      </c>
      <c r="D327" s="70" t="s">
        <v>34</v>
      </c>
      <c r="E327" s="70">
        <v>3</v>
      </c>
      <c r="F327" s="149">
        <v>827.34</v>
      </c>
      <c r="G327" s="70">
        <v>47.744726</v>
      </c>
      <c r="H327" s="70">
        <v>-122.86193</v>
      </c>
      <c r="I327" s="70">
        <v>47.738326000000001</v>
      </c>
      <c r="J327" s="70">
        <v>-122.85824</v>
      </c>
    </row>
    <row r="328" spans="1:10" ht="12.75" customHeight="1">
      <c r="A328" s="70" t="s">
        <v>179</v>
      </c>
      <c r="B328" s="70" t="s">
        <v>829</v>
      </c>
      <c r="C328" s="70" t="s">
        <v>830</v>
      </c>
      <c r="D328" s="70" t="s">
        <v>178</v>
      </c>
      <c r="E328" s="70">
        <v>3</v>
      </c>
      <c r="F328" s="149">
        <v>2978.36</v>
      </c>
      <c r="G328" s="70">
        <v>48.056457000000002</v>
      </c>
      <c r="H328" s="70">
        <v>-122.77030999999999</v>
      </c>
      <c r="I328" s="70">
        <v>48.069245000000002</v>
      </c>
      <c r="J328" s="70">
        <v>-122.78507999999999</v>
      </c>
    </row>
    <row r="329" spans="1:10" ht="12.75" customHeight="1">
      <c r="A329" s="70" t="s">
        <v>179</v>
      </c>
      <c r="B329" s="70" t="s">
        <v>831</v>
      </c>
      <c r="C329" s="70" t="s">
        <v>832</v>
      </c>
      <c r="D329" s="70" t="s">
        <v>34</v>
      </c>
      <c r="E329" s="70">
        <v>3</v>
      </c>
      <c r="F329" s="149">
        <v>5518.11</v>
      </c>
      <c r="G329" s="70">
        <v>47.634996999999998</v>
      </c>
      <c r="H329" s="70">
        <v>-124.38433999999999</v>
      </c>
      <c r="I329" s="70">
        <v>47.592543999999997</v>
      </c>
      <c r="J329" s="70">
        <v>-124.36862000000001</v>
      </c>
    </row>
    <row r="330" spans="1:10" ht="12.75" customHeight="1">
      <c r="A330" s="70" t="s">
        <v>179</v>
      </c>
      <c r="B330" s="70" t="s">
        <v>833</v>
      </c>
      <c r="C330" s="70" t="s">
        <v>834</v>
      </c>
      <c r="D330" s="70" t="s">
        <v>34</v>
      </c>
      <c r="E330" s="70">
        <v>3</v>
      </c>
      <c r="F330" s="149">
        <v>1185.3800000000001</v>
      </c>
      <c r="G330" s="70">
        <v>48.010081</v>
      </c>
      <c r="H330" s="70">
        <v>-122.69186999999999</v>
      </c>
      <c r="I330" s="70">
        <v>48.012450999999999</v>
      </c>
      <c r="J330" s="70">
        <v>-122.67885</v>
      </c>
    </row>
    <row r="331" spans="1:10" ht="12.75" customHeight="1">
      <c r="A331" s="70" t="s">
        <v>179</v>
      </c>
      <c r="B331" s="70" t="s">
        <v>835</v>
      </c>
      <c r="C331" s="70" t="s">
        <v>836</v>
      </c>
      <c r="D331" s="70" t="s">
        <v>34</v>
      </c>
      <c r="E331" s="70">
        <v>3</v>
      </c>
      <c r="F331" s="149">
        <v>5598.5</v>
      </c>
      <c r="G331" s="70">
        <v>47.873609000000002</v>
      </c>
      <c r="H331" s="70">
        <v>-124.60485</v>
      </c>
      <c r="I331" s="70">
        <v>47.863658999999998</v>
      </c>
      <c r="J331" s="70">
        <v>-124.57144</v>
      </c>
    </row>
    <row r="332" spans="1:10" ht="12.75" customHeight="1">
      <c r="A332" s="70" t="s">
        <v>179</v>
      </c>
      <c r="B332" s="70" t="s">
        <v>837</v>
      </c>
      <c r="C332" s="70" t="s">
        <v>838</v>
      </c>
      <c r="D332" s="70" t="s">
        <v>178</v>
      </c>
      <c r="E332" s="70">
        <v>3</v>
      </c>
      <c r="F332" s="149">
        <v>786.06</v>
      </c>
      <c r="G332" s="70">
        <v>47.922539999999998</v>
      </c>
      <c r="H332" s="70">
        <v>-122.69011</v>
      </c>
      <c r="I332" s="70">
        <v>47.923813000000003</v>
      </c>
      <c r="J332" s="70">
        <v>-122.68176</v>
      </c>
    </row>
    <row r="333" spans="1:10" ht="12.75" customHeight="1">
      <c r="A333" s="70" t="s">
        <v>179</v>
      </c>
      <c r="B333" s="70" t="s">
        <v>839</v>
      </c>
      <c r="C333" s="70" t="s">
        <v>840</v>
      </c>
      <c r="D333" s="70" t="s">
        <v>178</v>
      </c>
      <c r="E333" s="70">
        <v>3</v>
      </c>
      <c r="F333" s="149">
        <v>48.52</v>
      </c>
      <c r="G333" s="70">
        <v>47.914682999999997</v>
      </c>
      <c r="H333" s="70">
        <v>-122.68125000000001</v>
      </c>
      <c r="I333" s="70">
        <v>47.914634999999997</v>
      </c>
      <c r="J333" s="70">
        <v>-122.68189</v>
      </c>
    </row>
    <row r="334" spans="1:10" ht="12.75" customHeight="1">
      <c r="A334" s="70" t="s">
        <v>179</v>
      </c>
      <c r="B334" s="70" t="s">
        <v>841</v>
      </c>
      <c r="C334" s="70" t="s">
        <v>842</v>
      </c>
      <c r="D334" s="70" t="s">
        <v>178</v>
      </c>
      <c r="E334" s="70">
        <v>3</v>
      </c>
      <c r="F334" s="149">
        <v>29.28</v>
      </c>
      <c r="G334" s="70">
        <v>47.915135999999997</v>
      </c>
      <c r="H334" s="70">
        <v>-122.68026999999999</v>
      </c>
      <c r="I334" s="70">
        <v>47.914931000000003</v>
      </c>
      <c r="J334" s="70">
        <v>-122.68052</v>
      </c>
    </row>
    <row r="335" spans="1:10" ht="12.75" customHeight="1">
      <c r="A335" s="70" t="s">
        <v>179</v>
      </c>
      <c r="B335" s="70" t="s">
        <v>843</v>
      </c>
      <c r="C335" s="70" t="s">
        <v>844</v>
      </c>
      <c r="D335" s="70" t="s">
        <v>178</v>
      </c>
      <c r="E335" s="70">
        <v>3</v>
      </c>
      <c r="F335" s="149">
        <v>26.96</v>
      </c>
      <c r="G335" s="70">
        <v>47.610326999999998</v>
      </c>
      <c r="H335" s="70">
        <v>-122.98453000000001</v>
      </c>
      <c r="I335" s="70">
        <v>47.610568999999998</v>
      </c>
      <c r="J335" s="70">
        <v>-122.98455</v>
      </c>
    </row>
    <row r="336" spans="1:10" ht="12.75" customHeight="1">
      <c r="A336" s="70" t="s">
        <v>179</v>
      </c>
      <c r="B336" s="70" t="s">
        <v>845</v>
      </c>
      <c r="C336" s="70" t="s">
        <v>846</v>
      </c>
      <c r="D336" s="70" t="s">
        <v>34</v>
      </c>
      <c r="E336" s="70">
        <v>3</v>
      </c>
      <c r="F336" s="149">
        <v>30.1</v>
      </c>
      <c r="G336" s="70">
        <v>47.950529000000003</v>
      </c>
      <c r="H336" s="70">
        <v>-122.68589</v>
      </c>
      <c r="I336" s="70">
        <v>47.950338000000002</v>
      </c>
      <c r="J336" s="70">
        <v>-122.68613999999999</v>
      </c>
    </row>
    <row r="337" spans="1:10" ht="12.75" customHeight="1">
      <c r="A337" s="70" t="s">
        <v>179</v>
      </c>
      <c r="B337" s="70" t="s">
        <v>847</v>
      </c>
      <c r="C337" s="70" t="s">
        <v>848</v>
      </c>
      <c r="D337" s="70" t="s">
        <v>178</v>
      </c>
      <c r="E337" s="70">
        <v>3</v>
      </c>
      <c r="F337" s="149">
        <v>82.49</v>
      </c>
      <c r="G337" s="70">
        <v>47.917642000000001</v>
      </c>
      <c r="H337" s="70">
        <v>-122.69101000000001</v>
      </c>
      <c r="I337" s="70">
        <v>47.917516999999997</v>
      </c>
      <c r="J337" s="70">
        <v>-122.69202</v>
      </c>
    </row>
    <row r="338" spans="1:10" ht="12.75" customHeight="1">
      <c r="A338" s="70" t="s">
        <v>179</v>
      </c>
      <c r="B338" s="70" t="s">
        <v>849</v>
      </c>
      <c r="C338" s="70" t="s">
        <v>850</v>
      </c>
      <c r="D338" s="70" t="s">
        <v>34</v>
      </c>
      <c r="E338" s="70">
        <v>3</v>
      </c>
      <c r="F338" s="149">
        <v>428.45</v>
      </c>
      <c r="G338" s="70">
        <v>48.059130000000003</v>
      </c>
      <c r="H338" s="70">
        <v>-122.69665999999999</v>
      </c>
      <c r="I338" s="70">
        <v>48.058280000000003</v>
      </c>
      <c r="J338" s="70">
        <v>-122.69405</v>
      </c>
    </row>
    <row r="339" spans="1:10" ht="12.75" customHeight="1">
      <c r="A339" s="70" t="s">
        <v>179</v>
      </c>
      <c r="B339" s="70" t="s">
        <v>851</v>
      </c>
      <c r="C339" s="70" t="s">
        <v>852</v>
      </c>
      <c r="D339" s="70" t="s">
        <v>34</v>
      </c>
      <c r="E339" s="70">
        <v>3</v>
      </c>
      <c r="F339" s="149">
        <v>460.13</v>
      </c>
      <c r="G339" s="70">
        <v>47.766337999999998</v>
      </c>
      <c r="H339" s="70">
        <v>-122.79608</v>
      </c>
      <c r="I339" s="70">
        <v>47.762706000000001</v>
      </c>
      <c r="J339" s="70">
        <v>-122.79873000000001</v>
      </c>
    </row>
    <row r="340" spans="1:10" ht="12.75" customHeight="1">
      <c r="A340" s="70" t="s">
        <v>179</v>
      </c>
      <c r="B340" s="70" t="s">
        <v>853</v>
      </c>
      <c r="C340" s="70" t="s">
        <v>854</v>
      </c>
      <c r="D340" s="70" t="s">
        <v>178</v>
      </c>
      <c r="E340" s="70">
        <v>3</v>
      </c>
      <c r="F340" s="149">
        <v>70.13</v>
      </c>
      <c r="G340" s="70">
        <v>48.045344999999998</v>
      </c>
      <c r="H340" s="70">
        <v>-122.68326</v>
      </c>
      <c r="I340" s="70">
        <v>48.045962000000003</v>
      </c>
      <c r="J340" s="70">
        <v>-122.68344999999999</v>
      </c>
    </row>
    <row r="341" spans="1:10" ht="12.75" customHeight="1">
      <c r="A341" s="70" t="s">
        <v>179</v>
      </c>
      <c r="B341" s="70" t="s">
        <v>855</v>
      </c>
      <c r="C341" s="70" t="s">
        <v>856</v>
      </c>
      <c r="D341" s="70" t="s">
        <v>34</v>
      </c>
      <c r="E341" s="70">
        <v>3</v>
      </c>
      <c r="F341" s="149">
        <v>178.76</v>
      </c>
      <c r="G341" s="70">
        <v>48.142459000000002</v>
      </c>
      <c r="H341" s="70">
        <v>-122.78187</v>
      </c>
      <c r="I341" s="70">
        <v>48.142783999999999</v>
      </c>
      <c r="J341" s="70">
        <v>-122.78418000000001</v>
      </c>
    </row>
    <row r="342" spans="1:10" ht="12.75" customHeight="1">
      <c r="A342" s="70" t="s">
        <v>179</v>
      </c>
      <c r="B342" s="70" t="s">
        <v>857</v>
      </c>
      <c r="C342" s="70" t="s">
        <v>858</v>
      </c>
      <c r="D342" s="70" t="s">
        <v>34</v>
      </c>
      <c r="E342" s="70">
        <v>3</v>
      </c>
      <c r="F342" s="149">
        <v>429.21</v>
      </c>
      <c r="G342" s="70">
        <v>48.124220999999999</v>
      </c>
      <c r="H342" s="70">
        <v>-122.75635</v>
      </c>
      <c r="I342" s="70">
        <v>48.128073999999998</v>
      </c>
      <c r="J342" s="70">
        <v>-122.76093</v>
      </c>
    </row>
    <row r="343" spans="1:10" ht="12.75" customHeight="1">
      <c r="A343" s="70" t="s">
        <v>179</v>
      </c>
      <c r="B343" s="70" t="s">
        <v>859</v>
      </c>
      <c r="C343" s="70" t="s">
        <v>860</v>
      </c>
      <c r="D343" s="70" t="s">
        <v>34</v>
      </c>
      <c r="E343" s="70">
        <v>3</v>
      </c>
      <c r="F343" s="149">
        <v>1406.49</v>
      </c>
      <c r="G343" s="70">
        <v>47.626893000000003</v>
      </c>
      <c r="H343" s="70">
        <v>-122.95824</v>
      </c>
      <c r="I343" s="70">
        <v>47.630716</v>
      </c>
      <c r="J343" s="70">
        <v>-122.94459999999999</v>
      </c>
    </row>
    <row r="344" spans="1:10" ht="12.75" customHeight="1">
      <c r="A344" s="70" t="s">
        <v>179</v>
      </c>
      <c r="B344" s="70" t="s">
        <v>861</v>
      </c>
      <c r="C344" s="70" t="s">
        <v>862</v>
      </c>
      <c r="D344" s="70" t="s">
        <v>34</v>
      </c>
      <c r="E344" s="70">
        <v>3</v>
      </c>
      <c r="F344" s="149">
        <v>406.57</v>
      </c>
      <c r="G344" s="70">
        <v>47.826483000000003</v>
      </c>
      <c r="H344" s="70">
        <v>-122.86192</v>
      </c>
      <c r="I344" s="70">
        <v>47.827936000000001</v>
      </c>
      <c r="J344" s="70">
        <v>-122.85957999999999</v>
      </c>
    </row>
    <row r="345" spans="1:10" ht="12.75" customHeight="1">
      <c r="A345" s="70" t="s">
        <v>179</v>
      </c>
      <c r="B345" s="70" t="s">
        <v>863</v>
      </c>
      <c r="C345" s="70" t="s">
        <v>864</v>
      </c>
      <c r="D345" s="70" t="s">
        <v>34</v>
      </c>
      <c r="E345" s="70">
        <v>3</v>
      </c>
      <c r="F345" s="149">
        <v>191.07</v>
      </c>
      <c r="G345" s="70">
        <v>47.802636</v>
      </c>
      <c r="H345" s="70">
        <v>-122.86759000000001</v>
      </c>
      <c r="I345" s="70">
        <v>47.804270000000002</v>
      </c>
      <c r="J345" s="70">
        <v>-122.86829</v>
      </c>
    </row>
    <row r="346" spans="1:10" ht="12.75" customHeight="1">
      <c r="A346" s="70" t="s">
        <v>179</v>
      </c>
      <c r="B346" s="70" t="s">
        <v>865</v>
      </c>
      <c r="C346" s="70" t="s">
        <v>866</v>
      </c>
      <c r="D346" s="70" t="s">
        <v>178</v>
      </c>
      <c r="E346" s="70">
        <v>3</v>
      </c>
      <c r="F346" s="149">
        <v>82.56</v>
      </c>
      <c r="G346" s="70">
        <v>47.868716999999997</v>
      </c>
      <c r="H346" s="70">
        <v>-122.68836</v>
      </c>
      <c r="I346" s="70">
        <v>47.868752000000001</v>
      </c>
      <c r="J346" s="70">
        <v>-122.68725999999999</v>
      </c>
    </row>
    <row r="347" spans="1:10" ht="12.75" customHeight="1">
      <c r="A347" s="70" t="s">
        <v>179</v>
      </c>
      <c r="B347" s="70" t="s">
        <v>867</v>
      </c>
      <c r="C347" s="70" t="s">
        <v>868</v>
      </c>
      <c r="D347" s="70" t="s">
        <v>34</v>
      </c>
      <c r="E347" s="70">
        <v>3</v>
      </c>
      <c r="F347" s="149">
        <v>289.87</v>
      </c>
      <c r="G347" s="70">
        <v>47.610568999999998</v>
      </c>
      <c r="H347" s="70">
        <v>-122.98455</v>
      </c>
      <c r="I347" s="70">
        <v>47.613107999999997</v>
      </c>
      <c r="J347" s="70">
        <v>-122.98377000000001</v>
      </c>
    </row>
    <row r="348" spans="1:10" ht="12.75" customHeight="1">
      <c r="A348" s="70" t="s">
        <v>179</v>
      </c>
      <c r="B348" s="70" t="s">
        <v>869</v>
      </c>
      <c r="C348" s="70" t="s">
        <v>870</v>
      </c>
      <c r="D348" s="70" t="s">
        <v>34</v>
      </c>
      <c r="E348" s="70">
        <v>3</v>
      </c>
      <c r="F348" s="149">
        <v>75.010000000000005</v>
      </c>
      <c r="G348" s="70">
        <v>47.613107999999997</v>
      </c>
      <c r="H348" s="70">
        <v>-122.98377000000001</v>
      </c>
      <c r="I348" s="70">
        <v>47.613745999999999</v>
      </c>
      <c r="J348" s="70">
        <v>-122.98344</v>
      </c>
    </row>
    <row r="349" spans="1:10" ht="12.75" customHeight="1">
      <c r="A349" s="70" t="s">
        <v>179</v>
      </c>
      <c r="B349" s="70" t="s">
        <v>871</v>
      </c>
      <c r="C349" s="70" t="s">
        <v>872</v>
      </c>
      <c r="D349" s="70" t="s">
        <v>34</v>
      </c>
      <c r="E349" s="70">
        <v>3</v>
      </c>
      <c r="F349" s="149">
        <v>47.7</v>
      </c>
      <c r="G349" s="70">
        <v>47.821638</v>
      </c>
      <c r="H349" s="70">
        <v>-122.85047</v>
      </c>
      <c r="I349" s="70">
        <v>47.821230999999997</v>
      </c>
      <c r="J349" s="70">
        <v>-122.85028</v>
      </c>
    </row>
    <row r="350" spans="1:10" ht="12.75" customHeight="1">
      <c r="A350" s="70" t="s">
        <v>179</v>
      </c>
      <c r="B350" s="70" t="s">
        <v>873</v>
      </c>
      <c r="C350" s="70" t="s">
        <v>874</v>
      </c>
      <c r="D350" s="70" t="s">
        <v>35</v>
      </c>
      <c r="E350" s="70">
        <v>3</v>
      </c>
      <c r="F350" s="149">
        <v>76.78</v>
      </c>
      <c r="G350" s="70">
        <v>48.115735000000001</v>
      </c>
      <c r="H350" s="70">
        <v>-122.75188</v>
      </c>
      <c r="I350" s="70">
        <v>48.116022000000001</v>
      </c>
      <c r="J350" s="70">
        <v>-122.75095</v>
      </c>
    </row>
    <row r="351" spans="1:10" ht="12.75" customHeight="1">
      <c r="A351" s="70" t="s">
        <v>179</v>
      </c>
      <c r="B351" s="70" t="s">
        <v>875</v>
      </c>
      <c r="C351" s="70" t="s">
        <v>876</v>
      </c>
      <c r="D351" s="70" t="s">
        <v>35</v>
      </c>
      <c r="E351" s="70">
        <v>3</v>
      </c>
      <c r="F351" s="149">
        <v>64.28</v>
      </c>
      <c r="G351" s="70">
        <v>48.033678000000002</v>
      </c>
      <c r="H351" s="70">
        <v>-122.75217000000001</v>
      </c>
      <c r="I351" s="70">
        <v>48.034225999999997</v>
      </c>
      <c r="J351" s="70">
        <v>-122.75243</v>
      </c>
    </row>
    <row r="352" spans="1:10" ht="12.75" customHeight="1">
      <c r="A352" s="70" t="s">
        <v>179</v>
      </c>
      <c r="B352" s="70" t="s">
        <v>877</v>
      </c>
      <c r="C352" s="70" t="s">
        <v>878</v>
      </c>
      <c r="D352" s="70" t="s">
        <v>34</v>
      </c>
      <c r="E352" s="70">
        <v>3</v>
      </c>
      <c r="F352" s="149">
        <v>1702.3</v>
      </c>
      <c r="G352" s="70">
        <v>47.994999</v>
      </c>
      <c r="H352" s="70">
        <v>-122.72022</v>
      </c>
      <c r="I352" s="70">
        <v>48.009318999999998</v>
      </c>
      <c r="J352" s="70">
        <v>-122.72475</v>
      </c>
    </row>
    <row r="353" spans="1:10" ht="12.75" customHeight="1">
      <c r="A353" s="70" t="s">
        <v>179</v>
      </c>
      <c r="B353" s="70" t="s">
        <v>879</v>
      </c>
      <c r="C353" s="70" t="s">
        <v>880</v>
      </c>
      <c r="D353" s="70" t="s">
        <v>34</v>
      </c>
      <c r="E353" s="70">
        <v>2</v>
      </c>
      <c r="F353" s="149">
        <v>2080.62</v>
      </c>
      <c r="G353" s="70">
        <v>48.020890000000001</v>
      </c>
      <c r="H353" s="70">
        <v>-122.73090999999999</v>
      </c>
      <c r="I353" s="70">
        <v>48.027526000000002</v>
      </c>
      <c r="J353" s="70">
        <v>-122.72877</v>
      </c>
    </row>
    <row r="354" spans="1:10" ht="12.75" customHeight="1">
      <c r="A354" s="70" t="s">
        <v>179</v>
      </c>
      <c r="B354" s="70" t="s">
        <v>881</v>
      </c>
      <c r="C354" s="70" t="s">
        <v>882</v>
      </c>
      <c r="D354" s="70" t="s">
        <v>178</v>
      </c>
      <c r="E354" s="70">
        <v>3</v>
      </c>
      <c r="F354" s="149">
        <v>40.880000000000003</v>
      </c>
      <c r="G354" s="70">
        <v>48.049304999999997</v>
      </c>
      <c r="H354" s="70">
        <v>-122.83188</v>
      </c>
      <c r="I354" s="70">
        <v>48.049132999999998</v>
      </c>
      <c r="J354" s="70">
        <v>-122.83139</v>
      </c>
    </row>
    <row r="355" spans="1:10" ht="12.75" customHeight="1">
      <c r="A355" s="70" t="s">
        <v>179</v>
      </c>
      <c r="B355" s="70" t="s">
        <v>883</v>
      </c>
      <c r="C355" s="70" t="s">
        <v>884</v>
      </c>
      <c r="D355" s="70" t="s">
        <v>34</v>
      </c>
      <c r="E355" s="70">
        <v>3</v>
      </c>
      <c r="F355" s="149">
        <v>1016.57</v>
      </c>
      <c r="G355" s="70">
        <v>48.069246999999997</v>
      </c>
      <c r="H355" s="70">
        <v>-122.78507999999999</v>
      </c>
      <c r="I355" s="70">
        <v>48.078054000000002</v>
      </c>
      <c r="J355" s="70">
        <v>-122.78807</v>
      </c>
    </row>
    <row r="356" spans="1:10" ht="12.75" customHeight="1">
      <c r="A356" s="70" t="s">
        <v>179</v>
      </c>
      <c r="B356" s="70" t="s">
        <v>885</v>
      </c>
      <c r="C356" s="70" t="s">
        <v>886</v>
      </c>
      <c r="D356" s="70" t="s">
        <v>35</v>
      </c>
      <c r="E356" s="70">
        <v>3</v>
      </c>
      <c r="F356" s="149">
        <v>283.5</v>
      </c>
      <c r="G356" s="70">
        <v>47.661957000000001</v>
      </c>
      <c r="H356" s="70">
        <v>-122.91999</v>
      </c>
      <c r="I356" s="70">
        <v>47.663108999999999</v>
      </c>
      <c r="J356" s="70">
        <v>-122.91665</v>
      </c>
    </row>
    <row r="357" spans="1:10" ht="12.75" customHeight="1">
      <c r="A357" s="70" t="s">
        <v>179</v>
      </c>
      <c r="B357" s="70" t="s">
        <v>887</v>
      </c>
      <c r="C357" s="70" t="s">
        <v>888</v>
      </c>
      <c r="D357" s="70" t="s">
        <v>34</v>
      </c>
      <c r="E357" s="70">
        <v>3</v>
      </c>
      <c r="F357" s="149">
        <v>304.39999999999998</v>
      </c>
      <c r="G357" s="70">
        <v>47.660339</v>
      </c>
      <c r="H357" s="70">
        <v>-122.91839</v>
      </c>
      <c r="I357" s="70">
        <v>47.660696000000002</v>
      </c>
      <c r="J357" s="70">
        <v>-122.92125</v>
      </c>
    </row>
    <row r="358" spans="1:10" ht="12.75" customHeight="1">
      <c r="A358" s="70" t="s">
        <v>179</v>
      </c>
      <c r="B358" s="70" t="s">
        <v>889</v>
      </c>
      <c r="C358" s="70" t="s">
        <v>890</v>
      </c>
      <c r="D358" s="70" t="s">
        <v>34</v>
      </c>
      <c r="E358" s="70">
        <v>3</v>
      </c>
      <c r="F358" s="149">
        <v>39.99</v>
      </c>
      <c r="G358" s="70">
        <v>47.664748000000003</v>
      </c>
      <c r="H358" s="70">
        <v>-122.91303000000001</v>
      </c>
      <c r="I358" s="70">
        <v>47.664951000000002</v>
      </c>
      <c r="J358" s="70">
        <v>-122.91258999999999</v>
      </c>
    </row>
    <row r="359" spans="1:10" ht="12.75" customHeight="1">
      <c r="A359" s="70" t="s">
        <v>179</v>
      </c>
      <c r="B359" s="70" t="s">
        <v>891</v>
      </c>
      <c r="C359" s="70" t="s">
        <v>892</v>
      </c>
      <c r="D359" s="70" t="s">
        <v>178</v>
      </c>
      <c r="E359" s="70">
        <v>3</v>
      </c>
      <c r="F359" s="149">
        <v>28.17</v>
      </c>
      <c r="G359" s="70">
        <v>47.663466999999997</v>
      </c>
      <c r="H359" s="70">
        <v>-122.904</v>
      </c>
      <c r="I359" s="70">
        <v>47.663611000000003</v>
      </c>
      <c r="J359" s="70">
        <v>-122.90375</v>
      </c>
    </row>
    <row r="360" spans="1:10" ht="12.75" customHeight="1">
      <c r="A360" s="70" t="s">
        <v>179</v>
      </c>
      <c r="B360" s="70" t="s">
        <v>893</v>
      </c>
      <c r="C360" s="70" t="s">
        <v>894</v>
      </c>
      <c r="D360" s="70" t="s">
        <v>34</v>
      </c>
      <c r="E360" s="70">
        <v>3</v>
      </c>
      <c r="F360" s="149">
        <v>866.91</v>
      </c>
      <c r="G360" s="70">
        <v>48.116022000000001</v>
      </c>
      <c r="H360" s="70">
        <v>-122.75095</v>
      </c>
      <c r="I360" s="70">
        <v>48.116548000000002</v>
      </c>
      <c r="J360" s="70">
        <v>-122.74988999999999</v>
      </c>
    </row>
    <row r="361" spans="1:10" ht="12.75" customHeight="1">
      <c r="A361" s="70" t="s">
        <v>179</v>
      </c>
      <c r="B361" s="70" t="s">
        <v>895</v>
      </c>
      <c r="C361" s="70" t="s">
        <v>896</v>
      </c>
      <c r="D361" s="70" t="s">
        <v>34</v>
      </c>
      <c r="E361" s="70">
        <v>3</v>
      </c>
      <c r="F361" s="149">
        <v>1357.68</v>
      </c>
      <c r="G361" s="70">
        <v>47.759456999999998</v>
      </c>
      <c r="H361" s="70">
        <v>-122.85026000000001</v>
      </c>
      <c r="I361" s="70">
        <v>47.762343999999999</v>
      </c>
      <c r="J361" s="70">
        <v>-122.8548</v>
      </c>
    </row>
    <row r="362" spans="1:10" ht="12.75" customHeight="1">
      <c r="A362" s="70" t="s">
        <v>179</v>
      </c>
      <c r="B362" s="70" t="s">
        <v>897</v>
      </c>
      <c r="C362" s="70" t="s">
        <v>898</v>
      </c>
      <c r="D362" s="70" t="s">
        <v>178</v>
      </c>
      <c r="E362" s="70">
        <v>3</v>
      </c>
      <c r="F362" s="149">
        <v>142.08000000000001</v>
      </c>
      <c r="G362" s="70">
        <v>48.029013999999997</v>
      </c>
      <c r="H362" s="70">
        <v>-122.74424</v>
      </c>
      <c r="I362" s="70">
        <v>48.028618999999999</v>
      </c>
      <c r="J362" s="70">
        <v>-122.74602</v>
      </c>
    </row>
    <row r="363" spans="1:10" ht="12.75" customHeight="1">
      <c r="A363" s="70" t="s">
        <v>179</v>
      </c>
      <c r="B363" s="70" t="s">
        <v>899</v>
      </c>
      <c r="C363" s="70" t="s">
        <v>900</v>
      </c>
      <c r="D363" s="70" t="s">
        <v>178</v>
      </c>
      <c r="E363" s="70">
        <v>3</v>
      </c>
      <c r="F363" s="149">
        <v>641.14</v>
      </c>
      <c r="G363" s="70">
        <v>47.917307000000001</v>
      </c>
      <c r="H363" s="70">
        <v>-122.69499999999999</v>
      </c>
      <c r="I363" s="70">
        <v>47.916528999999997</v>
      </c>
      <c r="J363" s="70">
        <v>-122.69722</v>
      </c>
    </row>
    <row r="364" spans="1:10" ht="12.75" customHeight="1">
      <c r="A364" s="70" t="s">
        <v>179</v>
      </c>
      <c r="B364" s="70" t="s">
        <v>901</v>
      </c>
      <c r="C364" s="70" t="s">
        <v>902</v>
      </c>
      <c r="D364" s="70" t="s">
        <v>178</v>
      </c>
      <c r="E364" s="70">
        <v>3</v>
      </c>
      <c r="F364" s="149">
        <v>318.97000000000003</v>
      </c>
      <c r="G364" s="70">
        <v>47.920912999999999</v>
      </c>
      <c r="H364" s="70">
        <v>-122.69523</v>
      </c>
      <c r="I364" s="70">
        <v>47.922099000000003</v>
      </c>
      <c r="J364" s="70">
        <v>-122.69149</v>
      </c>
    </row>
    <row r="365" spans="1:10" ht="12.75" customHeight="1">
      <c r="A365" s="70" t="s">
        <v>179</v>
      </c>
      <c r="B365" s="70" t="s">
        <v>903</v>
      </c>
      <c r="C365" s="70" t="s">
        <v>904</v>
      </c>
      <c r="D365" s="70" t="s">
        <v>35</v>
      </c>
      <c r="E365" s="70">
        <v>3</v>
      </c>
      <c r="F365" s="149">
        <v>344.11</v>
      </c>
      <c r="G365" s="70">
        <v>47.923492000000003</v>
      </c>
      <c r="H365" s="70">
        <v>-122.6872</v>
      </c>
      <c r="I365" s="70">
        <v>47.922279000000003</v>
      </c>
      <c r="J365" s="70">
        <v>-122.6835</v>
      </c>
    </row>
    <row r="366" spans="1:10" ht="12.75" customHeight="1">
      <c r="A366" s="70" t="s">
        <v>179</v>
      </c>
      <c r="B366" s="70" t="s">
        <v>905</v>
      </c>
      <c r="C366" s="70" t="s">
        <v>906</v>
      </c>
      <c r="D366" s="70" t="s">
        <v>34</v>
      </c>
      <c r="E366" s="70">
        <v>3</v>
      </c>
      <c r="F366" s="149">
        <v>497.7</v>
      </c>
      <c r="G366" s="70">
        <v>48.116548000000002</v>
      </c>
      <c r="H366" s="70">
        <v>-122.74988999999999</v>
      </c>
      <c r="I366" s="70">
        <v>48.119988999999997</v>
      </c>
      <c r="J366" s="70">
        <v>-122.75207</v>
      </c>
    </row>
    <row r="367" spans="1:10" ht="12.75" customHeight="1">
      <c r="A367" s="70" t="s">
        <v>179</v>
      </c>
      <c r="B367" s="70" t="s">
        <v>907</v>
      </c>
      <c r="C367" s="70" t="s">
        <v>908</v>
      </c>
      <c r="D367" s="70" t="s">
        <v>34</v>
      </c>
      <c r="E367" s="70">
        <v>3</v>
      </c>
      <c r="F367" s="149">
        <v>960.41</v>
      </c>
      <c r="G367" s="70">
        <v>48.106144999999998</v>
      </c>
      <c r="H367" s="70">
        <v>-122.77876999999999</v>
      </c>
      <c r="I367" s="70">
        <v>48.108015000000002</v>
      </c>
      <c r="J367" s="70">
        <v>-122.77197</v>
      </c>
    </row>
    <row r="368" spans="1:10" ht="12.75" customHeight="1">
      <c r="A368" s="70" t="s">
        <v>179</v>
      </c>
      <c r="B368" s="70" t="s">
        <v>909</v>
      </c>
      <c r="C368" s="70" t="s">
        <v>910</v>
      </c>
      <c r="D368" s="70" t="s">
        <v>34</v>
      </c>
      <c r="E368" s="70">
        <v>3</v>
      </c>
      <c r="F368" s="149">
        <v>140.38</v>
      </c>
      <c r="G368" s="70">
        <v>48.112191000000003</v>
      </c>
      <c r="H368" s="70">
        <v>-122.76136</v>
      </c>
      <c r="I368" s="70">
        <v>48.112155999999999</v>
      </c>
      <c r="J368" s="70">
        <v>-122.7599</v>
      </c>
    </row>
    <row r="369" spans="1:10" ht="12.75" customHeight="1">
      <c r="A369" s="70" t="s">
        <v>179</v>
      </c>
      <c r="B369" s="70" t="s">
        <v>911</v>
      </c>
      <c r="C369" s="70" t="s">
        <v>912</v>
      </c>
      <c r="D369" s="70" t="s">
        <v>34</v>
      </c>
      <c r="E369" s="70">
        <v>3</v>
      </c>
      <c r="F369" s="149">
        <v>1152.3800000000001</v>
      </c>
      <c r="G369" s="70">
        <v>48.099116000000002</v>
      </c>
      <c r="H369" s="70">
        <v>-122.79011</v>
      </c>
      <c r="I369" s="70">
        <v>48.105691999999998</v>
      </c>
      <c r="J369" s="70">
        <v>-122.77867000000001</v>
      </c>
    </row>
    <row r="370" spans="1:10" ht="12.75" customHeight="1">
      <c r="A370" s="70" t="s">
        <v>179</v>
      </c>
      <c r="B370" s="70" t="s">
        <v>913</v>
      </c>
      <c r="C370" s="70" t="s">
        <v>914</v>
      </c>
      <c r="D370" s="70" t="s">
        <v>35</v>
      </c>
      <c r="E370" s="70">
        <v>3</v>
      </c>
      <c r="F370" s="149">
        <v>215.09</v>
      </c>
      <c r="G370" s="70">
        <v>48.112155999999999</v>
      </c>
      <c r="H370" s="70">
        <v>-122.7599</v>
      </c>
      <c r="I370" s="70">
        <v>48.113208999999998</v>
      </c>
      <c r="J370" s="70">
        <v>-122.75747</v>
      </c>
    </row>
    <row r="371" spans="1:10" ht="12.75" customHeight="1">
      <c r="A371" s="70" t="s">
        <v>179</v>
      </c>
      <c r="B371" s="70" t="s">
        <v>915</v>
      </c>
      <c r="C371" s="70" t="s">
        <v>916</v>
      </c>
      <c r="D371" s="70" t="s">
        <v>35</v>
      </c>
      <c r="E371" s="70">
        <v>3</v>
      </c>
      <c r="F371" s="149">
        <v>7173.54</v>
      </c>
      <c r="G371" s="70">
        <v>47.562392000000003</v>
      </c>
      <c r="H371" s="70">
        <v>-124.36098</v>
      </c>
      <c r="I371" s="70">
        <v>47.533552</v>
      </c>
      <c r="J371" s="70">
        <v>-124.35333</v>
      </c>
    </row>
    <row r="372" spans="1:10" ht="12.75" customHeight="1">
      <c r="A372" s="70" t="s">
        <v>179</v>
      </c>
      <c r="B372" s="70" t="s">
        <v>917</v>
      </c>
      <c r="C372" s="70" t="s">
        <v>918</v>
      </c>
      <c r="D372" s="70" t="s">
        <v>34</v>
      </c>
      <c r="E372" s="70">
        <v>3</v>
      </c>
      <c r="F372" s="149">
        <v>803.8</v>
      </c>
      <c r="G372" s="70">
        <v>47.811576000000002</v>
      </c>
      <c r="H372" s="70">
        <v>-122.87049</v>
      </c>
      <c r="I372" s="70">
        <v>47.815289999999997</v>
      </c>
      <c r="J372" s="70">
        <v>-122.86574</v>
      </c>
    </row>
    <row r="373" spans="1:10" ht="12.75" customHeight="1">
      <c r="A373" s="70" t="s">
        <v>179</v>
      </c>
      <c r="B373" s="70" t="s">
        <v>919</v>
      </c>
      <c r="C373" s="70" t="s">
        <v>920</v>
      </c>
      <c r="D373" s="70" t="s">
        <v>34</v>
      </c>
      <c r="E373" s="70">
        <v>3</v>
      </c>
      <c r="F373" s="149">
        <v>636.79</v>
      </c>
      <c r="G373" s="70">
        <v>47.808197999999997</v>
      </c>
      <c r="H373" s="70">
        <v>-122.87072000000001</v>
      </c>
      <c r="I373" s="70">
        <v>47.811576000000002</v>
      </c>
      <c r="J373" s="70">
        <v>-122.87049</v>
      </c>
    </row>
    <row r="374" spans="1:10" ht="12.75" customHeight="1">
      <c r="A374" s="70" t="s">
        <v>179</v>
      </c>
      <c r="B374" s="70" t="s">
        <v>921</v>
      </c>
      <c r="C374" s="70" t="s">
        <v>922</v>
      </c>
      <c r="D374" s="70" t="s">
        <v>34</v>
      </c>
      <c r="E374" s="70">
        <v>3</v>
      </c>
      <c r="F374" s="149">
        <v>198.96</v>
      </c>
      <c r="G374" s="70">
        <v>47.731144999999998</v>
      </c>
      <c r="H374" s="70">
        <v>-122.88368</v>
      </c>
      <c r="I374" s="70">
        <v>47.732722000000003</v>
      </c>
      <c r="J374" s="70">
        <v>-122.88254999999999</v>
      </c>
    </row>
    <row r="375" spans="1:10" ht="12.75" customHeight="1">
      <c r="A375" s="70" t="s">
        <v>179</v>
      </c>
      <c r="B375" s="70" t="s">
        <v>923</v>
      </c>
      <c r="C375" s="70" t="s">
        <v>924</v>
      </c>
      <c r="D375" s="70" t="s">
        <v>34</v>
      </c>
      <c r="E375" s="70">
        <v>3</v>
      </c>
      <c r="F375" s="149">
        <v>5860.89</v>
      </c>
      <c r="G375" s="70">
        <v>47.733204999999998</v>
      </c>
      <c r="H375" s="70">
        <v>-124.42233</v>
      </c>
      <c r="I375" s="70">
        <v>47.711354</v>
      </c>
      <c r="J375" s="70">
        <v>-124.41585000000001</v>
      </c>
    </row>
    <row r="376" spans="1:10" ht="12.75" customHeight="1">
      <c r="A376" s="70" t="s">
        <v>179</v>
      </c>
      <c r="B376" s="70" t="s">
        <v>925</v>
      </c>
      <c r="C376" s="70" t="s">
        <v>926</v>
      </c>
      <c r="D376" s="70" t="s">
        <v>34</v>
      </c>
      <c r="E376" s="70">
        <v>3</v>
      </c>
      <c r="F376" s="149">
        <v>2066.39</v>
      </c>
      <c r="G376" s="70">
        <v>48.041888</v>
      </c>
      <c r="H376" s="70">
        <v>-122.70044</v>
      </c>
      <c r="I376" s="70">
        <v>48.027033000000003</v>
      </c>
      <c r="J376" s="70">
        <v>-122.69371</v>
      </c>
    </row>
    <row r="377" spans="1:10" ht="12.75" customHeight="1">
      <c r="A377" s="70" t="s">
        <v>179</v>
      </c>
      <c r="B377" s="70" t="s">
        <v>927</v>
      </c>
      <c r="C377" s="70" t="s">
        <v>928</v>
      </c>
      <c r="D377" s="70" t="s">
        <v>34</v>
      </c>
      <c r="E377" s="70">
        <v>3</v>
      </c>
      <c r="F377" s="149">
        <v>885.29</v>
      </c>
      <c r="G377" s="70">
        <v>47.811546999999997</v>
      </c>
      <c r="H377" s="70">
        <v>-122.79526</v>
      </c>
      <c r="I377" s="70">
        <v>47.805793999999999</v>
      </c>
      <c r="J377" s="70">
        <v>-122.78729</v>
      </c>
    </row>
    <row r="378" spans="1:10" ht="12.75" customHeight="1">
      <c r="A378" s="70" t="s">
        <v>179</v>
      </c>
      <c r="B378" s="70" t="s">
        <v>929</v>
      </c>
      <c r="C378" s="70" t="s">
        <v>930</v>
      </c>
      <c r="D378" s="70" t="s">
        <v>34</v>
      </c>
      <c r="E378" s="70">
        <v>3</v>
      </c>
      <c r="F378" s="149">
        <v>893.37</v>
      </c>
      <c r="G378" s="70">
        <v>47.706482999999999</v>
      </c>
      <c r="H378" s="70">
        <v>-122.89440999999999</v>
      </c>
      <c r="I378" s="70">
        <v>47.712014000000003</v>
      </c>
      <c r="J378" s="70">
        <v>-122.88616</v>
      </c>
    </row>
    <row r="379" spans="1:10" ht="12.75" customHeight="1">
      <c r="A379" s="70" t="s">
        <v>179</v>
      </c>
      <c r="B379" s="70" t="s">
        <v>931</v>
      </c>
      <c r="C379" s="70" t="s">
        <v>932</v>
      </c>
      <c r="D379" s="70" t="s">
        <v>178</v>
      </c>
      <c r="E379" s="70">
        <v>3</v>
      </c>
      <c r="F379" s="149">
        <v>132.97999999999999</v>
      </c>
      <c r="G379" s="70">
        <v>47.61806</v>
      </c>
      <c r="H379" s="70">
        <v>-122.97463999999999</v>
      </c>
      <c r="I379" s="70">
        <v>47.617545999999997</v>
      </c>
      <c r="J379" s="70">
        <v>-122.9734</v>
      </c>
    </row>
    <row r="380" spans="1:10" ht="12.75" customHeight="1">
      <c r="A380" s="70" t="s">
        <v>179</v>
      </c>
      <c r="B380" s="70" t="s">
        <v>933</v>
      </c>
      <c r="C380" s="70" t="s">
        <v>934</v>
      </c>
      <c r="D380" s="70" t="s">
        <v>34</v>
      </c>
      <c r="E380" s="70">
        <v>3</v>
      </c>
      <c r="F380" s="149">
        <v>437.68</v>
      </c>
      <c r="G380" s="70">
        <v>47.886805000000003</v>
      </c>
      <c r="H380" s="70">
        <v>-122.61396000000001</v>
      </c>
      <c r="I380" s="70">
        <v>47.888303999999998</v>
      </c>
      <c r="J380" s="70">
        <v>-122.61435</v>
      </c>
    </row>
    <row r="381" spans="1:10" ht="12.75" customHeight="1">
      <c r="A381" s="70" t="s">
        <v>179</v>
      </c>
      <c r="B381" s="70" t="s">
        <v>935</v>
      </c>
      <c r="C381" s="70" t="s">
        <v>936</v>
      </c>
      <c r="D381" s="70" t="s">
        <v>34</v>
      </c>
      <c r="E381" s="70">
        <v>3</v>
      </c>
      <c r="F381" s="149">
        <v>1851.18</v>
      </c>
      <c r="G381" s="70">
        <v>47.866743999999997</v>
      </c>
      <c r="H381" s="70">
        <v>-122.63585</v>
      </c>
      <c r="I381" s="70">
        <v>47.881925000000003</v>
      </c>
      <c r="J381" s="70">
        <v>-122.63075000000001</v>
      </c>
    </row>
    <row r="382" spans="1:10" ht="12.75" customHeight="1">
      <c r="A382" s="70" t="s">
        <v>179</v>
      </c>
      <c r="B382" s="70" t="s">
        <v>937</v>
      </c>
      <c r="C382" s="70" t="s">
        <v>938</v>
      </c>
      <c r="D382" s="70" t="s">
        <v>34</v>
      </c>
      <c r="E382" s="70">
        <v>3</v>
      </c>
      <c r="F382" s="149">
        <v>377.2</v>
      </c>
      <c r="G382" s="70">
        <v>47.952199</v>
      </c>
      <c r="H382" s="70">
        <v>-122.6711</v>
      </c>
      <c r="I382" s="70">
        <v>47.948160999999999</v>
      </c>
      <c r="J382" s="70">
        <v>-122.67819</v>
      </c>
    </row>
    <row r="383" spans="1:10" ht="12.75" customHeight="1">
      <c r="A383" s="70" t="s">
        <v>179</v>
      </c>
      <c r="B383" s="70" t="s">
        <v>939</v>
      </c>
      <c r="C383" s="70" t="s">
        <v>940</v>
      </c>
      <c r="D383" s="70" t="s">
        <v>178</v>
      </c>
      <c r="E383" s="70">
        <v>3</v>
      </c>
      <c r="F383" s="149">
        <v>480.33</v>
      </c>
      <c r="G383" s="70">
        <v>47.914963999999998</v>
      </c>
      <c r="H383" s="70">
        <v>-122.70094</v>
      </c>
      <c r="I383" s="70">
        <v>47.917296999999998</v>
      </c>
      <c r="J383" s="70">
        <v>-122.69989</v>
      </c>
    </row>
    <row r="384" spans="1:10" ht="12.75" customHeight="1">
      <c r="A384" s="70" t="s">
        <v>179</v>
      </c>
      <c r="B384" s="70" t="s">
        <v>941</v>
      </c>
      <c r="C384" s="70" t="s">
        <v>942</v>
      </c>
      <c r="D384" s="70" t="s">
        <v>178</v>
      </c>
      <c r="E384" s="70">
        <v>3</v>
      </c>
      <c r="F384" s="149">
        <v>447.72</v>
      </c>
      <c r="G384" s="70">
        <v>47.917881000000001</v>
      </c>
      <c r="H384" s="70">
        <v>-122.69416</v>
      </c>
      <c r="I384" s="70">
        <v>47.914684999999999</v>
      </c>
      <c r="J384" s="70">
        <v>-122.69316000000001</v>
      </c>
    </row>
    <row r="385" spans="1:10" ht="12.75" customHeight="1">
      <c r="A385" s="70" t="s">
        <v>179</v>
      </c>
      <c r="B385" s="70" t="s">
        <v>943</v>
      </c>
      <c r="C385" s="70" t="s">
        <v>944</v>
      </c>
      <c r="D385" s="70" t="s">
        <v>34</v>
      </c>
      <c r="E385" s="70">
        <v>3</v>
      </c>
      <c r="F385" s="149">
        <v>801.32</v>
      </c>
      <c r="G385" s="70">
        <v>47.569518000000002</v>
      </c>
      <c r="H385" s="70">
        <v>-124.36251</v>
      </c>
      <c r="I385" s="70">
        <v>47.562392000000003</v>
      </c>
      <c r="J385" s="70">
        <v>-124.36098</v>
      </c>
    </row>
    <row r="386" spans="1:10" ht="12.75" customHeight="1">
      <c r="A386" s="70" t="s">
        <v>179</v>
      </c>
      <c r="B386" s="70" t="s">
        <v>945</v>
      </c>
      <c r="C386" s="70" t="s">
        <v>946</v>
      </c>
      <c r="D386" s="70" t="s">
        <v>34</v>
      </c>
      <c r="E386" s="70">
        <v>3</v>
      </c>
      <c r="F386" s="149">
        <v>3773.11</v>
      </c>
      <c r="G386" s="70">
        <v>48.027504999999998</v>
      </c>
      <c r="H386" s="70">
        <v>-122.72524</v>
      </c>
      <c r="I386" s="70">
        <v>48.016008999999997</v>
      </c>
      <c r="J386" s="70">
        <v>-122.69968</v>
      </c>
    </row>
    <row r="387" spans="1:10" ht="12.75" customHeight="1">
      <c r="A387" s="70" t="s">
        <v>179</v>
      </c>
      <c r="B387" s="70" t="s">
        <v>947</v>
      </c>
      <c r="C387" s="70" t="s">
        <v>948</v>
      </c>
      <c r="D387" s="70" t="s">
        <v>34</v>
      </c>
      <c r="E387" s="70">
        <v>3</v>
      </c>
      <c r="F387" s="149">
        <v>709.07</v>
      </c>
      <c r="G387" s="70">
        <v>47.617562999999997</v>
      </c>
      <c r="H387" s="70">
        <v>-122.97225</v>
      </c>
      <c r="I387" s="70">
        <v>47.620826000000001</v>
      </c>
      <c r="J387" s="70">
        <v>-122.96493</v>
      </c>
    </row>
    <row r="388" spans="1:10" ht="12.75" customHeight="1">
      <c r="A388" s="70" t="s">
        <v>179</v>
      </c>
      <c r="B388" s="70" t="s">
        <v>949</v>
      </c>
      <c r="C388" s="70" t="s">
        <v>950</v>
      </c>
      <c r="D388" s="70" t="s">
        <v>34</v>
      </c>
      <c r="E388" s="70">
        <v>3</v>
      </c>
      <c r="F388" s="149">
        <v>363.75</v>
      </c>
      <c r="G388" s="70">
        <v>48.041657999999998</v>
      </c>
      <c r="H388" s="70">
        <v>-122.76572</v>
      </c>
      <c r="I388" s="70">
        <v>48.044572000000002</v>
      </c>
      <c r="J388" s="70">
        <v>-122.76749</v>
      </c>
    </row>
    <row r="389" spans="1:10" ht="12.75" customHeight="1">
      <c r="A389" s="70" t="s">
        <v>179</v>
      </c>
      <c r="B389" s="70" t="s">
        <v>951</v>
      </c>
      <c r="C389" s="70" t="s">
        <v>952</v>
      </c>
      <c r="D389" s="70" t="s">
        <v>34</v>
      </c>
      <c r="E389" s="70">
        <v>3</v>
      </c>
      <c r="F389" s="149">
        <v>54.85</v>
      </c>
      <c r="G389" s="70">
        <v>47.914987000000004</v>
      </c>
      <c r="H389" s="70">
        <v>-122.65468</v>
      </c>
      <c r="I389" s="70">
        <v>47.915475999999998</v>
      </c>
      <c r="J389" s="70">
        <v>-122.65476</v>
      </c>
    </row>
    <row r="390" spans="1:10" ht="12.75" customHeight="1">
      <c r="A390" s="70" t="s">
        <v>179</v>
      </c>
      <c r="B390" s="70" t="s">
        <v>953</v>
      </c>
      <c r="C390" s="70" t="s">
        <v>954</v>
      </c>
      <c r="D390" s="70" t="s">
        <v>34</v>
      </c>
      <c r="E390" s="70">
        <v>3</v>
      </c>
      <c r="F390" s="149">
        <v>866.19</v>
      </c>
      <c r="G390" s="70">
        <v>47.866925000000002</v>
      </c>
      <c r="H390" s="70">
        <v>-122.66110999999999</v>
      </c>
      <c r="I390" s="70">
        <v>47.864266999999998</v>
      </c>
      <c r="J390" s="70">
        <v>-122.65043</v>
      </c>
    </row>
    <row r="391" spans="1:10" ht="12.75" customHeight="1">
      <c r="A391" s="70" t="s">
        <v>179</v>
      </c>
      <c r="B391" s="70" t="s">
        <v>955</v>
      </c>
      <c r="C391" s="70" t="s">
        <v>956</v>
      </c>
      <c r="D391" s="70" t="s">
        <v>34</v>
      </c>
      <c r="E391" s="70">
        <v>3</v>
      </c>
      <c r="F391" s="149">
        <v>915.88</v>
      </c>
      <c r="G391" s="70">
        <v>47.745539999999998</v>
      </c>
      <c r="H391" s="70">
        <v>-122.81007</v>
      </c>
      <c r="I391" s="70">
        <v>47.737619000000002</v>
      </c>
      <c r="J391" s="70">
        <v>-122.80701000000001</v>
      </c>
    </row>
    <row r="392" spans="1:10" ht="12.75" customHeight="1">
      <c r="A392" s="70" t="s">
        <v>179</v>
      </c>
      <c r="B392" s="70" t="s">
        <v>957</v>
      </c>
      <c r="C392" s="70" t="s">
        <v>958</v>
      </c>
      <c r="D392" s="70" t="s">
        <v>34</v>
      </c>
      <c r="E392" s="70">
        <v>3</v>
      </c>
      <c r="F392" s="149">
        <v>1581.2</v>
      </c>
      <c r="G392" s="70">
        <v>47.904266</v>
      </c>
      <c r="H392" s="70">
        <v>-122.65506000000001</v>
      </c>
      <c r="I392" s="70">
        <v>47.918509999999998</v>
      </c>
      <c r="J392" s="70">
        <v>-122.65302</v>
      </c>
    </row>
    <row r="393" spans="1:10" ht="12.75" customHeight="1">
      <c r="A393" s="70" t="s">
        <v>179</v>
      </c>
      <c r="B393" s="70" t="s">
        <v>959</v>
      </c>
      <c r="C393" s="70" t="s">
        <v>960</v>
      </c>
      <c r="D393" s="70" t="s">
        <v>178</v>
      </c>
      <c r="E393" s="70">
        <v>3</v>
      </c>
      <c r="F393" s="149">
        <v>63.1</v>
      </c>
      <c r="G393" s="70">
        <v>48.034990999999998</v>
      </c>
      <c r="H393" s="70">
        <v>-122.75344</v>
      </c>
      <c r="I393" s="70">
        <v>48.035400000000003</v>
      </c>
      <c r="J393" s="70">
        <v>-122.75403</v>
      </c>
    </row>
    <row r="394" spans="1:10" ht="12.75" customHeight="1">
      <c r="A394" s="70" t="s">
        <v>179</v>
      </c>
      <c r="B394" s="70" t="s">
        <v>961</v>
      </c>
      <c r="C394" s="70" t="s">
        <v>962</v>
      </c>
      <c r="D394" s="70" t="s">
        <v>34</v>
      </c>
      <c r="E394" s="70">
        <v>3</v>
      </c>
      <c r="F394" s="149">
        <v>4997.2</v>
      </c>
      <c r="G394" s="70">
        <v>47.685599000000003</v>
      </c>
      <c r="H394" s="70">
        <v>-122.79921</v>
      </c>
      <c r="I394" s="70">
        <v>47.684275999999997</v>
      </c>
      <c r="J394" s="70">
        <v>-122.80355</v>
      </c>
    </row>
    <row r="395" spans="1:10" ht="12.75" customHeight="1">
      <c r="A395" s="70" t="s">
        <v>179</v>
      </c>
      <c r="B395" s="70" t="s">
        <v>963</v>
      </c>
      <c r="C395" s="70" t="s">
        <v>964</v>
      </c>
      <c r="D395" s="70" t="s">
        <v>34</v>
      </c>
      <c r="E395" s="70">
        <v>3</v>
      </c>
      <c r="F395" s="149">
        <v>180.36</v>
      </c>
      <c r="G395" s="70">
        <v>47.607886999999998</v>
      </c>
      <c r="H395" s="70">
        <v>-122.98568</v>
      </c>
      <c r="I395" s="70">
        <v>47.609276000000001</v>
      </c>
      <c r="J395" s="70">
        <v>-122.98451</v>
      </c>
    </row>
    <row r="396" spans="1:10" ht="12.75" customHeight="1">
      <c r="A396" s="70" t="s">
        <v>179</v>
      </c>
      <c r="B396" s="70" t="s">
        <v>965</v>
      </c>
      <c r="C396" s="70" t="s">
        <v>966</v>
      </c>
      <c r="D396" s="70" t="s">
        <v>34</v>
      </c>
      <c r="E396" s="70">
        <v>3</v>
      </c>
      <c r="F396" s="149">
        <v>2133.25</v>
      </c>
      <c r="G396" s="70">
        <v>47.781165999999999</v>
      </c>
      <c r="H396" s="70">
        <v>-122.86615</v>
      </c>
      <c r="I396" s="70">
        <v>47.798848</v>
      </c>
      <c r="J396" s="70">
        <v>-122.86874</v>
      </c>
    </row>
    <row r="397" spans="1:10" ht="12.75" customHeight="1">
      <c r="A397" s="70" t="s">
        <v>179</v>
      </c>
      <c r="B397" s="70" t="s">
        <v>967</v>
      </c>
      <c r="C397" s="70" t="s">
        <v>968</v>
      </c>
      <c r="D397" s="70" t="s">
        <v>178</v>
      </c>
      <c r="E397" s="70">
        <v>3</v>
      </c>
      <c r="F397" s="149">
        <v>504.23</v>
      </c>
      <c r="G397" s="70">
        <v>47.917619999999999</v>
      </c>
      <c r="H397" s="70">
        <v>-122.70386000000001</v>
      </c>
      <c r="I397" s="70">
        <v>47.919401999999998</v>
      </c>
      <c r="J397" s="70">
        <v>-122.69878</v>
      </c>
    </row>
    <row r="398" spans="1:10" ht="12.75" customHeight="1">
      <c r="A398" s="70" t="s">
        <v>179</v>
      </c>
      <c r="B398" s="70" t="s">
        <v>969</v>
      </c>
      <c r="C398" s="70" t="s">
        <v>970</v>
      </c>
      <c r="D398" s="70" t="s">
        <v>34</v>
      </c>
      <c r="E398" s="70">
        <v>3</v>
      </c>
      <c r="F398" s="149">
        <v>9.1199999999999992</v>
      </c>
      <c r="G398" s="70">
        <v>48.031682000000004</v>
      </c>
      <c r="H398" s="70">
        <v>-122.73259</v>
      </c>
      <c r="I398" s="70">
        <v>48.031758000000004</v>
      </c>
      <c r="J398" s="70">
        <v>-122.73264</v>
      </c>
    </row>
    <row r="399" spans="1:10" ht="12.75" customHeight="1">
      <c r="A399" s="70" t="s">
        <v>179</v>
      </c>
      <c r="B399" s="70" t="s">
        <v>971</v>
      </c>
      <c r="C399" s="70" t="s">
        <v>972</v>
      </c>
      <c r="D399" s="70" t="s">
        <v>34</v>
      </c>
      <c r="E399" s="70">
        <v>3</v>
      </c>
      <c r="F399" s="149">
        <v>343.71</v>
      </c>
      <c r="G399" s="70">
        <v>47.866537999999998</v>
      </c>
      <c r="H399" s="70">
        <v>-122.63967</v>
      </c>
      <c r="I399" s="70">
        <v>47.866743999999997</v>
      </c>
      <c r="J399" s="70">
        <v>-122.63585</v>
      </c>
    </row>
    <row r="400" spans="1:10" ht="12.75" customHeight="1">
      <c r="A400" s="71" t="s">
        <v>179</v>
      </c>
      <c r="B400" s="71" t="s">
        <v>973</v>
      </c>
      <c r="C400" s="71" t="s">
        <v>974</v>
      </c>
      <c r="D400" s="71" t="s">
        <v>34</v>
      </c>
      <c r="E400" s="71">
        <v>3</v>
      </c>
      <c r="F400" s="152">
        <v>3767.81</v>
      </c>
      <c r="G400" s="71">
        <v>47.882674000000002</v>
      </c>
      <c r="H400" s="71">
        <v>-122.63091</v>
      </c>
      <c r="I400" s="71">
        <v>47.890372999999997</v>
      </c>
      <c r="J400" s="71">
        <v>-122.63974</v>
      </c>
    </row>
    <row r="401" spans="1:10" ht="12.75" customHeight="1">
      <c r="A401" s="32"/>
      <c r="B401" s="33">
        <f>COUNTA(B279:B400)</f>
        <v>122</v>
      </c>
      <c r="C401" s="32"/>
      <c r="D401" s="32"/>
      <c r="E401" s="75"/>
      <c r="F401" s="51">
        <f>SUM(F279:F400)</f>
        <v>179574.80000000008</v>
      </c>
      <c r="G401" s="32"/>
      <c r="H401" s="32"/>
      <c r="I401" s="32"/>
      <c r="J401" s="32"/>
    </row>
    <row r="402" spans="1:10" ht="12.75" customHeight="1">
      <c r="A402" s="32"/>
      <c r="B402" s="33"/>
      <c r="C402" s="32"/>
      <c r="D402" s="32"/>
      <c r="E402" s="75"/>
      <c r="F402" s="51"/>
      <c r="G402" s="32"/>
      <c r="H402" s="32"/>
      <c r="I402" s="32"/>
      <c r="J402" s="32"/>
    </row>
    <row r="403" spans="1:10" ht="12.75" customHeight="1">
      <c r="A403" s="70" t="s">
        <v>975</v>
      </c>
      <c r="B403" s="70" t="s">
        <v>976</v>
      </c>
      <c r="C403" s="70" t="s">
        <v>977</v>
      </c>
      <c r="D403" s="70" t="s">
        <v>34</v>
      </c>
      <c r="E403" s="70">
        <v>3</v>
      </c>
      <c r="F403" s="149">
        <v>55.39</v>
      </c>
      <c r="G403" s="70">
        <v>47.352487000000004</v>
      </c>
      <c r="H403" s="70">
        <v>-122.47605</v>
      </c>
      <c r="I403" s="70">
        <v>47.351996999999997</v>
      </c>
      <c r="J403" s="70">
        <v>-122.47592</v>
      </c>
    </row>
    <row r="404" spans="1:10" ht="12.75" customHeight="1">
      <c r="A404" s="70" t="s">
        <v>975</v>
      </c>
      <c r="B404" s="70" t="s">
        <v>978</v>
      </c>
      <c r="C404" s="70" t="s">
        <v>979</v>
      </c>
      <c r="D404" s="70" t="s">
        <v>34</v>
      </c>
      <c r="E404" s="70">
        <v>3</v>
      </c>
      <c r="F404" s="149">
        <v>19.579999999999998</v>
      </c>
      <c r="G404" s="70">
        <v>47.397353000000003</v>
      </c>
      <c r="H404" s="70">
        <v>-122.52637</v>
      </c>
      <c r="I404" s="70">
        <v>47.397196999999998</v>
      </c>
      <c r="J404" s="70">
        <v>-122.52647</v>
      </c>
    </row>
    <row r="405" spans="1:10" ht="12.75" customHeight="1">
      <c r="A405" s="70" t="s">
        <v>975</v>
      </c>
      <c r="B405" s="70" t="s">
        <v>980</v>
      </c>
      <c r="C405" s="70" t="s">
        <v>981</v>
      </c>
      <c r="D405" s="70" t="s">
        <v>34</v>
      </c>
      <c r="E405" s="70">
        <v>3</v>
      </c>
      <c r="F405" s="149">
        <v>762.56</v>
      </c>
      <c r="G405" s="70">
        <v>47.631442</v>
      </c>
      <c r="H405" s="70">
        <v>-122.37797999999999</v>
      </c>
      <c r="I405" s="70">
        <v>47.626320999999997</v>
      </c>
      <c r="J405" s="70">
        <v>-122.37478</v>
      </c>
    </row>
    <row r="406" spans="1:10" ht="12.75" customHeight="1">
      <c r="A406" s="70" t="s">
        <v>975</v>
      </c>
      <c r="B406" s="70" t="s">
        <v>982</v>
      </c>
      <c r="C406" s="70" t="s">
        <v>983</v>
      </c>
      <c r="D406" s="70" t="s">
        <v>34</v>
      </c>
      <c r="E406" s="70">
        <v>3</v>
      </c>
      <c r="F406" s="149">
        <v>32.67</v>
      </c>
      <c r="G406" s="70">
        <v>47.542904</v>
      </c>
      <c r="H406" s="70">
        <v>-122.33382</v>
      </c>
      <c r="I406" s="70">
        <v>47.542862999999997</v>
      </c>
      <c r="J406" s="70">
        <v>-122.33338999999999</v>
      </c>
    </row>
    <row r="407" spans="1:10" ht="12.75" customHeight="1">
      <c r="A407" s="70" t="s">
        <v>975</v>
      </c>
      <c r="B407" s="70" t="s">
        <v>984</v>
      </c>
      <c r="C407" s="70" t="s">
        <v>985</v>
      </c>
      <c r="D407" s="70" t="s">
        <v>34</v>
      </c>
      <c r="E407" s="70">
        <v>3</v>
      </c>
      <c r="F407" s="149">
        <v>23.36</v>
      </c>
      <c r="G407" s="70">
        <v>47.336655</v>
      </c>
      <c r="H407" s="70">
        <v>-122.35938</v>
      </c>
      <c r="I407" s="70">
        <v>47.336635999999999</v>
      </c>
      <c r="J407" s="70">
        <v>-122.35969</v>
      </c>
    </row>
    <row r="408" spans="1:10" ht="12.75" customHeight="1">
      <c r="A408" s="70" t="s">
        <v>975</v>
      </c>
      <c r="B408" s="70" t="s">
        <v>986</v>
      </c>
      <c r="C408" s="70" t="s">
        <v>987</v>
      </c>
      <c r="D408" s="70" t="s">
        <v>34</v>
      </c>
      <c r="E408" s="70">
        <v>1</v>
      </c>
      <c r="F408" s="149">
        <v>3276.95</v>
      </c>
      <c r="G408" s="70">
        <v>47.577945</v>
      </c>
      <c r="H408" s="70">
        <v>-122.41591</v>
      </c>
      <c r="I408" s="70">
        <v>47.593952999999999</v>
      </c>
      <c r="J408" s="70">
        <v>-122.3836</v>
      </c>
    </row>
    <row r="409" spans="1:10" ht="12.75" customHeight="1">
      <c r="A409" s="70" t="s">
        <v>975</v>
      </c>
      <c r="B409" s="70" t="s">
        <v>988</v>
      </c>
      <c r="C409" s="70" t="s">
        <v>989</v>
      </c>
      <c r="D409" s="70" t="s">
        <v>34</v>
      </c>
      <c r="E409" s="70">
        <v>2</v>
      </c>
      <c r="F409" s="149">
        <v>552.87</v>
      </c>
      <c r="G409" s="70">
        <v>47.577945999999997</v>
      </c>
      <c r="H409" s="70">
        <v>-122.41591</v>
      </c>
      <c r="I409" s="70">
        <v>47.575121000000003</v>
      </c>
      <c r="J409" s="70">
        <v>-122.41922</v>
      </c>
    </row>
    <row r="410" spans="1:10" ht="12.75" customHeight="1">
      <c r="A410" s="70" t="s">
        <v>975</v>
      </c>
      <c r="B410" s="70" t="s">
        <v>990</v>
      </c>
      <c r="C410" s="70" t="s">
        <v>991</v>
      </c>
      <c r="D410" s="70" t="s">
        <v>35</v>
      </c>
      <c r="E410" s="70">
        <v>3</v>
      </c>
      <c r="F410" s="149">
        <v>107.17</v>
      </c>
      <c r="G410" s="70">
        <v>47.674301999999997</v>
      </c>
      <c r="H410" s="70">
        <v>-122.40803</v>
      </c>
      <c r="I410" s="70">
        <v>47.673754000000002</v>
      </c>
      <c r="J410" s="70">
        <v>-122.40781</v>
      </c>
    </row>
    <row r="411" spans="1:10" ht="12.75" customHeight="1">
      <c r="A411" s="70" t="s">
        <v>975</v>
      </c>
      <c r="B411" s="70" t="s">
        <v>992</v>
      </c>
      <c r="C411" s="70" t="s">
        <v>993</v>
      </c>
      <c r="D411" s="70" t="s">
        <v>34</v>
      </c>
      <c r="E411" s="70">
        <v>3</v>
      </c>
      <c r="F411" s="149">
        <v>197.28</v>
      </c>
      <c r="G411" s="70">
        <v>47.507449999999999</v>
      </c>
      <c r="H411" s="70">
        <v>-122.39102</v>
      </c>
      <c r="I411" s="70">
        <v>47.505921000000001</v>
      </c>
      <c r="J411" s="70">
        <v>-122.38974</v>
      </c>
    </row>
    <row r="412" spans="1:10" ht="12.75" customHeight="1">
      <c r="A412" s="70" t="s">
        <v>975</v>
      </c>
      <c r="B412" s="70" t="s">
        <v>994</v>
      </c>
      <c r="C412" s="70" t="s">
        <v>995</v>
      </c>
      <c r="D412" s="70" t="s">
        <v>35</v>
      </c>
      <c r="E412" s="70">
        <v>3</v>
      </c>
      <c r="F412" s="149">
        <v>91.03</v>
      </c>
      <c r="G412" s="70">
        <v>47.675398000000001</v>
      </c>
      <c r="H412" s="70">
        <v>-122.40893</v>
      </c>
      <c r="I412" s="70">
        <v>47.674849999999999</v>
      </c>
      <c r="J412" s="70">
        <v>-122.40826</v>
      </c>
    </row>
    <row r="413" spans="1:10" ht="12.75" customHeight="1">
      <c r="A413" s="70" t="s">
        <v>975</v>
      </c>
      <c r="B413" s="70" t="s">
        <v>996</v>
      </c>
      <c r="C413" s="70" t="s">
        <v>997</v>
      </c>
      <c r="D413" s="70" t="s">
        <v>34</v>
      </c>
      <c r="E413" s="70">
        <v>3</v>
      </c>
      <c r="F413" s="149">
        <v>148.08000000000001</v>
      </c>
      <c r="G413" s="70">
        <v>47.610166</v>
      </c>
      <c r="H413" s="70">
        <v>-122.34685</v>
      </c>
      <c r="I413" s="70">
        <v>47.609262999999999</v>
      </c>
      <c r="J413" s="70">
        <v>-122.3454</v>
      </c>
    </row>
    <row r="414" spans="1:10" ht="12.75" customHeight="1">
      <c r="A414" s="70" t="s">
        <v>975</v>
      </c>
      <c r="B414" s="70" t="s">
        <v>998</v>
      </c>
      <c r="C414" s="70" t="s">
        <v>999</v>
      </c>
      <c r="D414" s="70" t="s">
        <v>178</v>
      </c>
      <c r="E414" s="70">
        <v>3</v>
      </c>
      <c r="F414" s="149">
        <v>508.43</v>
      </c>
      <c r="G414" s="70">
        <v>47.384289000000003</v>
      </c>
      <c r="H414" s="70">
        <v>-122.45386999999999</v>
      </c>
      <c r="I414" s="70">
        <v>47.385635999999998</v>
      </c>
      <c r="J414" s="70">
        <v>-122.45016</v>
      </c>
    </row>
    <row r="415" spans="1:10" ht="12.75" customHeight="1">
      <c r="A415" s="70" t="s">
        <v>975</v>
      </c>
      <c r="B415" s="70" t="s">
        <v>1000</v>
      </c>
      <c r="C415" s="70" t="s">
        <v>1001</v>
      </c>
      <c r="D415" s="70" t="s">
        <v>34</v>
      </c>
      <c r="E415" s="70">
        <v>1</v>
      </c>
      <c r="F415" s="149">
        <v>209.11</v>
      </c>
      <c r="G415" s="70">
        <v>47.389423000000001</v>
      </c>
      <c r="H415" s="70">
        <v>-122.44619</v>
      </c>
      <c r="I415" s="70">
        <v>47.390039999999999</v>
      </c>
      <c r="J415" s="70">
        <v>-122.44767</v>
      </c>
    </row>
    <row r="416" spans="1:10" ht="12.75" customHeight="1">
      <c r="A416" s="70" t="s">
        <v>975</v>
      </c>
      <c r="B416" s="70" t="s">
        <v>1002</v>
      </c>
      <c r="C416" s="70" t="s">
        <v>1003</v>
      </c>
      <c r="D416" s="70" t="s">
        <v>178</v>
      </c>
      <c r="E416" s="70">
        <v>3</v>
      </c>
      <c r="F416" s="149">
        <v>263.57</v>
      </c>
      <c r="G416" s="70">
        <v>47.328122999999998</v>
      </c>
      <c r="H416" s="70">
        <v>-122.39273</v>
      </c>
      <c r="I416" s="70">
        <v>47.327336000000003</v>
      </c>
      <c r="J416" s="70">
        <v>-122.39601</v>
      </c>
    </row>
    <row r="417" spans="1:10" ht="12.75" customHeight="1">
      <c r="A417" s="70" t="s">
        <v>975</v>
      </c>
      <c r="B417" s="70" t="s">
        <v>1004</v>
      </c>
      <c r="C417" s="70" t="s">
        <v>1005</v>
      </c>
      <c r="D417" s="70" t="s">
        <v>178</v>
      </c>
      <c r="E417" s="70">
        <v>3</v>
      </c>
      <c r="F417" s="149">
        <v>1432.2</v>
      </c>
      <c r="G417" s="70">
        <v>47.369965000000001</v>
      </c>
      <c r="H417" s="70">
        <v>-122.51572</v>
      </c>
      <c r="I417" s="70">
        <v>47.359980999999998</v>
      </c>
      <c r="J417" s="70">
        <v>-122.52517</v>
      </c>
    </row>
    <row r="418" spans="1:10" ht="12.75" customHeight="1">
      <c r="A418" s="70" t="s">
        <v>975</v>
      </c>
      <c r="B418" s="70" t="s">
        <v>1006</v>
      </c>
      <c r="C418" s="70" t="s">
        <v>1007</v>
      </c>
      <c r="D418" s="70" t="s">
        <v>178</v>
      </c>
      <c r="E418" s="70">
        <v>3</v>
      </c>
      <c r="F418" s="149">
        <v>835.05</v>
      </c>
      <c r="G418" s="70">
        <v>47.359980999999998</v>
      </c>
      <c r="H418" s="70">
        <v>-122.52517</v>
      </c>
      <c r="I418" s="70">
        <v>47.352666999999997</v>
      </c>
      <c r="J418" s="70">
        <v>-122.52737</v>
      </c>
    </row>
    <row r="419" spans="1:10" ht="12.75" customHeight="1">
      <c r="A419" s="70" t="s">
        <v>975</v>
      </c>
      <c r="B419" s="70" t="s">
        <v>1008</v>
      </c>
      <c r="C419" s="70" t="s">
        <v>1009</v>
      </c>
      <c r="D419" s="70" t="s">
        <v>34</v>
      </c>
      <c r="E419" s="70">
        <v>3</v>
      </c>
      <c r="F419" s="149">
        <v>2030.08</v>
      </c>
      <c r="G419" s="70">
        <v>47.708627</v>
      </c>
      <c r="H419" s="70">
        <v>-122.38036</v>
      </c>
      <c r="I419" s="70">
        <v>47.697873999999999</v>
      </c>
      <c r="J419" s="70">
        <v>-122.40173</v>
      </c>
    </row>
    <row r="420" spans="1:10" ht="12.75" customHeight="1">
      <c r="A420" s="70" t="s">
        <v>975</v>
      </c>
      <c r="B420" s="70" t="s">
        <v>1010</v>
      </c>
      <c r="C420" s="70" t="s">
        <v>1011</v>
      </c>
      <c r="D420" s="70" t="s">
        <v>34</v>
      </c>
      <c r="E420" s="70">
        <v>1</v>
      </c>
      <c r="F420" s="149">
        <v>868.53</v>
      </c>
      <c r="G420" s="70">
        <v>47.715986999999998</v>
      </c>
      <c r="H420" s="70">
        <v>-122.37653</v>
      </c>
      <c r="I420" s="70">
        <v>47.708815000000001</v>
      </c>
      <c r="J420" s="70">
        <v>-122.38025</v>
      </c>
    </row>
    <row r="421" spans="1:10" ht="12.75" customHeight="1">
      <c r="A421" s="70" t="s">
        <v>975</v>
      </c>
      <c r="B421" s="70" t="s">
        <v>1012</v>
      </c>
      <c r="C421" s="70" t="s">
        <v>1013</v>
      </c>
      <c r="D421" s="70" t="s">
        <v>34</v>
      </c>
      <c r="E421" s="70">
        <v>3</v>
      </c>
      <c r="F421" s="149">
        <v>284.72000000000003</v>
      </c>
      <c r="G421" s="70">
        <v>47.603696999999997</v>
      </c>
      <c r="H421" s="70">
        <v>-122.33866</v>
      </c>
      <c r="I421" s="70">
        <v>47.602401</v>
      </c>
      <c r="J421" s="70">
        <v>-122.33797</v>
      </c>
    </row>
    <row r="422" spans="1:10" ht="12.75" customHeight="1">
      <c r="A422" s="70" t="s">
        <v>975</v>
      </c>
      <c r="B422" s="70" t="s">
        <v>1014</v>
      </c>
      <c r="C422" s="70" t="s">
        <v>1015</v>
      </c>
      <c r="D422" s="70" t="s">
        <v>34</v>
      </c>
      <c r="E422" s="70">
        <v>3</v>
      </c>
      <c r="F422" s="149">
        <v>59.3</v>
      </c>
      <c r="G422" s="70">
        <v>47.571150000000003</v>
      </c>
      <c r="H422" s="70">
        <v>-122.41160000000001</v>
      </c>
      <c r="I422" s="70">
        <v>47.57076</v>
      </c>
      <c r="J422" s="70">
        <v>-122.41108</v>
      </c>
    </row>
    <row r="423" spans="1:10" ht="12.75" customHeight="1">
      <c r="A423" s="70" t="s">
        <v>975</v>
      </c>
      <c r="B423" s="70" t="s">
        <v>1016</v>
      </c>
      <c r="C423" s="70" t="s">
        <v>1017</v>
      </c>
      <c r="D423" s="70" t="s">
        <v>34</v>
      </c>
      <c r="E423" s="70">
        <v>3</v>
      </c>
      <c r="F423" s="149">
        <v>197.28</v>
      </c>
      <c r="G423" s="70">
        <v>47.616737999999998</v>
      </c>
      <c r="H423" s="70">
        <v>-122.35794</v>
      </c>
      <c r="I423" s="70">
        <v>47.615471999999997</v>
      </c>
      <c r="J423" s="70">
        <v>-122.3561</v>
      </c>
    </row>
    <row r="424" spans="1:10" ht="12.75" customHeight="1">
      <c r="A424" s="70" t="s">
        <v>975</v>
      </c>
      <c r="B424" s="70" t="s">
        <v>1018</v>
      </c>
      <c r="C424" s="70" t="s">
        <v>1019</v>
      </c>
      <c r="D424" s="70" t="s">
        <v>34</v>
      </c>
      <c r="E424" s="70">
        <v>1</v>
      </c>
      <c r="F424" s="149">
        <v>1123.8900000000001</v>
      </c>
      <c r="G424" s="70">
        <v>47.322080999999997</v>
      </c>
      <c r="H424" s="70">
        <v>-122.4036</v>
      </c>
      <c r="I424" s="70">
        <v>47.320207000000003</v>
      </c>
      <c r="J424" s="70">
        <v>-122.41525</v>
      </c>
    </row>
    <row r="425" spans="1:10" ht="12.75" customHeight="1">
      <c r="A425" s="70" t="s">
        <v>975</v>
      </c>
      <c r="B425" s="70" t="s">
        <v>1020</v>
      </c>
      <c r="C425" s="70" t="s">
        <v>1021</v>
      </c>
      <c r="D425" s="70" t="s">
        <v>34</v>
      </c>
      <c r="E425" s="70">
        <v>3</v>
      </c>
      <c r="F425" s="149">
        <v>176.92</v>
      </c>
      <c r="G425" s="70">
        <v>47.402858000000002</v>
      </c>
      <c r="H425" s="70">
        <v>-122.33005</v>
      </c>
      <c r="I425" s="70">
        <v>47.401795999999997</v>
      </c>
      <c r="J425" s="70">
        <v>-122.33094</v>
      </c>
    </row>
    <row r="426" spans="1:10" ht="12.75" customHeight="1">
      <c r="A426" s="70" t="s">
        <v>975</v>
      </c>
      <c r="B426" s="70" t="s">
        <v>1022</v>
      </c>
      <c r="C426" s="70" t="s">
        <v>1023</v>
      </c>
      <c r="D426" s="70" t="s">
        <v>34</v>
      </c>
      <c r="E426" s="70">
        <v>3</v>
      </c>
      <c r="F426" s="149">
        <v>2363.4699999999998</v>
      </c>
      <c r="G426" s="70">
        <v>47.401795999999997</v>
      </c>
      <c r="H426" s="70">
        <v>-122.33094</v>
      </c>
      <c r="I426" s="70">
        <v>47.396422999999999</v>
      </c>
      <c r="J426" s="70">
        <v>-122.32867</v>
      </c>
    </row>
    <row r="427" spans="1:10" ht="12.75" customHeight="1">
      <c r="A427" s="70" t="s">
        <v>975</v>
      </c>
      <c r="B427" s="70" t="s">
        <v>1024</v>
      </c>
      <c r="C427" s="70" t="s">
        <v>1025</v>
      </c>
      <c r="D427" s="70" t="s">
        <v>34</v>
      </c>
      <c r="E427" s="70">
        <v>3</v>
      </c>
      <c r="F427" s="149">
        <v>327.68</v>
      </c>
      <c r="G427" s="70">
        <v>47.405183000000001</v>
      </c>
      <c r="H427" s="70">
        <v>-122.33157</v>
      </c>
      <c r="I427" s="70">
        <v>47.402858000000002</v>
      </c>
      <c r="J427" s="70">
        <v>-122.33005</v>
      </c>
    </row>
    <row r="428" spans="1:10" ht="12.75" customHeight="1">
      <c r="A428" s="70" t="s">
        <v>975</v>
      </c>
      <c r="B428" s="70" t="s">
        <v>1026</v>
      </c>
      <c r="C428" s="70" t="s">
        <v>1027</v>
      </c>
      <c r="D428" s="70" t="s">
        <v>34</v>
      </c>
      <c r="E428" s="70">
        <v>3</v>
      </c>
      <c r="F428" s="149">
        <v>180.26</v>
      </c>
      <c r="G428" s="70">
        <v>47.561157999999999</v>
      </c>
      <c r="H428" s="70">
        <v>-122.34457999999999</v>
      </c>
      <c r="I428" s="70">
        <v>47.560096000000001</v>
      </c>
      <c r="J428" s="70">
        <v>-122.34406</v>
      </c>
    </row>
    <row r="429" spans="1:10" ht="12.75" customHeight="1">
      <c r="A429" s="70" t="s">
        <v>975</v>
      </c>
      <c r="B429" s="70" t="s">
        <v>1028</v>
      </c>
      <c r="C429" s="70" t="s">
        <v>1029</v>
      </c>
      <c r="D429" s="70" t="s">
        <v>34</v>
      </c>
      <c r="E429" s="70">
        <v>1</v>
      </c>
      <c r="F429" s="149">
        <v>4064.52</v>
      </c>
      <c r="G429" s="70">
        <v>47.671382999999999</v>
      </c>
      <c r="H429" s="70">
        <v>-122.40881</v>
      </c>
      <c r="I429" s="70">
        <v>47.652220999999997</v>
      </c>
      <c r="J429" s="70">
        <v>-122.41968</v>
      </c>
    </row>
    <row r="430" spans="1:10" ht="12.75" customHeight="1">
      <c r="A430" s="70" t="s">
        <v>975</v>
      </c>
      <c r="B430" s="70" t="s">
        <v>1030</v>
      </c>
      <c r="C430" s="70" t="s">
        <v>1031</v>
      </c>
      <c r="D430" s="70" t="s">
        <v>34</v>
      </c>
      <c r="E430" s="70">
        <v>1</v>
      </c>
      <c r="F430" s="149">
        <v>437.95</v>
      </c>
      <c r="G430" s="70">
        <v>47.372771999999998</v>
      </c>
      <c r="H430" s="70">
        <v>-122.45135999999999</v>
      </c>
      <c r="I430" s="70">
        <v>47.370311000000001</v>
      </c>
      <c r="J430" s="70">
        <v>-122.4554</v>
      </c>
    </row>
    <row r="431" spans="1:10" ht="12.75" customHeight="1">
      <c r="A431" s="70" t="s">
        <v>975</v>
      </c>
      <c r="B431" s="70" t="s">
        <v>1032</v>
      </c>
      <c r="C431" s="70" t="s">
        <v>1033</v>
      </c>
      <c r="D431" s="70" t="s">
        <v>34</v>
      </c>
      <c r="E431" s="70">
        <v>3</v>
      </c>
      <c r="F431" s="149">
        <v>465.27</v>
      </c>
      <c r="G431" s="70">
        <v>47.590975</v>
      </c>
      <c r="H431" s="70">
        <v>-122.3819</v>
      </c>
      <c r="I431" s="70">
        <v>47.593953999999997</v>
      </c>
      <c r="J431" s="70">
        <v>-122.3836</v>
      </c>
    </row>
    <row r="432" spans="1:10" ht="12.75" customHeight="1">
      <c r="A432" s="70" t="s">
        <v>975</v>
      </c>
      <c r="B432" s="70" t="s">
        <v>1034</v>
      </c>
      <c r="C432" s="70" t="s">
        <v>1035</v>
      </c>
      <c r="D432" s="70" t="s">
        <v>34</v>
      </c>
      <c r="E432" s="70">
        <v>3</v>
      </c>
      <c r="F432" s="149">
        <v>137.38999999999999</v>
      </c>
      <c r="G432" s="70">
        <v>47.326005000000002</v>
      </c>
      <c r="H432" s="70">
        <v>-122.38375000000001</v>
      </c>
      <c r="I432" s="70">
        <v>47.326276</v>
      </c>
      <c r="J432" s="70">
        <v>-122.38540999999999</v>
      </c>
    </row>
    <row r="433" spans="1:10" ht="12.75" customHeight="1">
      <c r="A433" s="70" t="s">
        <v>975</v>
      </c>
      <c r="B433" s="70" t="s">
        <v>1036</v>
      </c>
      <c r="C433" s="70" t="s">
        <v>1037</v>
      </c>
      <c r="D433" s="70" t="s">
        <v>34</v>
      </c>
      <c r="E433" s="70">
        <v>3</v>
      </c>
      <c r="F433" s="149">
        <v>74.63</v>
      </c>
      <c r="G433" s="70">
        <v>47.567450000000001</v>
      </c>
      <c r="H433" s="70">
        <v>-122.35012999999999</v>
      </c>
      <c r="I433" s="70">
        <v>47.568069999999999</v>
      </c>
      <c r="J433" s="70">
        <v>-122.35048999999999</v>
      </c>
    </row>
    <row r="434" spans="1:10" ht="12.75" customHeight="1">
      <c r="A434" s="70" t="s">
        <v>975</v>
      </c>
      <c r="B434" s="70" t="s">
        <v>1038</v>
      </c>
      <c r="C434" s="70" t="s">
        <v>1039</v>
      </c>
      <c r="D434" s="70" t="s">
        <v>34</v>
      </c>
      <c r="E434" s="70">
        <v>3</v>
      </c>
      <c r="F434" s="149">
        <v>132.54</v>
      </c>
      <c r="G434" s="70">
        <v>47.531162999999999</v>
      </c>
      <c r="H434" s="70">
        <v>-122.31876</v>
      </c>
      <c r="I434" s="70">
        <v>47.531843000000002</v>
      </c>
      <c r="J434" s="70">
        <v>-122.32004000000001</v>
      </c>
    </row>
    <row r="435" spans="1:10" ht="12.75" customHeight="1">
      <c r="A435" s="70" t="s">
        <v>975</v>
      </c>
      <c r="B435" s="70" t="s">
        <v>1040</v>
      </c>
      <c r="C435" s="70" t="s">
        <v>1041</v>
      </c>
      <c r="D435" s="70" t="s">
        <v>34</v>
      </c>
      <c r="E435" s="70">
        <v>3</v>
      </c>
      <c r="F435" s="149">
        <v>448.66</v>
      </c>
      <c r="G435" s="70">
        <v>47.455097000000002</v>
      </c>
      <c r="H435" s="70">
        <v>-122.44302999999999</v>
      </c>
      <c r="I435" s="70">
        <v>47.458483000000001</v>
      </c>
      <c r="J435" s="70">
        <v>-122.43980999999999</v>
      </c>
    </row>
    <row r="436" spans="1:10" ht="12.75" customHeight="1">
      <c r="A436" s="70" t="s">
        <v>975</v>
      </c>
      <c r="B436" s="70" t="s">
        <v>1042</v>
      </c>
      <c r="C436" s="70" t="s">
        <v>1043</v>
      </c>
      <c r="D436" s="70" t="s">
        <v>34</v>
      </c>
      <c r="E436" s="70">
        <v>3</v>
      </c>
      <c r="F436" s="149">
        <v>720.14</v>
      </c>
      <c r="G436" s="70">
        <v>47.631438000000003</v>
      </c>
      <c r="H436" s="70">
        <v>-122.39561</v>
      </c>
      <c r="I436" s="70">
        <v>47.631455000000003</v>
      </c>
      <c r="J436" s="70">
        <v>-122.38777</v>
      </c>
    </row>
    <row r="437" spans="1:10" ht="12.75" customHeight="1">
      <c r="A437" s="70" t="s">
        <v>975</v>
      </c>
      <c r="B437" s="70" t="s">
        <v>1044</v>
      </c>
      <c r="C437" s="70" t="s">
        <v>1045</v>
      </c>
      <c r="D437" s="70" t="s">
        <v>34</v>
      </c>
      <c r="E437" s="70">
        <v>3</v>
      </c>
      <c r="F437" s="149">
        <v>1160.18</v>
      </c>
      <c r="G437" s="70">
        <v>47.626320999999997</v>
      </c>
      <c r="H437" s="70">
        <v>-122.37478</v>
      </c>
      <c r="I437" s="70">
        <v>47.620173999999999</v>
      </c>
      <c r="J437" s="70">
        <v>-122.36266999999999</v>
      </c>
    </row>
    <row r="438" spans="1:10" ht="12.75" customHeight="1">
      <c r="A438" s="70" t="s">
        <v>975</v>
      </c>
      <c r="B438" s="70" t="s">
        <v>1046</v>
      </c>
      <c r="C438" s="70" t="s">
        <v>1047</v>
      </c>
      <c r="D438" s="70" t="s">
        <v>34</v>
      </c>
      <c r="E438" s="70">
        <v>3</v>
      </c>
      <c r="F438" s="149">
        <v>494.62</v>
      </c>
      <c r="G438" s="70">
        <v>47.564863000000003</v>
      </c>
      <c r="H438" s="70">
        <v>-122.40743000000001</v>
      </c>
      <c r="I438" s="70">
        <v>47.561055000000003</v>
      </c>
      <c r="J438" s="70">
        <v>-122.40433</v>
      </c>
    </row>
    <row r="439" spans="1:10" ht="12.75" customHeight="1">
      <c r="A439" s="70" t="s">
        <v>975</v>
      </c>
      <c r="B439" s="70" t="s">
        <v>1048</v>
      </c>
      <c r="C439" s="70" t="s">
        <v>1049</v>
      </c>
      <c r="D439" s="70" t="s">
        <v>34</v>
      </c>
      <c r="E439" s="70">
        <v>3</v>
      </c>
      <c r="F439" s="149">
        <v>50.52</v>
      </c>
      <c r="G439" s="70">
        <v>47.523519999999998</v>
      </c>
      <c r="H439" s="70">
        <v>-122.39391999999999</v>
      </c>
      <c r="I439" s="70">
        <v>47.523079000000003</v>
      </c>
      <c r="J439" s="70">
        <v>-122.39403</v>
      </c>
    </row>
    <row r="440" spans="1:10" ht="12.75" customHeight="1">
      <c r="A440" s="70" t="s">
        <v>975</v>
      </c>
      <c r="B440" s="70" t="s">
        <v>1050</v>
      </c>
      <c r="C440" s="70" t="s">
        <v>1051</v>
      </c>
      <c r="D440" s="70" t="s">
        <v>34</v>
      </c>
      <c r="E440" s="70">
        <v>3</v>
      </c>
      <c r="F440" s="149">
        <v>202.37</v>
      </c>
      <c r="G440" s="70">
        <v>47.481549999999999</v>
      </c>
      <c r="H440" s="70">
        <v>-122.48209</v>
      </c>
      <c r="I440" s="70">
        <v>47.480156000000001</v>
      </c>
      <c r="J440" s="70">
        <v>-122.4832</v>
      </c>
    </row>
    <row r="441" spans="1:10" ht="12.75" customHeight="1">
      <c r="A441" s="70" t="s">
        <v>975</v>
      </c>
      <c r="B441" s="70" t="s">
        <v>1052</v>
      </c>
      <c r="C441" s="70" t="s">
        <v>1053</v>
      </c>
      <c r="D441" s="70" t="s">
        <v>34</v>
      </c>
      <c r="E441" s="70">
        <v>3</v>
      </c>
      <c r="F441" s="149">
        <v>30.58</v>
      </c>
      <c r="G441" s="70">
        <v>47.666212000000002</v>
      </c>
      <c r="H441" s="70">
        <v>-122.40237999999999</v>
      </c>
      <c r="I441" s="70">
        <v>47.666226999999999</v>
      </c>
      <c r="J441" s="70">
        <v>-122.40279</v>
      </c>
    </row>
    <row r="442" spans="1:10" ht="12.75" customHeight="1">
      <c r="A442" s="70" t="s">
        <v>975</v>
      </c>
      <c r="B442" s="70" t="s">
        <v>1054</v>
      </c>
      <c r="C442" s="70" t="s">
        <v>1055</v>
      </c>
      <c r="D442" s="70" t="s">
        <v>34</v>
      </c>
      <c r="E442" s="70">
        <v>1</v>
      </c>
      <c r="F442" s="149">
        <v>1439.43</v>
      </c>
      <c r="G442" s="70">
        <v>47.697873999999999</v>
      </c>
      <c r="H442" s="70">
        <v>-122.40173</v>
      </c>
      <c r="I442" s="70">
        <v>47.686736000000003</v>
      </c>
      <c r="J442" s="70">
        <v>-122.40335</v>
      </c>
    </row>
    <row r="443" spans="1:10" ht="12.75" customHeight="1">
      <c r="A443" s="70" t="s">
        <v>975</v>
      </c>
      <c r="B443" s="70" t="s">
        <v>1056</v>
      </c>
      <c r="C443" s="70" t="s">
        <v>1057</v>
      </c>
      <c r="D443" s="70" t="s">
        <v>34</v>
      </c>
      <c r="E443" s="70">
        <v>3</v>
      </c>
      <c r="F443" s="149">
        <v>237.02</v>
      </c>
      <c r="G443" s="70">
        <v>47.569239000000003</v>
      </c>
      <c r="H443" s="70">
        <v>-122.3476</v>
      </c>
      <c r="I443" s="70">
        <v>47.570635000000003</v>
      </c>
      <c r="J443" s="70">
        <v>-122.34629</v>
      </c>
    </row>
    <row r="444" spans="1:10" ht="12.75" customHeight="1">
      <c r="A444" s="70" t="s">
        <v>975</v>
      </c>
      <c r="B444" s="70" t="s">
        <v>1058</v>
      </c>
      <c r="C444" s="70" t="s">
        <v>1059</v>
      </c>
      <c r="D444" s="70" t="s">
        <v>34</v>
      </c>
      <c r="E444" s="70">
        <v>3</v>
      </c>
      <c r="F444" s="149">
        <v>259.55</v>
      </c>
      <c r="G444" s="70">
        <v>47.570593000000002</v>
      </c>
      <c r="H444" s="70">
        <v>-122.35075999999999</v>
      </c>
      <c r="I444" s="70">
        <v>47.569285999999998</v>
      </c>
      <c r="J444" s="70">
        <v>-122.34802000000001</v>
      </c>
    </row>
    <row r="445" spans="1:10" ht="12.75" customHeight="1">
      <c r="A445" s="70" t="s">
        <v>975</v>
      </c>
      <c r="B445" s="70" t="s">
        <v>1060</v>
      </c>
      <c r="C445" s="70" t="s">
        <v>1061</v>
      </c>
      <c r="D445" s="70" t="s">
        <v>34</v>
      </c>
      <c r="E445" s="70">
        <v>3</v>
      </c>
      <c r="F445" s="149">
        <v>911.38</v>
      </c>
      <c r="G445" s="70">
        <v>47.555728999999999</v>
      </c>
      <c r="H445" s="70">
        <v>-122.34802000000001</v>
      </c>
      <c r="I445" s="70">
        <v>47.562280999999999</v>
      </c>
      <c r="J445" s="70">
        <v>-122.34923000000001</v>
      </c>
    </row>
    <row r="446" spans="1:10" ht="12.75" customHeight="1">
      <c r="A446" s="70" t="s">
        <v>975</v>
      </c>
      <c r="B446" s="70" t="s">
        <v>1062</v>
      </c>
      <c r="C446" s="70" t="s">
        <v>1063</v>
      </c>
      <c r="D446" s="70" t="s">
        <v>34</v>
      </c>
      <c r="E446" s="70">
        <v>3</v>
      </c>
      <c r="F446" s="149">
        <v>908.04</v>
      </c>
      <c r="G446" s="70">
        <v>47.667271999999997</v>
      </c>
      <c r="H446" s="70">
        <v>-122.40194</v>
      </c>
      <c r="I446" s="70">
        <v>47.666144000000003</v>
      </c>
      <c r="J446" s="70">
        <v>-122.40192999999999</v>
      </c>
    </row>
    <row r="447" spans="1:10" ht="12.75" customHeight="1">
      <c r="A447" s="70" t="s">
        <v>975</v>
      </c>
      <c r="B447" s="70" t="s">
        <v>1064</v>
      </c>
      <c r="C447" s="70" t="s">
        <v>1065</v>
      </c>
      <c r="D447" s="70" t="s">
        <v>34</v>
      </c>
      <c r="E447" s="70">
        <v>3</v>
      </c>
      <c r="F447" s="149">
        <v>648.99</v>
      </c>
      <c r="G447" s="70">
        <v>47.584792999999998</v>
      </c>
      <c r="H447" s="70">
        <v>-122.36606999999999</v>
      </c>
      <c r="I447" s="70">
        <v>47.583244000000001</v>
      </c>
      <c r="J447" s="70">
        <v>-122.37215999999999</v>
      </c>
    </row>
    <row r="448" spans="1:10" ht="12.75" customHeight="1">
      <c r="A448" s="70" t="s">
        <v>975</v>
      </c>
      <c r="B448" s="70" t="s">
        <v>1066</v>
      </c>
      <c r="C448" s="70" t="s">
        <v>1067</v>
      </c>
      <c r="D448" s="70" t="s">
        <v>34</v>
      </c>
      <c r="E448" s="70">
        <v>3</v>
      </c>
      <c r="F448" s="149">
        <v>278.98</v>
      </c>
      <c r="G448" s="70">
        <v>47.588419000000002</v>
      </c>
      <c r="H448" s="70">
        <v>-122.34249</v>
      </c>
      <c r="I448" s="70">
        <v>47.586258999999998</v>
      </c>
      <c r="J448" s="70">
        <v>-122.34274000000001</v>
      </c>
    </row>
    <row r="449" spans="1:10" ht="12.75" customHeight="1">
      <c r="A449" s="70" t="s">
        <v>975</v>
      </c>
      <c r="B449" s="70" t="s">
        <v>1068</v>
      </c>
      <c r="C449" s="70" t="s">
        <v>1069</v>
      </c>
      <c r="D449" s="70" t="s">
        <v>34</v>
      </c>
      <c r="E449" s="70">
        <v>1</v>
      </c>
      <c r="F449" s="149">
        <v>1649.06</v>
      </c>
      <c r="G449" s="70">
        <v>47.537013999999999</v>
      </c>
      <c r="H449" s="70">
        <v>-122.39637</v>
      </c>
      <c r="I449" s="70">
        <v>47.525796</v>
      </c>
      <c r="J449" s="70">
        <v>-122.39455</v>
      </c>
    </row>
    <row r="450" spans="1:10" ht="12.75" customHeight="1">
      <c r="A450" s="70" t="s">
        <v>975</v>
      </c>
      <c r="B450" s="70" t="s">
        <v>1070</v>
      </c>
      <c r="C450" s="70" t="s">
        <v>1071</v>
      </c>
      <c r="D450" s="70" t="s">
        <v>34</v>
      </c>
      <c r="E450" s="70">
        <v>3</v>
      </c>
      <c r="F450" s="149">
        <v>85.44</v>
      </c>
      <c r="G450" s="70">
        <v>47.405993000000002</v>
      </c>
      <c r="H450" s="70">
        <v>-122.52163</v>
      </c>
      <c r="I450" s="70">
        <v>47.405236000000002</v>
      </c>
      <c r="J450" s="70">
        <v>-122.52175</v>
      </c>
    </row>
    <row r="451" spans="1:10" ht="12.75" customHeight="1">
      <c r="A451" s="70" t="s">
        <v>975</v>
      </c>
      <c r="B451" s="70" t="s">
        <v>1072</v>
      </c>
      <c r="C451" s="70" t="s">
        <v>1073</v>
      </c>
      <c r="D451" s="70" t="s">
        <v>34</v>
      </c>
      <c r="E451" s="70">
        <v>3</v>
      </c>
      <c r="F451" s="149">
        <v>416.97</v>
      </c>
      <c r="G451" s="70">
        <v>47.356296</v>
      </c>
      <c r="H451" s="70">
        <v>-122.4892</v>
      </c>
      <c r="I451" s="70">
        <v>47.359951000000002</v>
      </c>
      <c r="J451" s="70">
        <v>-122.48859</v>
      </c>
    </row>
    <row r="452" spans="1:10" ht="12.75" customHeight="1">
      <c r="A452" s="70" t="s">
        <v>975</v>
      </c>
      <c r="B452" s="70" t="s">
        <v>1074</v>
      </c>
      <c r="C452" s="70" t="s">
        <v>1075</v>
      </c>
      <c r="D452" s="70" t="s">
        <v>34</v>
      </c>
      <c r="E452" s="70">
        <v>1</v>
      </c>
      <c r="F452" s="149">
        <v>88.57</v>
      </c>
      <c r="G452" s="70">
        <v>47.540545000000002</v>
      </c>
      <c r="H452" s="70">
        <v>-122.39727000000001</v>
      </c>
      <c r="I452" s="70">
        <v>47.539755</v>
      </c>
      <c r="J452" s="70">
        <v>-122.39738</v>
      </c>
    </row>
    <row r="453" spans="1:10" ht="12.75" customHeight="1">
      <c r="A453" s="70" t="s">
        <v>975</v>
      </c>
      <c r="B453" s="70" t="s">
        <v>1076</v>
      </c>
      <c r="C453" s="70" t="s">
        <v>1077</v>
      </c>
      <c r="D453" s="70" t="s">
        <v>34</v>
      </c>
      <c r="E453" s="70">
        <v>3</v>
      </c>
      <c r="F453" s="149">
        <v>252.31</v>
      </c>
      <c r="G453" s="70">
        <v>47.632207999999999</v>
      </c>
      <c r="H453" s="70">
        <v>-122.39873</v>
      </c>
      <c r="I453" s="70">
        <v>47.631438000000003</v>
      </c>
      <c r="J453" s="70">
        <v>-122.39561</v>
      </c>
    </row>
    <row r="454" spans="1:10" ht="12.75" customHeight="1">
      <c r="A454" s="70" t="s">
        <v>975</v>
      </c>
      <c r="B454" s="70" t="s">
        <v>1078</v>
      </c>
      <c r="C454" s="70" t="s">
        <v>1079</v>
      </c>
      <c r="D454" s="70" t="s">
        <v>34</v>
      </c>
      <c r="E454" s="70">
        <v>3</v>
      </c>
      <c r="F454" s="149">
        <v>2946.02</v>
      </c>
      <c r="G454" s="70">
        <v>47.652220999999997</v>
      </c>
      <c r="H454" s="70">
        <v>-122.41968</v>
      </c>
      <c r="I454" s="70">
        <v>47.632207999999999</v>
      </c>
      <c r="J454" s="70">
        <v>-122.39873</v>
      </c>
    </row>
    <row r="455" spans="1:10" ht="12.75" customHeight="1">
      <c r="A455" s="70" t="s">
        <v>975</v>
      </c>
      <c r="B455" s="70" t="s">
        <v>1080</v>
      </c>
      <c r="C455" s="70" t="s">
        <v>1081</v>
      </c>
      <c r="D455" s="70" t="s">
        <v>34</v>
      </c>
      <c r="E455" s="70">
        <v>3</v>
      </c>
      <c r="F455" s="149">
        <v>2239.2600000000002</v>
      </c>
      <c r="G455" s="70">
        <v>47.373024000000001</v>
      </c>
      <c r="H455" s="70">
        <v>-122.42024000000001</v>
      </c>
      <c r="I455" s="70">
        <v>47.382444</v>
      </c>
      <c r="J455" s="70">
        <v>-122.39538</v>
      </c>
    </row>
    <row r="456" spans="1:10" ht="12.75" customHeight="1">
      <c r="A456" s="70" t="s">
        <v>975</v>
      </c>
      <c r="B456" s="70" t="s">
        <v>1082</v>
      </c>
      <c r="C456" s="70" t="s">
        <v>1083</v>
      </c>
      <c r="D456" s="70" t="s">
        <v>34</v>
      </c>
      <c r="E456" s="70">
        <v>3</v>
      </c>
      <c r="F456" s="149">
        <v>567.95000000000005</v>
      </c>
      <c r="G456" s="70">
        <v>47.400171</v>
      </c>
      <c r="H456" s="70">
        <v>-122.41351</v>
      </c>
      <c r="I456" s="70">
        <v>47.400827</v>
      </c>
      <c r="J456" s="70">
        <v>-122.42095999999999</v>
      </c>
    </row>
    <row r="457" spans="1:10" ht="12.75" customHeight="1">
      <c r="A457" s="70" t="s">
        <v>975</v>
      </c>
      <c r="B457" s="70" t="s">
        <v>1084</v>
      </c>
      <c r="C457" s="70" t="s">
        <v>1085</v>
      </c>
      <c r="D457" s="70" t="s">
        <v>34</v>
      </c>
      <c r="E457" s="70">
        <v>1</v>
      </c>
      <c r="F457" s="149">
        <v>491.27</v>
      </c>
      <c r="G457" s="70">
        <v>47.620173999999999</v>
      </c>
      <c r="H457" s="70">
        <v>-122.36266999999999</v>
      </c>
      <c r="I457" s="70">
        <v>47.617010000000001</v>
      </c>
      <c r="J457" s="70">
        <v>-122.35848</v>
      </c>
    </row>
    <row r="458" spans="1:10" ht="12.75" customHeight="1">
      <c r="A458" s="70" t="s">
        <v>975</v>
      </c>
      <c r="B458" s="70" t="s">
        <v>1086</v>
      </c>
      <c r="C458" s="70" t="s">
        <v>1087</v>
      </c>
      <c r="D458" s="70" t="s">
        <v>34</v>
      </c>
      <c r="E458" s="70">
        <v>3</v>
      </c>
      <c r="F458" s="149">
        <v>368.07</v>
      </c>
      <c r="G458" s="70">
        <v>47.413381000000001</v>
      </c>
      <c r="H458" s="70">
        <v>-122.34393</v>
      </c>
      <c r="I458" s="70">
        <v>47.411473999999998</v>
      </c>
      <c r="J458" s="70">
        <v>-122.33995</v>
      </c>
    </row>
    <row r="459" spans="1:10" ht="12.75" customHeight="1">
      <c r="A459" s="70" t="s">
        <v>975</v>
      </c>
      <c r="B459" s="70" t="s">
        <v>1088</v>
      </c>
      <c r="C459" s="70" t="s">
        <v>1089</v>
      </c>
      <c r="D459" s="70" t="s">
        <v>34</v>
      </c>
      <c r="E459" s="70">
        <v>3</v>
      </c>
      <c r="F459" s="149">
        <v>176.44</v>
      </c>
      <c r="G459" s="70">
        <v>47.496827000000003</v>
      </c>
      <c r="H459" s="70">
        <v>-122.45958</v>
      </c>
      <c r="I459" s="70">
        <v>47.498140999999997</v>
      </c>
      <c r="J459" s="70">
        <v>-122.45832</v>
      </c>
    </row>
    <row r="460" spans="1:10" ht="12.75" customHeight="1">
      <c r="A460" s="70" t="s">
        <v>975</v>
      </c>
      <c r="B460" s="70" t="s">
        <v>1090</v>
      </c>
      <c r="C460" s="70" t="s">
        <v>1091</v>
      </c>
      <c r="D460" s="70" t="s">
        <v>34</v>
      </c>
      <c r="E460" s="70">
        <v>3</v>
      </c>
      <c r="F460" s="149">
        <v>78.11</v>
      </c>
      <c r="G460" s="70">
        <v>47.610613999999998</v>
      </c>
      <c r="H460" s="70">
        <v>-122.34765</v>
      </c>
      <c r="I460" s="70">
        <v>47.610166</v>
      </c>
      <c r="J460" s="70">
        <v>-122.34685</v>
      </c>
    </row>
    <row r="461" spans="1:10" ht="12.75" customHeight="1">
      <c r="A461" s="70" t="s">
        <v>975</v>
      </c>
      <c r="B461" s="70" t="s">
        <v>1092</v>
      </c>
      <c r="C461" s="70" t="s">
        <v>1093</v>
      </c>
      <c r="D461" s="70" t="s">
        <v>34</v>
      </c>
      <c r="E461" s="70">
        <v>3</v>
      </c>
      <c r="F461" s="149">
        <v>216.37</v>
      </c>
      <c r="G461" s="70">
        <v>47.611978999999998</v>
      </c>
      <c r="H461" s="70">
        <v>-122.35012999999999</v>
      </c>
      <c r="I461" s="70">
        <v>47.610748000000001</v>
      </c>
      <c r="J461" s="70">
        <v>-122.34789000000001</v>
      </c>
    </row>
    <row r="462" spans="1:10" ht="12.75" customHeight="1">
      <c r="A462" s="70" t="s">
        <v>975</v>
      </c>
      <c r="B462" s="70" t="s">
        <v>1094</v>
      </c>
      <c r="C462" s="70" t="s">
        <v>1095</v>
      </c>
      <c r="D462" s="70" t="s">
        <v>34</v>
      </c>
      <c r="E462" s="70">
        <v>3</v>
      </c>
      <c r="F462" s="149">
        <v>140.66</v>
      </c>
      <c r="G462" s="70">
        <v>47.614288999999999</v>
      </c>
      <c r="H462" s="70">
        <v>-122.35406</v>
      </c>
      <c r="I462" s="70">
        <v>47.613458999999999</v>
      </c>
      <c r="J462" s="70">
        <v>-122.35265</v>
      </c>
    </row>
    <row r="463" spans="1:10" ht="12.75" customHeight="1">
      <c r="A463" s="70" t="s">
        <v>975</v>
      </c>
      <c r="B463" s="70" t="s">
        <v>1096</v>
      </c>
      <c r="C463" s="70" t="s">
        <v>1097</v>
      </c>
      <c r="D463" s="70" t="s">
        <v>34</v>
      </c>
      <c r="E463" s="70">
        <v>3</v>
      </c>
      <c r="F463" s="149">
        <v>86.74</v>
      </c>
      <c r="G463" s="70">
        <v>47.608922999999997</v>
      </c>
      <c r="H463" s="70">
        <v>-122.34484999999999</v>
      </c>
      <c r="I463" s="70">
        <v>47.608401000000001</v>
      </c>
      <c r="J463" s="70">
        <v>-122.34399999999999</v>
      </c>
    </row>
    <row r="464" spans="1:10" ht="12.75" customHeight="1">
      <c r="A464" s="70" t="s">
        <v>975</v>
      </c>
      <c r="B464" s="70" t="s">
        <v>1098</v>
      </c>
      <c r="C464" s="70" t="s">
        <v>1099</v>
      </c>
      <c r="D464" s="70" t="s">
        <v>35</v>
      </c>
      <c r="E464" s="70">
        <v>3</v>
      </c>
      <c r="F464" s="149">
        <v>1282.3800000000001</v>
      </c>
      <c r="G464" s="70">
        <v>47.421605999999997</v>
      </c>
      <c r="H464" s="70">
        <v>-122.43326999999999</v>
      </c>
      <c r="I464" s="70">
        <v>47.425584999999998</v>
      </c>
      <c r="J464" s="70">
        <v>-122.43237000000001</v>
      </c>
    </row>
    <row r="465" spans="1:10" ht="12.75" customHeight="1">
      <c r="A465" s="70" t="s">
        <v>975</v>
      </c>
      <c r="B465" s="70" t="s">
        <v>1100</v>
      </c>
      <c r="C465" s="70" t="s">
        <v>1101</v>
      </c>
      <c r="D465" s="70" t="s">
        <v>34</v>
      </c>
      <c r="E465" s="70">
        <v>3</v>
      </c>
      <c r="F465" s="149">
        <v>413.89</v>
      </c>
      <c r="G465" s="70">
        <v>47.389111</v>
      </c>
      <c r="H465" s="70">
        <v>-122.37487</v>
      </c>
      <c r="I465" s="70">
        <v>47.391410999999998</v>
      </c>
      <c r="J465" s="70">
        <v>-122.37916</v>
      </c>
    </row>
    <row r="466" spans="1:10" ht="12.75" customHeight="1">
      <c r="A466" s="70" t="s">
        <v>975</v>
      </c>
      <c r="B466" s="70" t="s">
        <v>1102</v>
      </c>
      <c r="C466" s="70" t="s">
        <v>1103</v>
      </c>
      <c r="D466" s="70" t="s">
        <v>34</v>
      </c>
      <c r="E466" s="70">
        <v>3</v>
      </c>
      <c r="F466" s="149">
        <v>487.9</v>
      </c>
      <c r="G466" s="70">
        <v>47.33614</v>
      </c>
      <c r="H466" s="70">
        <v>-122.3633</v>
      </c>
      <c r="I466" s="70">
        <v>47.334760000000003</v>
      </c>
      <c r="J466" s="70">
        <v>-122.36936</v>
      </c>
    </row>
    <row r="467" spans="1:10" ht="12.75" customHeight="1">
      <c r="A467" s="70" t="s">
        <v>975</v>
      </c>
      <c r="B467" s="70" t="s">
        <v>1104</v>
      </c>
      <c r="C467" s="70" t="s">
        <v>1105</v>
      </c>
      <c r="D467" s="70" t="s">
        <v>35</v>
      </c>
      <c r="E467" s="70">
        <v>3</v>
      </c>
      <c r="F467" s="149">
        <v>69.709999999999994</v>
      </c>
      <c r="G467" s="70">
        <v>47.390315000000001</v>
      </c>
      <c r="H467" s="70">
        <v>-122.46523999999999</v>
      </c>
      <c r="I467" s="70">
        <v>47.390669000000003</v>
      </c>
      <c r="J467" s="70">
        <v>-122.46575</v>
      </c>
    </row>
    <row r="468" spans="1:10" ht="12.75" customHeight="1">
      <c r="A468" s="70" t="s">
        <v>975</v>
      </c>
      <c r="B468" s="70" t="s">
        <v>1106</v>
      </c>
      <c r="C468" s="70" t="s">
        <v>1107</v>
      </c>
      <c r="D468" s="70" t="s">
        <v>178</v>
      </c>
      <c r="E468" s="70">
        <v>3</v>
      </c>
      <c r="F468" s="149">
        <v>170.49</v>
      </c>
      <c r="G468" s="70">
        <v>47.392491999999997</v>
      </c>
      <c r="H468" s="70">
        <v>-122.46642</v>
      </c>
      <c r="I468" s="70">
        <v>47.393929</v>
      </c>
      <c r="J468" s="70">
        <v>-122.46588</v>
      </c>
    </row>
    <row r="469" spans="1:10" ht="12.75" customHeight="1">
      <c r="A469" s="70" t="s">
        <v>975</v>
      </c>
      <c r="B469" s="70" t="s">
        <v>1108</v>
      </c>
      <c r="C469" s="70" t="s">
        <v>1109</v>
      </c>
      <c r="D469" s="70" t="s">
        <v>34</v>
      </c>
      <c r="E469" s="70">
        <v>3</v>
      </c>
      <c r="F469" s="149">
        <v>333.42</v>
      </c>
      <c r="G469" s="70">
        <v>47.348702000000003</v>
      </c>
      <c r="H469" s="70">
        <v>-122.32442</v>
      </c>
      <c r="I469" s="70">
        <v>47.346331999999997</v>
      </c>
      <c r="J469" s="70">
        <v>-122.32709</v>
      </c>
    </row>
    <row r="470" spans="1:10" ht="12.75" customHeight="1">
      <c r="A470" s="70" t="s">
        <v>975</v>
      </c>
      <c r="B470" s="70" t="s">
        <v>1110</v>
      </c>
      <c r="C470" s="70" t="s">
        <v>1111</v>
      </c>
      <c r="D470" s="70" t="s">
        <v>34</v>
      </c>
      <c r="E470" s="70">
        <v>1</v>
      </c>
      <c r="F470" s="149">
        <v>173.18</v>
      </c>
      <c r="G470" s="70">
        <v>47.350693999999997</v>
      </c>
      <c r="H470" s="70">
        <v>-122.32366</v>
      </c>
      <c r="I470" s="70">
        <v>47.349195999999999</v>
      </c>
      <c r="J470" s="70">
        <v>-122.32415</v>
      </c>
    </row>
    <row r="471" spans="1:10" ht="12.75" customHeight="1">
      <c r="A471" s="70" t="s">
        <v>975</v>
      </c>
      <c r="B471" s="70" t="s">
        <v>1112</v>
      </c>
      <c r="C471" s="70" t="s">
        <v>1113</v>
      </c>
      <c r="D471" s="70" t="s">
        <v>34</v>
      </c>
      <c r="E471" s="70">
        <v>1</v>
      </c>
      <c r="F471" s="149">
        <v>532.27</v>
      </c>
      <c r="G471" s="70">
        <v>47.575121000000003</v>
      </c>
      <c r="H471" s="70">
        <v>-122.41922</v>
      </c>
      <c r="I471" s="70">
        <v>47.572251000000001</v>
      </c>
      <c r="J471" s="70">
        <v>-122.41356</v>
      </c>
    </row>
    <row r="472" spans="1:10" ht="12.75" customHeight="1">
      <c r="A472" s="70" t="s">
        <v>975</v>
      </c>
      <c r="B472" s="70" t="s">
        <v>1114</v>
      </c>
      <c r="C472" s="70" t="s">
        <v>1115</v>
      </c>
      <c r="D472" s="70" t="s">
        <v>34</v>
      </c>
      <c r="E472" s="70">
        <v>1</v>
      </c>
      <c r="F472" s="149">
        <v>836.31</v>
      </c>
      <c r="G472" s="70">
        <v>47.766607999999998</v>
      </c>
      <c r="H472" s="70">
        <v>-122.38769000000001</v>
      </c>
      <c r="I472" s="70">
        <v>47.760859000000004</v>
      </c>
      <c r="J472" s="70">
        <v>-122.38176</v>
      </c>
    </row>
    <row r="473" spans="1:10" ht="12.75" customHeight="1">
      <c r="A473" s="70" t="s">
        <v>975</v>
      </c>
      <c r="B473" s="70" t="s">
        <v>1116</v>
      </c>
      <c r="C473" s="70" t="s">
        <v>1117</v>
      </c>
      <c r="D473" s="70" t="s">
        <v>34</v>
      </c>
      <c r="E473" s="70">
        <v>3</v>
      </c>
      <c r="F473" s="149">
        <v>16.600000000000001</v>
      </c>
      <c r="G473" s="70">
        <v>47.515341999999997</v>
      </c>
      <c r="H473" s="70">
        <v>-122.39657</v>
      </c>
      <c r="I473" s="70">
        <v>47.515203</v>
      </c>
      <c r="J473" s="70">
        <v>-122.39649</v>
      </c>
    </row>
    <row r="474" spans="1:10" ht="12.75" customHeight="1">
      <c r="A474" s="70" t="s">
        <v>975</v>
      </c>
      <c r="B474" s="70" t="s">
        <v>1118</v>
      </c>
      <c r="C474" s="70" t="s">
        <v>1119</v>
      </c>
      <c r="D474" s="70" t="s">
        <v>34</v>
      </c>
      <c r="E474" s="70">
        <v>3</v>
      </c>
      <c r="F474" s="149">
        <v>9.52</v>
      </c>
      <c r="G474" s="70">
        <v>47.568559999999998</v>
      </c>
      <c r="H474" s="70">
        <v>-122.40987</v>
      </c>
      <c r="I474" s="70">
        <v>47.568479000000004</v>
      </c>
      <c r="J474" s="70">
        <v>-122.40991</v>
      </c>
    </row>
    <row r="475" spans="1:10" ht="12.75" customHeight="1">
      <c r="A475" s="70" t="s">
        <v>975</v>
      </c>
      <c r="B475" s="70" t="s">
        <v>1120</v>
      </c>
      <c r="C475" s="70" t="s">
        <v>1121</v>
      </c>
      <c r="D475" s="70" t="s">
        <v>34</v>
      </c>
      <c r="E475" s="70">
        <v>3</v>
      </c>
      <c r="F475" s="149">
        <v>28.31</v>
      </c>
      <c r="G475" s="70">
        <v>47.585923999999999</v>
      </c>
      <c r="H475" s="70">
        <v>-122.37549</v>
      </c>
      <c r="I475" s="70">
        <v>47.586136000000003</v>
      </c>
      <c r="J475" s="70">
        <v>-122.37569000000001</v>
      </c>
    </row>
    <row r="476" spans="1:10" ht="12.75" customHeight="1">
      <c r="A476" s="70" t="s">
        <v>975</v>
      </c>
      <c r="B476" s="70" t="s">
        <v>1122</v>
      </c>
      <c r="C476" s="70" t="s">
        <v>1123</v>
      </c>
      <c r="D476" s="70" t="s">
        <v>34</v>
      </c>
      <c r="E476" s="70">
        <v>3</v>
      </c>
      <c r="F476" s="149">
        <v>46.22</v>
      </c>
      <c r="G476" s="70">
        <v>47.567723000000001</v>
      </c>
      <c r="H476" s="70">
        <v>-122.40994000000001</v>
      </c>
      <c r="I476" s="70">
        <v>47.567312000000001</v>
      </c>
      <c r="J476" s="70">
        <v>-122.40985999999999</v>
      </c>
    </row>
    <row r="477" spans="1:10" ht="12.75" customHeight="1">
      <c r="A477" s="70" t="s">
        <v>975</v>
      </c>
      <c r="B477" s="70" t="s">
        <v>1124</v>
      </c>
      <c r="C477" s="70" t="s">
        <v>1125</v>
      </c>
      <c r="D477" s="70" t="s">
        <v>34</v>
      </c>
      <c r="E477" s="70">
        <v>3</v>
      </c>
      <c r="F477" s="149">
        <v>19.89</v>
      </c>
      <c r="G477" s="70">
        <v>47.581567</v>
      </c>
      <c r="H477" s="70">
        <v>-122.35789</v>
      </c>
      <c r="I477" s="70">
        <v>47.581387999999997</v>
      </c>
      <c r="J477" s="70">
        <v>-122.3579</v>
      </c>
    </row>
    <row r="478" spans="1:10" ht="12.75" customHeight="1">
      <c r="A478" s="70" t="s">
        <v>975</v>
      </c>
      <c r="B478" s="70" t="s">
        <v>1126</v>
      </c>
      <c r="C478" s="70" t="s">
        <v>1127</v>
      </c>
      <c r="D478" s="70" t="s">
        <v>34</v>
      </c>
      <c r="E478" s="70">
        <v>3</v>
      </c>
      <c r="F478" s="149">
        <v>24.97</v>
      </c>
      <c r="G478" s="70">
        <v>47.571116000000004</v>
      </c>
      <c r="H478" s="70">
        <v>-122.35414</v>
      </c>
      <c r="I478" s="70">
        <v>47.571302000000003</v>
      </c>
      <c r="J478" s="70">
        <v>-122.35433</v>
      </c>
    </row>
    <row r="479" spans="1:10" ht="12.75" customHeight="1">
      <c r="A479" s="70" t="s">
        <v>975</v>
      </c>
      <c r="B479" s="70" t="s">
        <v>1128</v>
      </c>
      <c r="C479" s="70" t="s">
        <v>1129</v>
      </c>
      <c r="D479" s="70" t="s">
        <v>34</v>
      </c>
      <c r="E479" s="70">
        <v>3</v>
      </c>
      <c r="F479" s="149">
        <v>122.24</v>
      </c>
      <c r="G479" s="70">
        <v>47.571759999999998</v>
      </c>
      <c r="H479" s="70">
        <v>-122.35325</v>
      </c>
      <c r="I479" s="70">
        <v>47.571285000000003</v>
      </c>
      <c r="J479" s="70">
        <v>-122.3519</v>
      </c>
    </row>
    <row r="480" spans="1:10" ht="12.75" customHeight="1">
      <c r="A480" s="70" t="s">
        <v>975</v>
      </c>
      <c r="B480" s="70" t="s">
        <v>1130</v>
      </c>
      <c r="C480" s="70" t="s">
        <v>1131</v>
      </c>
      <c r="D480" s="70" t="s">
        <v>34</v>
      </c>
      <c r="E480" s="70">
        <v>3</v>
      </c>
      <c r="F480" s="149">
        <v>64.5</v>
      </c>
      <c r="G480" s="70">
        <v>47.570779000000002</v>
      </c>
      <c r="H480" s="70">
        <v>-122.3463</v>
      </c>
      <c r="I480" s="70">
        <v>47.571345000000001</v>
      </c>
      <c r="J480" s="70">
        <v>-122.34611</v>
      </c>
    </row>
    <row r="481" spans="1:10" ht="12.75" customHeight="1">
      <c r="A481" s="70" t="s">
        <v>975</v>
      </c>
      <c r="B481" s="70" t="s">
        <v>1132</v>
      </c>
      <c r="C481" s="70" t="s">
        <v>1133</v>
      </c>
      <c r="D481" s="70" t="s">
        <v>34</v>
      </c>
      <c r="E481" s="70">
        <v>1</v>
      </c>
      <c r="F481" s="149">
        <v>444.2</v>
      </c>
      <c r="G481" s="70">
        <v>47.376016999999997</v>
      </c>
      <c r="H481" s="70">
        <v>-122.32470000000001</v>
      </c>
      <c r="I481" s="70">
        <v>47.372165000000003</v>
      </c>
      <c r="J481" s="70">
        <v>-122.32411999999999</v>
      </c>
    </row>
    <row r="482" spans="1:10" ht="12.75" customHeight="1">
      <c r="A482" s="70" t="s">
        <v>975</v>
      </c>
      <c r="B482" s="70" t="s">
        <v>1134</v>
      </c>
      <c r="C482" s="70" t="s">
        <v>1135</v>
      </c>
      <c r="D482" s="70" t="s">
        <v>34</v>
      </c>
      <c r="E482" s="70">
        <v>1</v>
      </c>
      <c r="F482" s="149">
        <v>667.3</v>
      </c>
      <c r="G482" s="70">
        <v>47.586973</v>
      </c>
      <c r="H482" s="70">
        <v>-122.37715</v>
      </c>
      <c r="I482" s="70">
        <v>47.590975</v>
      </c>
      <c r="J482" s="70">
        <v>-122.3819</v>
      </c>
    </row>
    <row r="483" spans="1:10" ht="12.75" customHeight="1">
      <c r="A483" s="70" t="s">
        <v>975</v>
      </c>
      <c r="B483" s="70" t="s">
        <v>1136</v>
      </c>
      <c r="C483" s="70" t="s">
        <v>1137</v>
      </c>
      <c r="D483" s="70" t="s">
        <v>34</v>
      </c>
      <c r="E483" s="70">
        <v>1</v>
      </c>
      <c r="F483" s="149">
        <v>1209.48</v>
      </c>
      <c r="G483" s="70">
        <v>47.485101</v>
      </c>
      <c r="H483" s="70">
        <v>-122.36136</v>
      </c>
      <c r="I483" s="70">
        <v>47.475087000000002</v>
      </c>
      <c r="J483" s="70">
        <v>-122.36592</v>
      </c>
    </row>
    <row r="484" spans="1:10" ht="12.75" customHeight="1">
      <c r="A484" s="70" t="s">
        <v>975</v>
      </c>
      <c r="B484" s="70" t="s">
        <v>1138</v>
      </c>
      <c r="C484" s="70" t="s">
        <v>1139</v>
      </c>
      <c r="D484" s="70" t="s">
        <v>34</v>
      </c>
      <c r="E484" s="70">
        <v>3</v>
      </c>
      <c r="F484" s="149">
        <v>196.58</v>
      </c>
      <c r="G484" s="70">
        <v>47.608401000000001</v>
      </c>
      <c r="H484" s="70">
        <v>-122.34399999999999</v>
      </c>
      <c r="I484" s="70">
        <v>47.607143999999998</v>
      </c>
      <c r="J484" s="70">
        <v>-122.34216000000001</v>
      </c>
    </row>
    <row r="485" spans="1:10" ht="12.75" customHeight="1">
      <c r="A485" s="70" t="s">
        <v>975</v>
      </c>
      <c r="B485" s="70" t="s">
        <v>1140</v>
      </c>
      <c r="C485" s="70" t="s">
        <v>1141</v>
      </c>
      <c r="D485" s="70" t="s">
        <v>34</v>
      </c>
      <c r="E485" s="70">
        <v>3</v>
      </c>
      <c r="F485" s="149">
        <v>127.5</v>
      </c>
      <c r="G485" s="70">
        <v>47.607143999999998</v>
      </c>
      <c r="H485" s="70">
        <v>-122.34216000000001</v>
      </c>
      <c r="I485" s="70">
        <v>47.606248999999998</v>
      </c>
      <c r="J485" s="70">
        <v>-122.34111</v>
      </c>
    </row>
    <row r="486" spans="1:10" ht="12.75" customHeight="1">
      <c r="A486" s="70" t="s">
        <v>975</v>
      </c>
      <c r="B486" s="70" t="s">
        <v>1142</v>
      </c>
      <c r="C486" s="70" t="s">
        <v>1143</v>
      </c>
      <c r="D486" s="70" t="s">
        <v>34</v>
      </c>
      <c r="E486" s="70">
        <v>3</v>
      </c>
      <c r="F486" s="149">
        <v>1448.08</v>
      </c>
      <c r="G486" s="70">
        <v>47.686736000000003</v>
      </c>
      <c r="H486" s="70">
        <v>-122.40335</v>
      </c>
      <c r="I486" s="70">
        <v>47.676577000000002</v>
      </c>
      <c r="J486" s="70">
        <v>-122.40984</v>
      </c>
    </row>
    <row r="487" spans="1:10" ht="12.75" customHeight="1">
      <c r="A487" s="70" t="s">
        <v>975</v>
      </c>
      <c r="B487" s="70" t="s">
        <v>1144</v>
      </c>
      <c r="C487" s="70" t="s">
        <v>1145</v>
      </c>
      <c r="D487" s="70" t="s">
        <v>34</v>
      </c>
      <c r="E487" s="70">
        <v>3</v>
      </c>
      <c r="F487" s="149">
        <v>490.01</v>
      </c>
      <c r="G487" s="70">
        <v>47.631455000000003</v>
      </c>
      <c r="H487" s="70">
        <v>-122.38777</v>
      </c>
      <c r="I487" s="70">
        <v>47.633223999999998</v>
      </c>
      <c r="J487" s="70">
        <v>-122.38370999999999</v>
      </c>
    </row>
    <row r="488" spans="1:10" ht="12.75" customHeight="1">
      <c r="A488" s="70" t="s">
        <v>975</v>
      </c>
      <c r="B488" s="70" t="s">
        <v>1146</v>
      </c>
      <c r="C488" s="70" t="s">
        <v>1147</v>
      </c>
      <c r="D488" s="70" t="s">
        <v>34</v>
      </c>
      <c r="E488" s="70">
        <v>3</v>
      </c>
      <c r="F488" s="149">
        <v>192.74</v>
      </c>
      <c r="G488" s="70">
        <v>47.347289000000004</v>
      </c>
      <c r="H488" s="70">
        <v>-122.49123</v>
      </c>
      <c r="I488" s="70">
        <v>47.349021999999998</v>
      </c>
      <c r="J488" s="70">
        <v>-122.49121</v>
      </c>
    </row>
    <row r="489" spans="1:10" ht="12.75" customHeight="1">
      <c r="A489" s="70" t="s">
        <v>975</v>
      </c>
      <c r="B489" s="70" t="s">
        <v>1148</v>
      </c>
      <c r="C489" s="70" t="s">
        <v>1149</v>
      </c>
      <c r="D489" s="70" t="s">
        <v>34</v>
      </c>
      <c r="E489" s="70">
        <v>3</v>
      </c>
      <c r="F489" s="149">
        <v>534.66</v>
      </c>
      <c r="G489" s="70">
        <v>47.508693999999998</v>
      </c>
      <c r="H489" s="70">
        <v>-122.4641</v>
      </c>
      <c r="I489" s="70">
        <v>47.510536999999999</v>
      </c>
      <c r="J489" s="70">
        <v>-122.47056000000001</v>
      </c>
    </row>
    <row r="490" spans="1:10" ht="12.75" customHeight="1">
      <c r="A490" s="70" t="s">
        <v>975</v>
      </c>
      <c r="B490" s="70" t="s">
        <v>1150</v>
      </c>
      <c r="C490" s="70" t="s">
        <v>1151</v>
      </c>
      <c r="D490" s="70" t="s">
        <v>34</v>
      </c>
      <c r="E490" s="70">
        <v>3</v>
      </c>
      <c r="F490" s="149">
        <v>316.23</v>
      </c>
      <c r="G490" s="70">
        <v>47.348188</v>
      </c>
      <c r="H490" s="70">
        <v>-122.52762</v>
      </c>
      <c r="I490" s="70">
        <v>47.345368000000001</v>
      </c>
      <c r="J490" s="70">
        <v>-122.52781</v>
      </c>
    </row>
    <row r="491" spans="1:10" ht="12.75" customHeight="1">
      <c r="A491" s="70" t="s">
        <v>975</v>
      </c>
      <c r="B491" s="70" t="s">
        <v>1152</v>
      </c>
      <c r="C491" s="70" t="s">
        <v>1153</v>
      </c>
      <c r="D491" s="70" t="s">
        <v>34</v>
      </c>
      <c r="E491" s="70">
        <v>3</v>
      </c>
      <c r="F491" s="149">
        <v>650.37</v>
      </c>
      <c r="G491" s="70">
        <v>47.542268</v>
      </c>
      <c r="H491" s="70">
        <v>-122.33564</v>
      </c>
      <c r="I491" s="70">
        <v>47.546506999999998</v>
      </c>
      <c r="J491" s="70">
        <v>-122.33925000000001</v>
      </c>
    </row>
    <row r="492" spans="1:10" ht="18" customHeight="1">
      <c r="A492" s="70" t="s">
        <v>975</v>
      </c>
      <c r="B492" s="70" t="s">
        <v>1154</v>
      </c>
      <c r="C492" s="70" t="s">
        <v>1155</v>
      </c>
      <c r="D492" s="70" t="s">
        <v>34</v>
      </c>
      <c r="E492" s="70">
        <v>3</v>
      </c>
      <c r="F492" s="149">
        <v>119.65</v>
      </c>
      <c r="G492" s="70">
        <v>47.573239999999998</v>
      </c>
      <c r="H492" s="70">
        <v>-122.35493</v>
      </c>
      <c r="I492" s="70">
        <v>47.572414000000002</v>
      </c>
      <c r="J492" s="70">
        <v>-122.35396</v>
      </c>
    </row>
    <row r="493" spans="1:10" ht="12.75" customHeight="1">
      <c r="A493" s="70" t="s">
        <v>975</v>
      </c>
      <c r="B493" s="70" t="s">
        <v>1156</v>
      </c>
      <c r="C493" s="70" t="s">
        <v>1157</v>
      </c>
      <c r="D493" s="70" t="s">
        <v>34</v>
      </c>
      <c r="E493" s="70">
        <v>3</v>
      </c>
      <c r="F493" s="149">
        <v>15.61</v>
      </c>
      <c r="G493" s="70">
        <v>47.452193999999999</v>
      </c>
      <c r="H493" s="70">
        <v>-122.37923000000001</v>
      </c>
      <c r="I493" s="70">
        <v>47.452119000000003</v>
      </c>
      <c r="J493" s="70">
        <v>-122.3794</v>
      </c>
    </row>
    <row r="494" spans="1:10" ht="12.75" customHeight="1">
      <c r="A494" s="70" t="s">
        <v>975</v>
      </c>
      <c r="B494" s="70" t="s">
        <v>1158</v>
      </c>
      <c r="C494" s="70" t="s">
        <v>1159</v>
      </c>
      <c r="D494" s="70" t="s">
        <v>34</v>
      </c>
      <c r="E494" s="70">
        <v>3</v>
      </c>
      <c r="F494" s="149">
        <v>24.01</v>
      </c>
      <c r="G494" s="70">
        <v>47.449987999999998</v>
      </c>
      <c r="H494" s="70">
        <v>-122.37895</v>
      </c>
      <c r="I494" s="70">
        <v>47.449953999999998</v>
      </c>
      <c r="J494" s="70">
        <v>-122.37864</v>
      </c>
    </row>
    <row r="495" spans="1:10" ht="12.75" customHeight="1">
      <c r="A495" s="70" t="s">
        <v>975</v>
      </c>
      <c r="B495" s="70" t="s">
        <v>1160</v>
      </c>
      <c r="C495" s="70" t="s">
        <v>1161</v>
      </c>
      <c r="D495" s="70" t="s">
        <v>34</v>
      </c>
      <c r="E495" s="70">
        <v>3</v>
      </c>
      <c r="F495" s="149">
        <v>674.57</v>
      </c>
      <c r="G495" s="70">
        <v>47.402546000000001</v>
      </c>
      <c r="H495" s="70">
        <v>-122.42919000000001</v>
      </c>
      <c r="I495" s="70">
        <v>47.406198000000003</v>
      </c>
      <c r="J495" s="70">
        <v>-122.43631999999999</v>
      </c>
    </row>
    <row r="496" spans="1:10" ht="12.75" customHeight="1">
      <c r="A496" s="70" t="s">
        <v>975</v>
      </c>
      <c r="B496" s="70" t="s">
        <v>1162</v>
      </c>
      <c r="C496" s="70" t="s">
        <v>1163</v>
      </c>
      <c r="D496" s="70" t="s">
        <v>34</v>
      </c>
      <c r="E496" s="70">
        <v>3</v>
      </c>
      <c r="F496" s="149">
        <v>96.95</v>
      </c>
      <c r="G496" s="70">
        <v>47.412458999999998</v>
      </c>
      <c r="H496" s="70">
        <v>-122.43745</v>
      </c>
      <c r="I496" s="70">
        <v>47.413279000000003</v>
      </c>
      <c r="J496" s="70">
        <v>-122.43788000000001</v>
      </c>
    </row>
    <row r="497" spans="1:10" ht="12.75" customHeight="1">
      <c r="A497" s="70" t="s">
        <v>975</v>
      </c>
      <c r="B497" s="70" t="s">
        <v>1164</v>
      </c>
      <c r="C497" s="70" t="s">
        <v>1165</v>
      </c>
      <c r="D497" s="70" t="s">
        <v>34</v>
      </c>
      <c r="E497" s="70">
        <v>3</v>
      </c>
      <c r="F497" s="149">
        <v>18.13</v>
      </c>
      <c r="G497" s="70">
        <v>47.669459000000003</v>
      </c>
      <c r="H497" s="70">
        <v>-122.40781</v>
      </c>
      <c r="I497" s="70">
        <v>47.669620999999999</v>
      </c>
      <c r="J497" s="70">
        <v>-122.40783999999999</v>
      </c>
    </row>
    <row r="498" spans="1:10" ht="12.75" customHeight="1">
      <c r="A498" s="70" t="s">
        <v>975</v>
      </c>
      <c r="B498" s="70" t="s">
        <v>1166</v>
      </c>
      <c r="C498" s="70" t="s">
        <v>1167</v>
      </c>
      <c r="D498" s="70" t="s">
        <v>34</v>
      </c>
      <c r="E498" s="70">
        <v>3</v>
      </c>
      <c r="F498" s="149">
        <v>87.49</v>
      </c>
      <c r="G498" s="70">
        <v>47.601069000000003</v>
      </c>
      <c r="H498" s="70">
        <v>-122.33616000000001</v>
      </c>
      <c r="I498" s="70">
        <v>47.600757000000002</v>
      </c>
      <c r="J498" s="70">
        <v>-122.33681</v>
      </c>
    </row>
    <row r="499" spans="1:10" ht="12.75" customHeight="1">
      <c r="A499" s="70" t="s">
        <v>975</v>
      </c>
      <c r="B499" s="70" t="s">
        <v>1168</v>
      </c>
      <c r="C499" s="70" t="s">
        <v>1169</v>
      </c>
      <c r="D499" s="70" t="s">
        <v>34</v>
      </c>
      <c r="E499" s="70">
        <v>3</v>
      </c>
      <c r="F499" s="149">
        <v>195.41</v>
      </c>
      <c r="G499" s="70">
        <v>47.462372000000002</v>
      </c>
      <c r="H499" s="70">
        <v>-122.50501</v>
      </c>
      <c r="I499" s="70">
        <v>47.461620000000003</v>
      </c>
      <c r="J499" s="70">
        <v>-122.5073</v>
      </c>
    </row>
    <row r="500" spans="1:10" ht="12.75" customHeight="1">
      <c r="A500" s="70" t="s">
        <v>975</v>
      </c>
      <c r="B500" s="70" t="s">
        <v>1170</v>
      </c>
      <c r="C500" s="70" t="s">
        <v>1171</v>
      </c>
      <c r="D500" s="70" t="s">
        <v>34</v>
      </c>
      <c r="E500" s="70">
        <v>3</v>
      </c>
      <c r="F500" s="149">
        <v>580.72</v>
      </c>
      <c r="G500" s="70">
        <v>47.414400000000001</v>
      </c>
      <c r="H500" s="70">
        <v>-122.51329</v>
      </c>
      <c r="I500" s="70">
        <v>47.410431000000003</v>
      </c>
      <c r="J500" s="70">
        <v>-122.51821</v>
      </c>
    </row>
    <row r="501" spans="1:10" ht="12.75" customHeight="1">
      <c r="A501" s="71" t="s">
        <v>975</v>
      </c>
      <c r="B501" s="71" t="s">
        <v>1172</v>
      </c>
      <c r="C501" s="71" t="s">
        <v>1173</v>
      </c>
      <c r="D501" s="71" t="s">
        <v>35</v>
      </c>
      <c r="E501" s="71">
        <v>3</v>
      </c>
      <c r="F501" s="152">
        <v>128.29</v>
      </c>
      <c r="G501" s="71">
        <v>47.501887000000004</v>
      </c>
      <c r="H501" s="71">
        <v>-122.47686</v>
      </c>
      <c r="I501" s="71">
        <v>47.500737999999998</v>
      </c>
      <c r="J501" s="71">
        <v>-122.47691</v>
      </c>
    </row>
    <row r="502" spans="1:10" ht="12.75" customHeight="1">
      <c r="A502" s="32"/>
      <c r="B502" s="33">
        <f>COUNTA(B403:B501)</f>
        <v>99</v>
      </c>
      <c r="C502" s="32"/>
      <c r="D502" s="32"/>
      <c r="E502" s="75"/>
      <c r="F502" s="51">
        <f>SUM(F403:F501)</f>
        <v>51883.210000000006</v>
      </c>
      <c r="G502" s="32"/>
      <c r="H502" s="32"/>
      <c r="I502" s="32"/>
      <c r="J502" s="32"/>
    </row>
    <row r="503" spans="1:10" ht="12.75" customHeight="1">
      <c r="A503" s="32"/>
      <c r="B503" s="33"/>
      <c r="C503" s="32"/>
      <c r="D503" s="32"/>
      <c r="E503" s="75"/>
      <c r="F503" s="51"/>
      <c r="G503" s="32"/>
      <c r="H503" s="32"/>
      <c r="I503" s="32"/>
      <c r="J503" s="32"/>
    </row>
    <row r="504" spans="1:10" ht="12.75" customHeight="1">
      <c r="A504" s="70" t="s">
        <v>1174</v>
      </c>
      <c r="B504" s="70" t="s">
        <v>1175</v>
      </c>
      <c r="C504" s="70" t="s">
        <v>1176</v>
      </c>
      <c r="D504" s="70" t="s">
        <v>34</v>
      </c>
      <c r="E504" s="70">
        <v>3</v>
      </c>
      <c r="F504" s="149">
        <v>243.06</v>
      </c>
      <c r="G504" s="70">
        <v>47.739303999999997</v>
      </c>
      <c r="H504" s="70">
        <v>-122.65045000000001</v>
      </c>
      <c r="I504" s="70">
        <v>47.737194000000002</v>
      </c>
      <c r="J504" s="70">
        <v>-122.64982999999999</v>
      </c>
    </row>
    <row r="505" spans="1:10" ht="12.75" customHeight="1">
      <c r="A505" s="70" t="s">
        <v>1174</v>
      </c>
      <c r="B505" s="70" t="s">
        <v>1177</v>
      </c>
      <c r="C505" s="70" t="s">
        <v>1178</v>
      </c>
      <c r="D505" s="70" t="s">
        <v>34</v>
      </c>
      <c r="E505" s="70">
        <v>3</v>
      </c>
      <c r="F505" s="149">
        <v>569.55999999999995</v>
      </c>
      <c r="G505" s="70">
        <v>47.665104999999997</v>
      </c>
      <c r="H505" s="70">
        <v>-122.75641</v>
      </c>
      <c r="I505" s="70">
        <v>47.664856</v>
      </c>
      <c r="J505" s="70">
        <v>-122.76352</v>
      </c>
    </row>
    <row r="506" spans="1:10" ht="12.75" customHeight="1">
      <c r="A506" s="70" t="s">
        <v>1174</v>
      </c>
      <c r="B506" s="70" t="s">
        <v>1179</v>
      </c>
      <c r="C506" s="70" t="s">
        <v>1180</v>
      </c>
      <c r="D506" s="70" t="s">
        <v>34</v>
      </c>
      <c r="E506" s="70">
        <v>3</v>
      </c>
      <c r="F506" s="149">
        <v>713.57</v>
      </c>
      <c r="G506" s="70">
        <v>47.434457000000002</v>
      </c>
      <c r="H506" s="70">
        <v>-122.53578</v>
      </c>
      <c r="I506" s="70">
        <v>47.439824000000002</v>
      </c>
      <c r="J506" s="70">
        <v>-122.53407</v>
      </c>
    </row>
    <row r="507" spans="1:10" ht="12.75" customHeight="1">
      <c r="A507" s="70" t="s">
        <v>1174</v>
      </c>
      <c r="B507" s="70" t="s">
        <v>1181</v>
      </c>
      <c r="C507" s="70" t="s">
        <v>1182</v>
      </c>
      <c r="D507" s="70" t="s">
        <v>34</v>
      </c>
      <c r="E507" s="70">
        <v>3</v>
      </c>
      <c r="F507" s="149">
        <v>219.37</v>
      </c>
      <c r="G507" s="70">
        <v>47.633845999999998</v>
      </c>
      <c r="H507" s="70">
        <v>-122.673</v>
      </c>
      <c r="I507" s="70">
        <v>47.632331999999998</v>
      </c>
      <c r="J507" s="70">
        <v>-122.67485000000001</v>
      </c>
    </row>
    <row r="508" spans="1:10" ht="12.75" customHeight="1">
      <c r="A508" s="70" t="s">
        <v>1174</v>
      </c>
      <c r="B508" s="70" t="s">
        <v>1183</v>
      </c>
      <c r="C508" s="70" t="s">
        <v>1184</v>
      </c>
      <c r="D508" s="70" t="s">
        <v>34</v>
      </c>
      <c r="E508" s="70">
        <v>3</v>
      </c>
      <c r="F508" s="149">
        <v>332.24</v>
      </c>
      <c r="G508" s="70">
        <v>47.546818000000002</v>
      </c>
      <c r="H508" s="70">
        <v>-122.61242</v>
      </c>
      <c r="I508" s="70">
        <v>47.547767</v>
      </c>
      <c r="J508" s="70">
        <v>-122.61651000000001</v>
      </c>
    </row>
    <row r="509" spans="1:10" ht="12.75" customHeight="1">
      <c r="A509" s="70" t="s">
        <v>1174</v>
      </c>
      <c r="B509" s="70" t="s">
        <v>1185</v>
      </c>
      <c r="C509" s="70" t="s">
        <v>1186</v>
      </c>
      <c r="D509" s="70" t="s">
        <v>34</v>
      </c>
      <c r="E509" s="70">
        <v>1</v>
      </c>
      <c r="F509" s="149">
        <v>145.47</v>
      </c>
      <c r="G509" s="70">
        <v>47.794086</v>
      </c>
      <c r="H509" s="70">
        <v>-122.50552999999999</v>
      </c>
      <c r="I509" s="70">
        <v>47.794789000000002</v>
      </c>
      <c r="J509" s="70">
        <v>-122.50695</v>
      </c>
    </row>
    <row r="510" spans="1:10" ht="12.75" customHeight="1">
      <c r="A510" s="70" t="s">
        <v>1174</v>
      </c>
      <c r="B510" s="70" t="s">
        <v>1187</v>
      </c>
      <c r="C510" s="70" t="s">
        <v>1188</v>
      </c>
      <c r="D510" s="70" t="s">
        <v>35</v>
      </c>
      <c r="E510" s="70">
        <v>3</v>
      </c>
      <c r="F510" s="149">
        <v>136.72999999999999</v>
      </c>
      <c r="G510" s="70">
        <v>47.746757000000002</v>
      </c>
      <c r="H510" s="70">
        <v>-122.65185</v>
      </c>
      <c r="I510" s="70">
        <v>47.745857000000001</v>
      </c>
      <c r="J510" s="70">
        <v>-122.65141</v>
      </c>
    </row>
    <row r="511" spans="1:10" ht="12.75" customHeight="1">
      <c r="A511" s="70" t="s">
        <v>1174</v>
      </c>
      <c r="B511" s="70" t="s">
        <v>1189</v>
      </c>
      <c r="C511" s="70" t="s">
        <v>1190</v>
      </c>
      <c r="D511" s="70" t="s">
        <v>34</v>
      </c>
      <c r="E511" s="70">
        <v>3</v>
      </c>
      <c r="F511" s="149">
        <v>45.59</v>
      </c>
      <c r="G511" s="70">
        <v>47.568494000000001</v>
      </c>
      <c r="H511" s="70">
        <v>-122.6084</v>
      </c>
      <c r="I511" s="70">
        <v>47.568769000000003</v>
      </c>
      <c r="J511" s="70">
        <v>-122.60795</v>
      </c>
    </row>
    <row r="512" spans="1:10" ht="12.75" customHeight="1">
      <c r="A512" s="70" t="s">
        <v>1174</v>
      </c>
      <c r="B512" s="70" t="s">
        <v>1191</v>
      </c>
      <c r="C512" s="70" t="s">
        <v>1192</v>
      </c>
      <c r="D512" s="70" t="s">
        <v>178</v>
      </c>
      <c r="E512" s="70">
        <v>3</v>
      </c>
      <c r="F512" s="149">
        <v>78.489999999999995</v>
      </c>
      <c r="G512" s="70">
        <v>47.623482000000003</v>
      </c>
      <c r="H512" s="70">
        <v>-122.50955</v>
      </c>
      <c r="I512" s="70">
        <v>47.623995000000001</v>
      </c>
      <c r="J512" s="70">
        <v>-122.50884000000001</v>
      </c>
    </row>
    <row r="513" spans="1:10" ht="12.75" customHeight="1">
      <c r="A513" s="70" t="s">
        <v>1174</v>
      </c>
      <c r="B513" s="70" t="s">
        <v>1193</v>
      </c>
      <c r="C513" s="70" t="s">
        <v>1194</v>
      </c>
      <c r="D513" s="70" t="s">
        <v>35</v>
      </c>
      <c r="E513" s="70">
        <v>3</v>
      </c>
      <c r="F513" s="149">
        <v>169.93</v>
      </c>
      <c r="G513" s="70">
        <v>47.628622999999997</v>
      </c>
      <c r="H513" s="70">
        <v>-122.57747000000001</v>
      </c>
      <c r="I513" s="70">
        <v>47.627113999999999</v>
      </c>
      <c r="J513" s="70">
        <v>-122.57734000000001</v>
      </c>
    </row>
    <row r="514" spans="1:10" ht="12.75" customHeight="1">
      <c r="A514" s="70" t="s">
        <v>1174</v>
      </c>
      <c r="B514" s="70" t="s">
        <v>1195</v>
      </c>
      <c r="C514" s="70" t="s">
        <v>1196</v>
      </c>
      <c r="D514" s="70" t="s">
        <v>34</v>
      </c>
      <c r="E514" s="70">
        <v>2</v>
      </c>
      <c r="F514" s="149">
        <v>6380.61</v>
      </c>
      <c r="G514" s="70">
        <v>47.544277000000001</v>
      </c>
      <c r="H514" s="70">
        <v>-122.50552999999999</v>
      </c>
      <c r="I514" s="70">
        <v>47.543452000000002</v>
      </c>
      <c r="J514" s="70">
        <v>-122.48305999999999</v>
      </c>
    </row>
    <row r="515" spans="1:10" ht="12.75" customHeight="1">
      <c r="A515" s="70" t="s">
        <v>1174</v>
      </c>
      <c r="B515" s="70" t="s">
        <v>1197</v>
      </c>
      <c r="C515" s="70" t="s">
        <v>1198</v>
      </c>
      <c r="D515" s="70" t="s">
        <v>34</v>
      </c>
      <c r="E515" s="70">
        <v>3</v>
      </c>
      <c r="F515" s="149">
        <v>1017.64</v>
      </c>
      <c r="G515" s="70">
        <v>47.595348999999999</v>
      </c>
      <c r="H515" s="70">
        <v>-122.51649</v>
      </c>
      <c r="I515" s="70">
        <v>47.596747000000001</v>
      </c>
      <c r="J515" s="70">
        <v>-122.51278000000001</v>
      </c>
    </row>
    <row r="516" spans="1:10" ht="12.75" customHeight="1">
      <c r="A516" s="70" t="s">
        <v>1174</v>
      </c>
      <c r="B516" s="70" t="s">
        <v>1199</v>
      </c>
      <c r="C516" s="70" t="s">
        <v>1200</v>
      </c>
      <c r="D516" s="70" t="s">
        <v>35</v>
      </c>
      <c r="E516" s="70">
        <v>3</v>
      </c>
      <c r="F516" s="149">
        <v>444.49</v>
      </c>
      <c r="G516" s="70">
        <v>47.707617999999997</v>
      </c>
      <c r="H516" s="70">
        <v>-122.53754000000001</v>
      </c>
      <c r="I516" s="70">
        <v>47.709857999999997</v>
      </c>
      <c r="J516" s="70">
        <v>-122.54234</v>
      </c>
    </row>
    <row r="517" spans="1:10" ht="12.75" customHeight="1">
      <c r="A517" s="70" t="s">
        <v>1174</v>
      </c>
      <c r="B517" s="70" t="s">
        <v>1201</v>
      </c>
      <c r="C517" s="70" t="s">
        <v>1202</v>
      </c>
      <c r="D517" s="70" t="s">
        <v>34</v>
      </c>
      <c r="E517" s="70">
        <v>3</v>
      </c>
      <c r="F517" s="149">
        <v>75.38</v>
      </c>
      <c r="G517" s="70">
        <v>47.562044</v>
      </c>
      <c r="H517" s="70">
        <v>-122.62544</v>
      </c>
      <c r="I517" s="70">
        <v>47.562527000000003</v>
      </c>
      <c r="J517" s="70">
        <v>-122.62474</v>
      </c>
    </row>
    <row r="518" spans="1:10" ht="12.75" customHeight="1">
      <c r="A518" s="70" t="s">
        <v>1174</v>
      </c>
      <c r="B518" s="70" t="s">
        <v>1203</v>
      </c>
      <c r="C518" s="70" t="s">
        <v>1204</v>
      </c>
      <c r="D518" s="70" t="s">
        <v>178</v>
      </c>
      <c r="E518" s="70">
        <v>3</v>
      </c>
      <c r="F518" s="149">
        <v>186.22</v>
      </c>
      <c r="G518" s="70">
        <v>47.566724999999998</v>
      </c>
      <c r="H518" s="70">
        <v>-122.62314000000001</v>
      </c>
      <c r="I518" s="70">
        <v>47.566395999999997</v>
      </c>
      <c r="J518" s="70">
        <v>-122.62318999999999</v>
      </c>
    </row>
    <row r="519" spans="1:10" ht="12.75" customHeight="1">
      <c r="A519" s="70" t="s">
        <v>1174</v>
      </c>
      <c r="B519" s="70" t="s">
        <v>1205</v>
      </c>
      <c r="C519" s="70" t="s">
        <v>1206</v>
      </c>
      <c r="D519" s="70" t="s">
        <v>178</v>
      </c>
      <c r="E519" s="70">
        <v>3</v>
      </c>
      <c r="F519" s="149">
        <v>420.2</v>
      </c>
      <c r="G519" s="70">
        <v>47.587812999999997</v>
      </c>
      <c r="H519" s="70">
        <v>-122.66634000000001</v>
      </c>
      <c r="I519" s="70">
        <v>47.588092000000003</v>
      </c>
      <c r="J519" s="70">
        <v>-122.66539</v>
      </c>
    </row>
    <row r="520" spans="1:10" ht="12.75" customHeight="1">
      <c r="A520" s="70" t="s">
        <v>1174</v>
      </c>
      <c r="B520" s="70" t="s">
        <v>1207</v>
      </c>
      <c r="C520" s="70" t="s">
        <v>1208</v>
      </c>
      <c r="D520" s="70" t="s">
        <v>34</v>
      </c>
      <c r="E520" s="70">
        <v>3</v>
      </c>
      <c r="F520" s="149">
        <v>13.04</v>
      </c>
      <c r="G520" s="70">
        <v>47.702164000000003</v>
      </c>
      <c r="H520" s="70">
        <v>-122.52992</v>
      </c>
      <c r="I520" s="70">
        <v>47.702280999999999</v>
      </c>
      <c r="J520" s="70">
        <v>-122.52992</v>
      </c>
    </row>
    <row r="521" spans="1:10" ht="12.75" customHeight="1">
      <c r="A521" s="70" t="s">
        <v>1174</v>
      </c>
      <c r="B521" s="70" t="s">
        <v>1209</v>
      </c>
      <c r="C521" s="70" t="s">
        <v>1210</v>
      </c>
      <c r="D521" s="70" t="s">
        <v>34</v>
      </c>
      <c r="E521" s="70">
        <v>3</v>
      </c>
      <c r="F521" s="149">
        <v>627.57000000000005</v>
      </c>
      <c r="G521" s="70">
        <v>47.653834000000003</v>
      </c>
      <c r="H521" s="70">
        <v>-122.61443</v>
      </c>
      <c r="I521" s="70">
        <v>47.659413000000001</v>
      </c>
      <c r="J521" s="70">
        <v>-122.61333</v>
      </c>
    </row>
    <row r="522" spans="1:10" ht="12.75" customHeight="1">
      <c r="A522" s="70" t="s">
        <v>1174</v>
      </c>
      <c r="B522" s="70" t="s">
        <v>1211</v>
      </c>
      <c r="C522" s="70" t="s">
        <v>1212</v>
      </c>
      <c r="D522" s="70" t="s">
        <v>34</v>
      </c>
      <c r="E522" s="70">
        <v>3</v>
      </c>
      <c r="F522" s="149">
        <v>165.95</v>
      </c>
      <c r="G522" s="70">
        <v>47.641492999999997</v>
      </c>
      <c r="H522" s="70">
        <v>-122.60326999999999</v>
      </c>
      <c r="I522" s="70">
        <v>47.643034999999998</v>
      </c>
      <c r="J522" s="70">
        <v>-122.60319</v>
      </c>
    </row>
    <row r="523" spans="1:10" ht="12.75" customHeight="1">
      <c r="A523" s="70" t="s">
        <v>1174</v>
      </c>
      <c r="B523" s="70" t="s">
        <v>1213</v>
      </c>
      <c r="C523" s="70" t="s">
        <v>1214</v>
      </c>
      <c r="D523" s="70" t="s">
        <v>34</v>
      </c>
      <c r="E523" s="70">
        <v>3</v>
      </c>
      <c r="F523" s="149">
        <v>32.200000000000003</v>
      </c>
      <c r="G523" s="70">
        <v>47.645735000000002</v>
      </c>
      <c r="H523" s="70">
        <v>-122.60718</v>
      </c>
      <c r="I523" s="70">
        <v>47.645823</v>
      </c>
      <c r="J523" s="70">
        <v>-122.60758</v>
      </c>
    </row>
    <row r="524" spans="1:10" ht="12.75" customHeight="1">
      <c r="A524" s="70" t="s">
        <v>1174</v>
      </c>
      <c r="B524" s="70" t="s">
        <v>1215</v>
      </c>
      <c r="C524" s="70" t="s">
        <v>1216</v>
      </c>
      <c r="D524" s="70" t="s">
        <v>178</v>
      </c>
      <c r="E524" s="70">
        <v>2</v>
      </c>
      <c r="F524" s="149">
        <v>944.6</v>
      </c>
      <c r="G524" s="70">
        <v>47.743695000000002</v>
      </c>
      <c r="H524" s="70">
        <v>-122.50418000000001</v>
      </c>
      <c r="I524" s="70">
        <v>47.746743000000002</v>
      </c>
      <c r="J524" s="70">
        <v>-122.49878</v>
      </c>
    </row>
    <row r="525" spans="1:10" ht="12.75" customHeight="1">
      <c r="A525" s="70" t="s">
        <v>1174</v>
      </c>
      <c r="B525" s="70" t="s">
        <v>1217</v>
      </c>
      <c r="C525" s="70" t="s">
        <v>1218</v>
      </c>
      <c r="D525" s="70" t="s">
        <v>34</v>
      </c>
      <c r="E525" s="70">
        <v>3</v>
      </c>
      <c r="F525" s="149">
        <v>49.15</v>
      </c>
      <c r="G525" s="70">
        <v>47.611148999999997</v>
      </c>
      <c r="H525" s="70">
        <v>-122.70886</v>
      </c>
      <c r="I525" s="70">
        <v>47.611445000000003</v>
      </c>
      <c r="J525" s="70">
        <v>-122.70934</v>
      </c>
    </row>
    <row r="526" spans="1:10" ht="12.75" customHeight="1">
      <c r="A526" s="70" t="s">
        <v>1174</v>
      </c>
      <c r="B526" s="70" t="s">
        <v>1219</v>
      </c>
      <c r="C526" s="70" t="s">
        <v>1220</v>
      </c>
      <c r="D526" s="70" t="s">
        <v>34</v>
      </c>
      <c r="E526" s="70">
        <v>3</v>
      </c>
      <c r="F526" s="149">
        <v>94.16</v>
      </c>
      <c r="G526" s="70">
        <v>47.644410000000001</v>
      </c>
      <c r="H526" s="70">
        <v>-122.69332</v>
      </c>
      <c r="I526" s="70">
        <v>47.645193999999996</v>
      </c>
      <c r="J526" s="70">
        <v>-122.69354</v>
      </c>
    </row>
    <row r="527" spans="1:10" ht="12.75" customHeight="1">
      <c r="A527" s="70" t="s">
        <v>1174</v>
      </c>
      <c r="B527" s="70" t="s">
        <v>1221</v>
      </c>
      <c r="C527" s="70" t="s">
        <v>1222</v>
      </c>
      <c r="D527" s="70" t="s">
        <v>35</v>
      </c>
      <c r="E527" s="70">
        <v>3</v>
      </c>
      <c r="F527" s="149">
        <v>1860.88</v>
      </c>
      <c r="G527" s="70">
        <v>47.581468999999998</v>
      </c>
      <c r="H527" s="70">
        <v>-122.49054</v>
      </c>
      <c r="I527" s="70">
        <v>47.587902999999997</v>
      </c>
      <c r="J527" s="70">
        <v>-122.49059</v>
      </c>
    </row>
    <row r="528" spans="1:10" ht="12.75" customHeight="1">
      <c r="A528" s="70" t="s">
        <v>1174</v>
      </c>
      <c r="B528" s="70" t="s">
        <v>1223</v>
      </c>
      <c r="C528" s="70" t="s">
        <v>1224</v>
      </c>
      <c r="D528" s="70" t="s">
        <v>34</v>
      </c>
      <c r="E528" s="70">
        <v>3</v>
      </c>
      <c r="F528" s="149">
        <v>91.99</v>
      </c>
      <c r="G528" s="70">
        <v>47.526992</v>
      </c>
      <c r="H528" s="70">
        <v>-122.54738999999999</v>
      </c>
      <c r="I528" s="70">
        <v>47.527813999999999</v>
      </c>
      <c r="J528" s="70">
        <v>-122.54746</v>
      </c>
    </row>
    <row r="529" spans="1:10" ht="12.75" customHeight="1">
      <c r="A529" s="70" t="s">
        <v>1174</v>
      </c>
      <c r="B529" s="70" t="s">
        <v>1225</v>
      </c>
      <c r="C529" s="70" t="s">
        <v>1226</v>
      </c>
      <c r="D529" s="70" t="s">
        <v>34</v>
      </c>
      <c r="E529" s="70">
        <v>3</v>
      </c>
      <c r="F529" s="149">
        <v>9.58</v>
      </c>
      <c r="G529" s="70">
        <v>47.676614000000001</v>
      </c>
      <c r="H529" s="70">
        <v>-122.56187</v>
      </c>
      <c r="I529" s="70">
        <v>47.676535000000001</v>
      </c>
      <c r="J529" s="70">
        <v>-122.56182</v>
      </c>
    </row>
    <row r="530" spans="1:10" ht="12.75" customHeight="1">
      <c r="A530" s="70" t="s">
        <v>1174</v>
      </c>
      <c r="B530" s="70" t="s">
        <v>1227</v>
      </c>
      <c r="C530" s="70" t="s">
        <v>1228</v>
      </c>
      <c r="D530" s="70" t="s">
        <v>35</v>
      </c>
      <c r="E530" s="70">
        <v>3</v>
      </c>
      <c r="F530" s="149">
        <v>111.97</v>
      </c>
      <c r="G530" s="70">
        <v>47.537315</v>
      </c>
      <c r="H530" s="70">
        <v>-122.64703</v>
      </c>
      <c r="I530" s="70">
        <v>47.537550000000003</v>
      </c>
      <c r="J530" s="70">
        <v>-122.64829</v>
      </c>
    </row>
    <row r="531" spans="1:10" ht="12.75" customHeight="1">
      <c r="A531" s="70" t="s">
        <v>1174</v>
      </c>
      <c r="B531" s="70" t="s">
        <v>1229</v>
      </c>
      <c r="C531" s="70" t="s">
        <v>1230</v>
      </c>
      <c r="D531" s="70" t="s">
        <v>178</v>
      </c>
      <c r="E531" s="70">
        <v>3</v>
      </c>
      <c r="F531" s="149">
        <v>23.08</v>
      </c>
      <c r="G531" s="70">
        <v>47.488314000000003</v>
      </c>
      <c r="H531" s="70">
        <v>-122.51824999999999</v>
      </c>
      <c r="I531" s="70">
        <v>47.488512</v>
      </c>
      <c r="J531" s="70">
        <v>-122.51815999999999</v>
      </c>
    </row>
    <row r="532" spans="1:10" ht="12.75" customHeight="1">
      <c r="A532" s="70" t="s">
        <v>1174</v>
      </c>
      <c r="B532" s="70" t="s">
        <v>1231</v>
      </c>
      <c r="C532" s="70" t="s">
        <v>1232</v>
      </c>
      <c r="D532" s="70" t="s">
        <v>34</v>
      </c>
      <c r="E532" s="70">
        <v>3</v>
      </c>
      <c r="F532" s="149">
        <v>52.21</v>
      </c>
      <c r="G532" s="70">
        <v>47.645527000000001</v>
      </c>
      <c r="H532" s="70">
        <v>-122.69365999999999</v>
      </c>
      <c r="I532" s="70">
        <v>47.645937000000004</v>
      </c>
      <c r="J532" s="70">
        <v>-122.69394</v>
      </c>
    </row>
    <row r="533" spans="1:10" ht="12.75" customHeight="1">
      <c r="A533" s="70" t="s">
        <v>1174</v>
      </c>
      <c r="B533" s="70" t="s">
        <v>1233</v>
      </c>
      <c r="C533" s="70" t="s">
        <v>1234</v>
      </c>
      <c r="D533" s="70" t="s">
        <v>178</v>
      </c>
      <c r="E533" s="70">
        <v>3</v>
      </c>
      <c r="F533" s="149">
        <v>166.74</v>
      </c>
      <c r="G533" s="70">
        <v>47.621467000000003</v>
      </c>
      <c r="H533" s="70">
        <v>-122.51369</v>
      </c>
      <c r="I533" s="70">
        <v>47.622346999999998</v>
      </c>
      <c r="J533" s="70">
        <v>-122.51192</v>
      </c>
    </row>
    <row r="534" spans="1:10" ht="12.75" customHeight="1">
      <c r="A534" s="70" t="s">
        <v>1174</v>
      </c>
      <c r="B534" s="70" t="s">
        <v>1235</v>
      </c>
      <c r="C534" s="70" t="s">
        <v>1236</v>
      </c>
      <c r="D534" s="70" t="s">
        <v>35</v>
      </c>
      <c r="E534" s="70">
        <v>3</v>
      </c>
      <c r="F534" s="149">
        <v>67.739999999999995</v>
      </c>
      <c r="G534" s="70">
        <v>47.616230999999999</v>
      </c>
      <c r="H534" s="70">
        <v>-122.5128</v>
      </c>
      <c r="I534" s="70">
        <v>47.616321999999997</v>
      </c>
      <c r="J534" s="70">
        <v>-122.51367999999999</v>
      </c>
    </row>
    <row r="535" spans="1:10" ht="12.75" customHeight="1">
      <c r="A535" s="70" t="s">
        <v>1174</v>
      </c>
      <c r="B535" s="70" t="s">
        <v>1237</v>
      </c>
      <c r="C535" s="70" t="s">
        <v>1238</v>
      </c>
      <c r="D535" s="70" t="s">
        <v>34</v>
      </c>
      <c r="E535" s="70">
        <v>1</v>
      </c>
      <c r="F535" s="149">
        <v>333.15</v>
      </c>
      <c r="G535" s="70">
        <v>47.622024000000003</v>
      </c>
      <c r="H535" s="70">
        <v>-122.51836</v>
      </c>
      <c r="I535" s="70">
        <v>47.623353999999999</v>
      </c>
      <c r="J535" s="70">
        <v>-122.51546999999999</v>
      </c>
    </row>
    <row r="536" spans="1:10" ht="12.75" customHeight="1">
      <c r="A536" s="70" t="s">
        <v>1174</v>
      </c>
      <c r="B536" s="70" t="s">
        <v>1239</v>
      </c>
      <c r="C536" s="70" t="s">
        <v>1240</v>
      </c>
      <c r="D536" s="70" t="s">
        <v>34</v>
      </c>
      <c r="E536" s="70">
        <v>3</v>
      </c>
      <c r="F536" s="149">
        <v>833.63</v>
      </c>
      <c r="G536" s="70">
        <v>47.578282999999999</v>
      </c>
      <c r="H536" s="70">
        <v>-122.63305</v>
      </c>
      <c r="I536" s="70">
        <v>47.578583999999999</v>
      </c>
      <c r="J536" s="70">
        <v>-122.64342000000001</v>
      </c>
    </row>
    <row r="537" spans="1:10" ht="12.75" customHeight="1">
      <c r="A537" s="70" t="s">
        <v>1174</v>
      </c>
      <c r="B537" s="70" t="s">
        <v>1241</v>
      </c>
      <c r="C537" s="70" t="s">
        <v>1242</v>
      </c>
      <c r="D537" s="70" t="s">
        <v>34</v>
      </c>
      <c r="E537" s="70">
        <v>3</v>
      </c>
      <c r="F537" s="149">
        <v>192.28</v>
      </c>
      <c r="G537" s="70">
        <v>47.617474999999999</v>
      </c>
      <c r="H537" s="70">
        <v>-122.66553999999999</v>
      </c>
      <c r="I537" s="70">
        <v>47.616930000000004</v>
      </c>
      <c r="J537" s="70">
        <v>-122.66318</v>
      </c>
    </row>
    <row r="538" spans="1:10" ht="12.75" customHeight="1">
      <c r="A538" s="70" t="s">
        <v>1174</v>
      </c>
      <c r="B538" s="70" t="s">
        <v>1243</v>
      </c>
      <c r="C538" s="70" t="s">
        <v>1244</v>
      </c>
      <c r="D538" s="70" t="s">
        <v>34</v>
      </c>
      <c r="E538" s="70">
        <v>3</v>
      </c>
      <c r="F538" s="149">
        <v>55</v>
      </c>
      <c r="G538" s="70">
        <v>47.853112000000003</v>
      </c>
      <c r="H538" s="70">
        <v>-122.61193</v>
      </c>
      <c r="I538" s="70">
        <v>47.852682000000001</v>
      </c>
      <c r="J538" s="70">
        <v>-122.61229</v>
      </c>
    </row>
    <row r="539" spans="1:10" ht="12.75" customHeight="1">
      <c r="A539" s="70" t="s">
        <v>1174</v>
      </c>
      <c r="B539" s="70" t="s">
        <v>1245</v>
      </c>
      <c r="C539" s="70" t="s">
        <v>1246</v>
      </c>
      <c r="D539" s="70" t="s">
        <v>34</v>
      </c>
      <c r="E539" s="70">
        <v>3</v>
      </c>
      <c r="F539" s="149">
        <v>328.91</v>
      </c>
      <c r="G539" s="70">
        <v>47.744086000000003</v>
      </c>
      <c r="H539" s="70">
        <v>-122.51491</v>
      </c>
      <c r="I539" s="70">
        <v>47.743791000000002</v>
      </c>
      <c r="J539" s="70">
        <v>-122.51074</v>
      </c>
    </row>
    <row r="540" spans="1:10" ht="12.75" customHeight="1">
      <c r="A540" s="70" t="s">
        <v>1174</v>
      </c>
      <c r="B540" s="70" t="s">
        <v>1247</v>
      </c>
      <c r="C540" s="70" t="s">
        <v>1248</v>
      </c>
      <c r="D540" s="70" t="s">
        <v>34</v>
      </c>
      <c r="E540" s="70">
        <v>3</v>
      </c>
      <c r="F540" s="149">
        <v>51.92</v>
      </c>
      <c r="G540" s="70">
        <v>47.862181999999997</v>
      </c>
      <c r="H540" s="70">
        <v>-122.51344</v>
      </c>
      <c r="I540" s="70">
        <v>47.862631999999998</v>
      </c>
      <c r="J540" s="70">
        <v>-122.51362</v>
      </c>
    </row>
    <row r="541" spans="1:10" ht="12.75" customHeight="1">
      <c r="A541" s="70" t="s">
        <v>1174</v>
      </c>
      <c r="B541" s="70" t="s">
        <v>1249</v>
      </c>
      <c r="C541" s="70" t="s">
        <v>1250</v>
      </c>
      <c r="D541" s="70" t="s">
        <v>34</v>
      </c>
      <c r="E541" s="70">
        <v>1</v>
      </c>
      <c r="F541" s="149">
        <v>572.33000000000004</v>
      </c>
      <c r="G541" s="70">
        <v>47.573551999999999</v>
      </c>
      <c r="H541" s="70">
        <v>-122.62595</v>
      </c>
      <c r="I541" s="70">
        <v>47.575816000000003</v>
      </c>
      <c r="J541" s="70">
        <v>-122.62848</v>
      </c>
    </row>
    <row r="542" spans="1:10" ht="12.75" customHeight="1">
      <c r="A542" s="70" t="s">
        <v>1174</v>
      </c>
      <c r="B542" s="70" t="s">
        <v>1251</v>
      </c>
      <c r="C542" s="70" t="s">
        <v>1252</v>
      </c>
      <c r="D542" s="70" t="s">
        <v>34</v>
      </c>
      <c r="E542" s="70">
        <v>3</v>
      </c>
      <c r="F542" s="149">
        <v>24.95</v>
      </c>
      <c r="G542" s="70">
        <v>47.671292000000001</v>
      </c>
      <c r="H542" s="70">
        <v>-122.57811</v>
      </c>
      <c r="I542" s="70">
        <v>47.671301999999997</v>
      </c>
      <c r="J542" s="70">
        <v>-122.57844</v>
      </c>
    </row>
    <row r="543" spans="1:10" ht="12.75" customHeight="1">
      <c r="A543" s="70" t="s">
        <v>1174</v>
      </c>
      <c r="B543" s="70" t="s">
        <v>1253</v>
      </c>
      <c r="C543" s="70" t="s">
        <v>1254</v>
      </c>
      <c r="D543" s="70" t="s">
        <v>34</v>
      </c>
      <c r="E543" s="70">
        <v>1</v>
      </c>
      <c r="F543" s="149">
        <v>454.21</v>
      </c>
      <c r="G543" s="70">
        <v>47.701042999999999</v>
      </c>
      <c r="H543" s="70">
        <v>-122.50583</v>
      </c>
      <c r="I543" s="70">
        <v>47.704754999999999</v>
      </c>
      <c r="J543" s="70">
        <v>-122.50821000000001</v>
      </c>
    </row>
    <row r="544" spans="1:10" ht="12.75" customHeight="1">
      <c r="A544" s="70" t="s">
        <v>1174</v>
      </c>
      <c r="B544" s="70" t="s">
        <v>1255</v>
      </c>
      <c r="C544" s="70" t="s">
        <v>1256</v>
      </c>
      <c r="D544" s="70" t="s">
        <v>34</v>
      </c>
      <c r="E544" s="70">
        <v>3</v>
      </c>
      <c r="F544" s="149">
        <v>12.17</v>
      </c>
      <c r="G544" s="70">
        <v>47.645681000000003</v>
      </c>
      <c r="H544" s="70">
        <v>-122.50823</v>
      </c>
      <c r="I544" s="70">
        <v>47.645789000000001</v>
      </c>
      <c r="J544" s="70">
        <v>-122.50825</v>
      </c>
    </row>
    <row r="545" spans="1:10" ht="12.75" customHeight="1">
      <c r="A545" s="70" t="s">
        <v>1174</v>
      </c>
      <c r="B545" s="70" t="s">
        <v>1257</v>
      </c>
      <c r="C545" s="70" t="s">
        <v>1258</v>
      </c>
      <c r="D545" s="70" t="s">
        <v>34</v>
      </c>
      <c r="E545" s="70">
        <v>2</v>
      </c>
      <c r="F545" s="149">
        <v>1338.65</v>
      </c>
      <c r="G545" s="70">
        <v>47.590465999999999</v>
      </c>
      <c r="H545" s="70">
        <v>-122.53336</v>
      </c>
      <c r="I545" s="70">
        <v>47.579763</v>
      </c>
      <c r="J545" s="70">
        <v>-122.52582</v>
      </c>
    </row>
    <row r="546" spans="1:10" ht="12.75" customHeight="1">
      <c r="A546" s="70" t="s">
        <v>1174</v>
      </c>
      <c r="B546" s="70" t="s">
        <v>1259</v>
      </c>
      <c r="C546" s="70" t="s">
        <v>1260</v>
      </c>
      <c r="D546" s="70" t="s">
        <v>34</v>
      </c>
      <c r="E546" s="70">
        <v>3</v>
      </c>
      <c r="F546" s="149">
        <v>1106.3699999999999</v>
      </c>
      <c r="G546" s="70">
        <v>47.938220999999999</v>
      </c>
      <c r="H546" s="70">
        <v>-122.6035</v>
      </c>
      <c r="I546" s="70">
        <v>47.939861000000001</v>
      </c>
      <c r="J546" s="70">
        <v>-122.6152</v>
      </c>
    </row>
    <row r="547" spans="1:10" ht="12.75" customHeight="1">
      <c r="A547" s="70" t="s">
        <v>1174</v>
      </c>
      <c r="B547" s="70" t="s">
        <v>1261</v>
      </c>
      <c r="C547" s="70" t="s">
        <v>1262</v>
      </c>
      <c r="D547" s="70" t="s">
        <v>35</v>
      </c>
      <c r="E547" s="70">
        <v>3</v>
      </c>
      <c r="F547" s="149">
        <v>1160.4100000000001</v>
      </c>
      <c r="G547" s="70">
        <v>47.923687000000001</v>
      </c>
      <c r="H547" s="70">
        <v>-122.60585</v>
      </c>
      <c r="I547" s="70">
        <v>47.918202000000001</v>
      </c>
      <c r="J547" s="70">
        <v>-122.59532</v>
      </c>
    </row>
    <row r="548" spans="1:10" ht="12.75" customHeight="1">
      <c r="A548" s="70" t="s">
        <v>1174</v>
      </c>
      <c r="B548" s="70" t="s">
        <v>1263</v>
      </c>
      <c r="C548" s="70" t="s">
        <v>1264</v>
      </c>
      <c r="D548" s="70" t="s">
        <v>34</v>
      </c>
      <c r="E548" s="70">
        <v>3</v>
      </c>
      <c r="F548" s="149">
        <v>143.80000000000001</v>
      </c>
      <c r="G548" s="70">
        <v>47.562527000000003</v>
      </c>
      <c r="H548" s="70">
        <v>-122.62474</v>
      </c>
      <c r="I548" s="70">
        <v>47.563566999999999</v>
      </c>
      <c r="J548" s="70">
        <v>-122.62362</v>
      </c>
    </row>
    <row r="549" spans="1:10" ht="12.75" customHeight="1">
      <c r="A549" s="70" t="s">
        <v>1174</v>
      </c>
      <c r="B549" s="70" t="s">
        <v>1265</v>
      </c>
      <c r="C549" s="70" t="s">
        <v>1266</v>
      </c>
      <c r="D549" s="70" t="s">
        <v>34</v>
      </c>
      <c r="E549" s="70">
        <v>3</v>
      </c>
      <c r="F549" s="149">
        <v>148.81</v>
      </c>
      <c r="G549" s="70">
        <v>47.639791000000002</v>
      </c>
      <c r="H549" s="70">
        <v>-122.6023</v>
      </c>
      <c r="I549" s="70">
        <v>47.639625000000002</v>
      </c>
      <c r="J549" s="70">
        <v>-122.60217</v>
      </c>
    </row>
    <row r="550" spans="1:10" ht="12.75" customHeight="1">
      <c r="A550" s="70" t="s">
        <v>1174</v>
      </c>
      <c r="B550" s="70" t="s">
        <v>1267</v>
      </c>
      <c r="C550" s="70" t="s">
        <v>1268</v>
      </c>
      <c r="D550" s="70" t="s">
        <v>34</v>
      </c>
      <c r="E550" s="70">
        <v>3</v>
      </c>
      <c r="F550" s="149">
        <v>11.41</v>
      </c>
      <c r="G550" s="70">
        <v>47.706010999999997</v>
      </c>
      <c r="H550" s="70">
        <v>-122.53393</v>
      </c>
      <c r="I550" s="70">
        <v>47.706086999999997</v>
      </c>
      <c r="J550" s="70">
        <v>-122.53403</v>
      </c>
    </row>
    <row r="551" spans="1:10" ht="12.75" customHeight="1">
      <c r="A551" s="70" t="s">
        <v>1174</v>
      </c>
      <c r="B551" s="70" t="s">
        <v>1269</v>
      </c>
      <c r="C551" s="70" t="s">
        <v>1270</v>
      </c>
      <c r="D551" s="70" t="s">
        <v>34</v>
      </c>
      <c r="E551" s="70">
        <v>3</v>
      </c>
      <c r="F551" s="149">
        <v>21.15</v>
      </c>
      <c r="G551" s="70">
        <v>47.624823999999997</v>
      </c>
      <c r="H551" s="70">
        <v>-122.53411</v>
      </c>
      <c r="I551" s="70">
        <v>47.624743000000002</v>
      </c>
      <c r="J551" s="70">
        <v>-122.53386999999999</v>
      </c>
    </row>
    <row r="552" spans="1:10" ht="12.75" customHeight="1">
      <c r="A552" s="70" t="s">
        <v>1174</v>
      </c>
      <c r="B552" s="70" t="s">
        <v>1271</v>
      </c>
      <c r="C552" s="70" t="s">
        <v>1272</v>
      </c>
      <c r="D552" s="70" t="s">
        <v>34</v>
      </c>
      <c r="E552" s="70">
        <v>3</v>
      </c>
      <c r="F552" s="149">
        <v>29.45</v>
      </c>
      <c r="G552" s="70">
        <v>47.700875000000003</v>
      </c>
      <c r="H552" s="70">
        <v>-122.53469</v>
      </c>
      <c r="I552" s="70">
        <v>47.701129000000002</v>
      </c>
      <c r="J552" s="70">
        <v>-122.53458999999999</v>
      </c>
    </row>
    <row r="553" spans="1:10" ht="12.75" customHeight="1">
      <c r="A553" s="70" t="s">
        <v>1174</v>
      </c>
      <c r="B553" s="70" t="s">
        <v>1273</v>
      </c>
      <c r="C553" s="70" t="s">
        <v>1274</v>
      </c>
      <c r="D553" s="70" t="s">
        <v>34</v>
      </c>
      <c r="E553" s="70">
        <v>3</v>
      </c>
      <c r="F553" s="149">
        <v>522.13</v>
      </c>
      <c r="G553" s="70">
        <v>47.610365999999999</v>
      </c>
      <c r="H553" s="70">
        <v>-122.91647</v>
      </c>
      <c r="I553" s="70">
        <v>47.607176000000003</v>
      </c>
      <c r="J553" s="70">
        <v>-122.91804999999999</v>
      </c>
    </row>
    <row r="554" spans="1:10" ht="12.75" customHeight="1">
      <c r="A554" s="70" t="s">
        <v>1174</v>
      </c>
      <c r="B554" s="70" t="s">
        <v>1275</v>
      </c>
      <c r="C554" s="70" t="s">
        <v>1276</v>
      </c>
      <c r="D554" s="70" t="s">
        <v>34</v>
      </c>
      <c r="E554" s="70">
        <v>3</v>
      </c>
      <c r="F554" s="149">
        <v>702.18</v>
      </c>
      <c r="G554" s="70">
        <v>47.893101999999999</v>
      </c>
      <c r="H554" s="70">
        <v>-122.52218999999999</v>
      </c>
      <c r="I554" s="70">
        <v>47.898831000000001</v>
      </c>
      <c r="J554" s="70">
        <v>-122.52602</v>
      </c>
    </row>
    <row r="555" spans="1:10" ht="12.75" customHeight="1">
      <c r="A555" s="70" t="s">
        <v>1174</v>
      </c>
      <c r="B555" s="70" t="s">
        <v>1277</v>
      </c>
      <c r="C555" s="70" t="s">
        <v>1278</v>
      </c>
      <c r="D555" s="70" t="s">
        <v>34</v>
      </c>
      <c r="E555" s="70">
        <v>3</v>
      </c>
      <c r="F555" s="149">
        <v>1.53</v>
      </c>
      <c r="G555" s="70">
        <v>47.622346999999998</v>
      </c>
      <c r="H555" s="70">
        <v>-122.51192</v>
      </c>
      <c r="I555" s="70">
        <v>47.622354999999999</v>
      </c>
      <c r="J555" s="70">
        <v>-122.5119</v>
      </c>
    </row>
    <row r="556" spans="1:10" ht="12.75" customHeight="1">
      <c r="A556" s="70" t="s">
        <v>1174</v>
      </c>
      <c r="B556" s="70" t="s">
        <v>1279</v>
      </c>
      <c r="C556" s="70" t="s">
        <v>1280</v>
      </c>
      <c r="D556" s="70" t="s">
        <v>35</v>
      </c>
      <c r="E556" s="70">
        <v>3</v>
      </c>
      <c r="F556" s="149">
        <v>80.75</v>
      </c>
      <c r="G556" s="70">
        <v>47.620832</v>
      </c>
      <c r="H556" s="70">
        <v>-122.5235</v>
      </c>
      <c r="I556" s="70">
        <v>47.621304000000002</v>
      </c>
      <c r="J556" s="70">
        <v>-122.52269</v>
      </c>
    </row>
    <row r="557" spans="1:10" ht="12.75" customHeight="1">
      <c r="A557" s="70" t="s">
        <v>1174</v>
      </c>
      <c r="B557" s="70" t="s">
        <v>1281</v>
      </c>
      <c r="C557" s="70" t="s">
        <v>1282</v>
      </c>
      <c r="D557" s="70" t="s">
        <v>34</v>
      </c>
      <c r="E557" s="70">
        <v>2</v>
      </c>
      <c r="F557" s="149">
        <v>980.95</v>
      </c>
      <c r="G557" s="70">
        <v>47.518644999999999</v>
      </c>
      <c r="H557" s="70">
        <v>-122.51542999999999</v>
      </c>
      <c r="I557" s="70">
        <v>47.519041000000001</v>
      </c>
      <c r="J557" s="70">
        <v>-122.51857</v>
      </c>
    </row>
    <row r="558" spans="1:10" ht="12.75" customHeight="1">
      <c r="A558" s="70" t="s">
        <v>1174</v>
      </c>
      <c r="B558" s="70" t="s">
        <v>1283</v>
      </c>
      <c r="C558" s="70" t="s">
        <v>1284</v>
      </c>
      <c r="D558" s="70" t="s">
        <v>34</v>
      </c>
      <c r="E558" s="70">
        <v>3</v>
      </c>
      <c r="F558" s="149">
        <v>41.93</v>
      </c>
      <c r="G558" s="70">
        <v>47.521849000000003</v>
      </c>
      <c r="H558" s="70">
        <v>-122.51955</v>
      </c>
      <c r="I558" s="70">
        <v>47.522204000000002</v>
      </c>
      <c r="J558" s="70">
        <v>-122.51973</v>
      </c>
    </row>
    <row r="559" spans="1:10" ht="12.75" customHeight="1">
      <c r="A559" s="70" t="s">
        <v>1174</v>
      </c>
      <c r="B559" s="70" t="s">
        <v>1285</v>
      </c>
      <c r="C559" s="70" t="s">
        <v>1286</v>
      </c>
      <c r="D559" s="70" t="s">
        <v>34</v>
      </c>
      <c r="E559" s="70">
        <v>3</v>
      </c>
      <c r="F559" s="149">
        <v>185.59</v>
      </c>
      <c r="G559" s="70">
        <v>47.625812000000003</v>
      </c>
      <c r="H559" s="70">
        <v>-122.50502</v>
      </c>
      <c r="I559" s="70">
        <v>47.626424999999998</v>
      </c>
      <c r="J559" s="70">
        <v>-122.50274</v>
      </c>
    </row>
    <row r="560" spans="1:10" ht="12.75" customHeight="1">
      <c r="A560" s="70" t="s">
        <v>1174</v>
      </c>
      <c r="B560" s="70" t="s">
        <v>1287</v>
      </c>
      <c r="C560" s="70" t="s">
        <v>1288</v>
      </c>
      <c r="D560" s="70" t="s">
        <v>34</v>
      </c>
      <c r="E560" s="70">
        <v>3</v>
      </c>
      <c r="F560" s="149">
        <v>9.16</v>
      </c>
      <c r="G560" s="70">
        <v>47.690275999999997</v>
      </c>
      <c r="H560" s="70">
        <v>-122.56596</v>
      </c>
      <c r="I560" s="70">
        <v>47.690193999999998</v>
      </c>
      <c r="J560" s="70">
        <v>-122.56596999999999</v>
      </c>
    </row>
    <row r="561" spans="1:10" ht="12.75" customHeight="1">
      <c r="A561" s="70" t="s">
        <v>1174</v>
      </c>
      <c r="B561" s="70" t="s">
        <v>1289</v>
      </c>
      <c r="C561" s="70" t="s">
        <v>1290</v>
      </c>
      <c r="D561" s="70" t="s">
        <v>34</v>
      </c>
      <c r="E561" s="70">
        <v>3</v>
      </c>
      <c r="F561" s="149">
        <v>15.31</v>
      </c>
      <c r="G561" s="70">
        <v>47.612577999999999</v>
      </c>
      <c r="H561" s="70">
        <v>-122.59596999999999</v>
      </c>
      <c r="I561" s="70">
        <v>47.612715000000001</v>
      </c>
      <c r="J561" s="70">
        <v>-122.59599</v>
      </c>
    </row>
    <row r="562" spans="1:10" ht="12.75" customHeight="1">
      <c r="A562" s="70" t="s">
        <v>1174</v>
      </c>
      <c r="B562" s="70" t="s">
        <v>1291</v>
      </c>
      <c r="C562" s="70" t="s">
        <v>1292</v>
      </c>
      <c r="D562" s="70" t="s">
        <v>34</v>
      </c>
      <c r="E562" s="70">
        <v>3</v>
      </c>
      <c r="F562" s="149">
        <v>151.91999999999999</v>
      </c>
      <c r="G562" s="70">
        <v>47.650551999999998</v>
      </c>
      <c r="H562" s="70">
        <v>-122.61808000000001</v>
      </c>
      <c r="I562" s="70">
        <v>47.651060999999999</v>
      </c>
      <c r="J562" s="70">
        <v>-122.61856</v>
      </c>
    </row>
    <row r="563" spans="1:10" ht="12.75" customHeight="1">
      <c r="A563" s="70" t="s">
        <v>1174</v>
      </c>
      <c r="B563" s="70" t="s">
        <v>1293</v>
      </c>
      <c r="C563" s="70" t="s">
        <v>1294</v>
      </c>
      <c r="D563" s="70" t="s">
        <v>34</v>
      </c>
      <c r="E563" s="70">
        <v>1</v>
      </c>
      <c r="F563" s="149">
        <v>557.35</v>
      </c>
      <c r="G563" s="70">
        <v>47.596325</v>
      </c>
      <c r="H563" s="70">
        <v>-122.59231</v>
      </c>
      <c r="I563" s="70">
        <v>47.600343000000002</v>
      </c>
      <c r="J563" s="70">
        <v>-122.59662</v>
      </c>
    </row>
    <row r="564" spans="1:10" ht="12.75" customHeight="1">
      <c r="A564" s="70" t="s">
        <v>1174</v>
      </c>
      <c r="B564" s="70" t="s">
        <v>1295</v>
      </c>
      <c r="C564" s="70" t="s">
        <v>1296</v>
      </c>
      <c r="D564" s="70" t="s">
        <v>34</v>
      </c>
      <c r="E564" s="70">
        <v>1</v>
      </c>
      <c r="F564" s="149">
        <v>24.18</v>
      </c>
      <c r="G564" s="70">
        <v>47.746664000000003</v>
      </c>
      <c r="H564" s="70">
        <v>-122.52603000000001</v>
      </c>
      <c r="I564" s="70">
        <v>47.746642999999999</v>
      </c>
      <c r="J564" s="70">
        <v>-122.52571</v>
      </c>
    </row>
    <row r="565" spans="1:10" ht="12.75" customHeight="1">
      <c r="A565" s="70" t="s">
        <v>1174</v>
      </c>
      <c r="B565" s="70" t="s">
        <v>1297</v>
      </c>
      <c r="C565" s="70" t="s">
        <v>1298</v>
      </c>
      <c r="D565" s="70" t="s">
        <v>178</v>
      </c>
      <c r="E565" s="70">
        <v>3</v>
      </c>
      <c r="F565" s="149">
        <v>103.12</v>
      </c>
      <c r="G565" s="70">
        <v>47.625155999999997</v>
      </c>
      <c r="H565" s="70">
        <v>-122.53162</v>
      </c>
      <c r="I565" s="70">
        <v>47.625179000000003</v>
      </c>
      <c r="J565" s="70">
        <v>-122.53052</v>
      </c>
    </row>
    <row r="566" spans="1:10" ht="12.75" customHeight="1">
      <c r="A566" s="70" t="s">
        <v>1174</v>
      </c>
      <c r="B566" s="70" t="s">
        <v>1299</v>
      </c>
      <c r="C566" s="70" t="s">
        <v>1300</v>
      </c>
      <c r="D566" s="70" t="s">
        <v>34</v>
      </c>
      <c r="E566" s="70">
        <v>3</v>
      </c>
      <c r="F566" s="149">
        <v>1347.61</v>
      </c>
      <c r="G566" s="70">
        <v>47.613720999999998</v>
      </c>
      <c r="H566" s="70">
        <v>-122.49912999999999</v>
      </c>
      <c r="I566" s="70">
        <v>47.615859999999998</v>
      </c>
      <c r="J566" s="70">
        <v>-122.51016</v>
      </c>
    </row>
    <row r="567" spans="1:10" ht="12.75" customHeight="1">
      <c r="A567" s="70" t="s">
        <v>1174</v>
      </c>
      <c r="B567" s="70" t="s">
        <v>1301</v>
      </c>
      <c r="C567" s="70" t="s">
        <v>1302</v>
      </c>
      <c r="D567" s="70" t="s">
        <v>34</v>
      </c>
      <c r="E567" s="70">
        <v>3</v>
      </c>
      <c r="F567" s="149">
        <v>12.27</v>
      </c>
      <c r="G567" s="70">
        <v>47.704197000000001</v>
      </c>
      <c r="H567" s="70">
        <v>-122.62403999999999</v>
      </c>
      <c r="I567" s="70">
        <v>47.704180999999998</v>
      </c>
      <c r="J567" s="70">
        <v>-122.6242</v>
      </c>
    </row>
    <row r="568" spans="1:10" ht="12.75" customHeight="1">
      <c r="A568" s="70" t="s">
        <v>1174</v>
      </c>
      <c r="B568" s="70" t="s">
        <v>1303</v>
      </c>
      <c r="C568" s="70" t="s">
        <v>1304</v>
      </c>
      <c r="D568" s="70" t="s">
        <v>34</v>
      </c>
      <c r="E568" s="70">
        <v>3</v>
      </c>
      <c r="F568" s="149">
        <v>123.01</v>
      </c>
      <c r="G568" s="70">
        <v>47.700907000000001</v>
      </c>
      <c r="H568" s="70">
        <v>-122.6284</v>
      </c>
      <c r="I568" s="70">
        <v>47.699969000000003</v>
      </c>
      <c r="J568" s="70">
        <v>-122.62774</v>
      </c>
    </row>
    <row r="569" spans="1:10" ht="12.75" customHeight="1">
      <c r="A569" s="70" t="s">
        <v>1174</v>
      </c>
      <c r="B569" s="70" t="s">
        <v>1305</v>
      </c>
      <c r="C569" s="70" t="s">
        <v>1306</v>
      </c>
      <c r="D569" s="70" t="s">
        <v>35</v>
      </c>
      <c r="E569" s="70">
        <v>3</v>
      </c>
      <c r="F569" s="149">
        <v>33.770000000000003</v>
      </c>
      <c r="G569" s="70">
        <v>47.704284999999999</v>
      </c>
      <c r="H569" s="70">
        <v>-122.62331</v>
      </c>
      <c r="I569" s="70">
        <v>47.704220999999997</v>
      </c>
      <c r="J569" s="70">
        <v>-122.62375</v>
      </c>
    </row>
    <row r="570" spans="1:10" ht="12.75" customHeight="1">
      <c r="A570" s="70" t="s">
        <v>1174</v>
      </c>
      <c r="B570" s="70" t="s">
        <v>1307</v>
      </c>
      <c r="C570" s="70" t="s">
        <v>1308</v>
      </c>
      <c r="D570" s="70" t="s">
        <v>34</v>
      </c>
      <c r="E570" s="70">
        <v>3</v>
      </c>
      <c r="F570" s="149">
        <v>854.37</v>
      </c>
      <c r="G570" s="70">
        <v>47.795608000000001</v>
      </c>
      <c r="H570" s="70">
        <v>-122.49616</v>
      </c>
      <c r="I570" s="70">
        <v>47.798490999999999</v>
      </c>
      <c r="J570" s="70">
        <v>-122.4936</v>
      </c>
    </row>
    <row r="571" spans="1:10" ht="12.75" customHeight="1">
      <c r="A571" s="70" t="s">
        <v>1174</v>
      </c>
      <c r="B571" s="70" t="s">
        <v>1309</v>
      </c>
      <c r="C571" s="70" t="s">
        <v>1310</v>
      </c>
      <c r="D571" s="70" t="s">
        <v>34</v>
      </c>
      <c r="E571" s="70">
        <v>3</v>
      </c>
      <c r="F571" s="149">
        <v>378.63</v>
      </c>
      <c r="G571" s="70">
        <v>47.796996</v>
      </c>
      <c r="H571" s="70">
        <v>-122.49927</v>
      </c>
      <c r="I571" s="70">
        <v>47.795386999999998</v>
      </c>
      <c r="J571" s="70">
        <v>-122.49619</v>
      </c>
    </row>
    <row r="572" spans="1:10" ht="12.75" customHeight="1">
      <c r="A572" s="70" t="s">
        <v>1174</v>
      </c>
      <c r="B572" s="70" t="s">
        <v>1311</v>
      </c>
      <c r="C572" s="70" t="s">
        <v>1312</v>
      </c>
      <c r="D572" s="70" t="s">
        <v>178</v>
      </c>
      <c r="E572" s="70">
        <v>3</v>
      </c>
      <c r="F572" s="149">
        <v>238.72</v>
      </c>
      <c r="G572" s="70">
        <v>47.563566999999999</v>
      </c>
      <c r="H572" s="70">
        <v>-122.62362</v>
      </c>
      <c r="I572" s="70">
        <v>47.565669</v>
      </c>
      <c r="J572" s="70">
        <v>-122.62339</v>
      </c>
    </row>
    <row r="573" spans="1:10" ht="12.75" customHeight="1">
      <c r="A573" s="70" t="s">
        <v>1174</v>
      </c>
      <c r="B573" s="70" t="s">
        <v>1313</v>
      </c>
      <c r="C573" s="70" t="s">
        <v>1314</v>
      </c>
      <c r="D573" s="70" t="s">
        <v>34</v>
      </c>
      <c r="E573" s="70">
        <v>3</v>
      </c>
      <c r="F573" s="149">
        <v>822.44</v>
      </c>
      <c r="G573" s="70">
        <v>47.637309000000002</v>
      </c>
      <c r="H573" s="70">
        <v>-122.83634000000001</v>
      </c>
      <c r="I573" s="70">
        <v>47.639324999999999</v>
      </c>
      <c r="J573" s="70">
        <v>-122.83786000000001</v>
      </c>
    </row>
    <row r="574" spans="1:10" ht="12.75" customHeight="1">
      <c r="A574" s="70" t="s">
        <v>1174</v>
      </c>
      <c r="B574" s="70" t="s">
        <v>1315</v>
      </c>
      <c r="C574" s="70" t="s">
        <v>1316</v>
      </c>
      <c r="D574" s="70" t="s">
        <v>35</v>
      </c>
      <c r="E574" s="70">
        <v>3</v>
      </c>
      <c r="F574" s="149">
        <v>253.52</v>
      </c>
      <c r="G574" s="70">
        <v>47.531266000000002</v>
      </c>
      <c r="H574" s="70">
        <v>-122.67133</v>
      </c>
      <c r="I574" s="70">
        <v>47.530487999999998</v>
      </c>
      <c r="J574" s="70">
        <v>-122.67426</v>
      </c>
    </row>
    <row r="575" spans="1:10" ht="12.75" customHeight="1">
      <c r="A575" s="70" t="s">
        <v>1174</v>
      </c>
      <c r="B575" s="70" t="s">
        <v>1317</v>
      </c>
      <c r="C575" s="70" t="s">
        <v>1318</v>
      </c>
      <c r="D575" s="70" t="s">
        <v>34</v>
      </c>
      <c r="E575" s="70">
        <v>2</v>
      </c>
      <c r="F575" s="149">
        <v>253.68</v>
      </c>
      <c r="G575" s="70">
        <v>47.818762</v>
      </c>
      <c r="H575" s="70">
        <v>-122.65201999999999</v>
      </c>
      <c r="I575" s="70">
        <v>47.816566999999999</v>
      </c>
      <c r="J575" s="70">
        <v>-122.65293</v>
      </c>
    </row>
    <row r="576" spans="1:10" ht="12.75" customHeight="1">
      <c r="A576" s="70" t="s">
        <v>1174</v>
      </c>
      <c r="B576" s="70" t="s">
        <v>1319</v>
      </c>
      <c r="C576" s="70" t="s">
        <v>1320</v>
      </c>
      <c r="D576" s="70" t="s">
        <v>34</v>
      </c>
      <c r="E576" s="70">
        <v>3</v>
      </c>
      <c r="F576" s="149">
        <v>343.04</v>
      </c>
      <c r="G576" s="70">
        <v>47.816566999999999</v>
      </c>
      <c r="H576" s="70">
        <v>-122.65293</v>
      </c>
      <c r="I576" s="70">
        <v>47.814520000000002</v>
      </c>
      <c r="J576" s="70">
        <v>-122.65509</v>
      </c>
    </row>
    <row r="577" spans="1:10" ht="12.75" customHeight="1">
      <c r="A577" s="70" t="s">
        <v>1174</v>
      </c>
      <c r="B577" s="70" t="s">
        <v>1321</v>
      </c>
      <c r="C577" s="70" t="s">
        <v>1322</v>
      </c>
      <c r="D577" s="70" t="s">
        <v>34</v>
      </c>
      <c r="E577" s="70">
        <v>3</v>
      </c>
      <c r="F577" s="149">
        <v>10.31</v>
      </c>
      <c r="G577" s="70">
        <v>47.703198999999998</v>
      </c>
      <c r="H577" s="70">
        <v>-122.52609</v>
      </c>
      <c r="I577" s="70">
        <v>47.703105999999998</v>
      </c>
      <c r="J577" s="70">
        <v>-122.52609</v>
      </c>
    </row>
    <row r="578" spans="1:10" ht="12.75" customHeight="1">
      <c r="A578" s="70" t="s">
        <v>1174</v>
      </c>
      <c r="B578" s="70" t="s">
        <v>1323</v>
      </c>
      <c r="C578" s="70" t="s">
        <v>1324</v>
      </c>
      <c r="D578" s="70" t="s">
        <v>34</v>
      </c>
      <c r="E578" s="70">
        <v>3</v>
      </c>
      <c r="F578" s="149">
        <v>152.02000000000001</v>
      </c>
      <c r="G578" s="70">
        <v>47.433121999999997</v>
      </c>
      <c r="H578" s="70">
        <v>-122.53538</v>
      </c>
      <c r="I578" s="70">
        <v>47.434457000000002</v>
      </c>
      <c r="J578" s="70">
        <v>-122.53578</v>
      </c>
    </row>
    <row r="579" spans="1:10" ht="12.75" customHeight="1">
      <c r="A579" s="70" t="s">
        <v>1174</v>
      </c>
      <c r="B579" s="70" t="s">
        <v>1325</v>
      </c>
      <c r="C579" s="70" t="s">
        <v>1326</v>
      </c>
      <c r="D579" s="70" t="s">
        <v>34</v>
      </c>
      <c r="E579" s="70">
        <v>3</v>
      </c>
      <c r="F579" s="149">
        <v>314.41000000000003</v>
      </c>
      <c r="G579" s="70">
        <v>47.581676000000002</v>
      </c>
      <c r="H579" s="70">
        <v>-122.63368</v>
      </c>
      <c r="I579" s="70">
        <v>47.580893000000003</v>
      </c>
      <c r="J579" s="70">
        <v>-122.62967999999999</v>
      </c>
    </row>
    <row r="580" spans="1:10" ht="12.75" customHeight="1">
      <c r="A580" s="70" t="s">
        <v>1174</v>
      </c>
      <c r="B580" s="70" t="s">
        <v>1327</v>
      </c>
      <c r="C580" s="70" t="s">
        <v>1328</v>
      </c>
      <c r="D580" s="70" t="s">
        <v>34</v>
      </c>
      <c r="E580" s="70">
        <v>3</v>
      </c>
      <c r="F580" s="149">
        <v>94.91</v>
      </c>
      <c r="G580" s="70">
        <v>47.625387000000003</v>
      </c>
      <c r="H580" s="70">
        <v>-122.53028</v>
      </c>
      <c r="I580" s="70">
        <v>47.624938999999998</v>
      </c>
      <c r="J580" s="70">
        <v>-122.52922</v>
      </c>
    </row>
    <row r="581" spans="1:10" ht="12.75" customHeight="1">
      <c r="A581" s="70" t="s">
        <v>1174</v>
      </c>
      <c r="B581" s="70" t="s">
        <v>1329</v>
      </c>
      <c r="C581" s="70" t="s">
        <v>1330</v>
      </c>
      <c r="D581" s="70" t="s">
        <v>35</v>
      </c>
      <c r="E581" s="70">
        <v>3</v>
      </c>
      <c r="F581" s="149">
        <v>118.7</v>
      </c>
      <c r="G581" s="70">
        <v>47.725022000000003</v>
      </c>
      <c r="H581" s="70">
        <v>-122.63987</v>
      </c>
      <c r="I581" s="70">
        <v>47.724113000000003</v>
      </c>
      <c r="J581" s="70">
        <v>-122.6392</v>
      </c>
    </row>
    <row r="582" spans="1:10" ht="12.75" customHeight="1">
      <c r="A582" s="70" t="s">
        <v>1174</v>
      </c>
      <c r="B582" s="70" t="s">
        <v>1331</v>
      </c>
      <c r="C582" s="70" t="s">
        <v>1332</v>
      </c>
      <c r="D582" s="70" t="s">
        <v>34</v>
      </c>
      <c r="E582" s="70">
        <v>3</v>
      </c>
      <c r="F582" s="149">
        <v>265.22000000000003</v>
      </c>
      <c r="G582" s="70">
        <v>47.735123000000002</v>
      </c>
      <c r="H582" s="70">
        <v>-122.64836</v>
      </c>
      <c r="I582" s="70">
        <v>47.733356999999998</v>
      </c>
      <c r="J582" s="70">
        <v>-122.64642000000001</v>
      </c>
    </row>
    <row r="583" spans="1:10" ht="12.75" customHeight="1">
      <c r="A583" s="70" t="s">
        <v>1174</v>
      </c>
      <c r="B583" s="70" t="s">
        <v>1333</v>
      </c>
      <c r="C583" s="70" t="s">
        <v>1334</v>
      </c>
      <c r="D583" s="70" t="s">
        <v>34</v>
      </c>
      <c r="E583" s="70">
        <v>3</v>
      </c>
      <c r="F583" s="149">
        <v>5204.3999999999996</v>
      </c>
      <c r="G583" s="70">
        <v>47.718640000000001</v>
      </c>
      <c r="H583" s="70">
        <v>-122.65246999999999</v>
      </c>
      <c r="I583" s="70">
        <v>47.720449000000002</v>
      </c>
      <c r="J583" s="70">
        <v>-122.62803</v>
      </c>
    </row>
    <row r="584" spans="1:10" ht="12.75" customHeight="1">
      <c r="A584" s="70" t="s">
        <v>1174</v>
      </c>
      <c r="B584" s="70" t="s">
        <v>1335</v>
      </c>
      <c r="C584" s="70" t="s">
        <v>1336</v>
      </c>
      <c r="D584" s="70" t="s">
        <v>34</v>
      </c>
      <c r="E584" s="70">
        <v>1</v>
      </c>
      <c r="F584" s="149">
        <v>796.17</v>
      </c>
      <c r="G584" s="70">
        <v>47.586219</v>
      </c>
      <c r="H584" s="70">
        <v>-122.6464</v>
      </c>
      <c r="I584" s="70">
        <v>47.582008999999999</v>
      </c>
      <c r="J584" s="70">
        <v>-122.63829</v>
      </c>
    </row>
    <row r="585" spans="1:10" ht="12.75" customHeight="1">
      <c r="A585" s="70" t="s">
        <v>1174</v>
      </c>
      <c r="B585" s="70" t="s">
        <v>1337</v>
      </c>
      <c r="C585" s="70" t="s">
        <v>1338</v>
      </c>
      <c r="D585" s="70" t="s">
        <v>34</v>
      </c>
      <c r="E585" s="70">
        <v>3</v>
      </c>
      <c r="F585" s="149">
        <v>265.42</v>
      </c>
      <c r="G585" s="70">
        <v>47.737194000000002</v>
      </c>
      <c r="H585" s="70">
        <v>-122.64982999999999</v>
      </c>
      <c r="I585" s="70">
        <v>47.735123000000002</v>
      </c>
      <c r="J585" s="70">
        <v>-122.64836</v>
      </c>
    </row>
    <row r="586" spans="1:10" ht="12.75" customHeight="1">
      <c r="A586" s="70" t="s">
        <v>1174</v>
      </c>
      <c r="B586" s="70" t="s">
        <v>1339</v>
      </c>
      <c r="C586" s="70" t="s">
        <v>1340</v>
      </c>
      <c r="D586" s="70" t="s">
        <v>34</v>
      </c>
      <c r="E586" s="70">
        <v>3</v>
      </c>
      <c r="F586" s="149">
        <v>19.57</v>
      </c>
      <c r="G586" s="70">
        <v>47.621848999999997</v>
      </c>
      <c r="H586" s="70">
        <v>-122.52627</v>
      </c>
      <c r="I586" s="70">
        <v>47.621735000000001</v>
      </c>
      <c r="J586" s="70">
        <v>-122.52607999999999</v>
      </c>
    </row>
    <row r="587" spans="1:10" ht="12.75" customHeight="1">
      <c r="A587" s="70" t="s">
        <v>1174</v>
      </c>
      <c r="B587" s="70" t="s">
        <v>1341</v>
      </c>
      <c r="C587" s="70" t="s">
        <v>1342</v>
      </c>
      <c r="D587" s="70" t="s">
        <v>34</v>
      </c>
      <c r="E587" s="70">
        <v>3</v>
      </c>
      <c r="F587" s="149">
        <v>67.2</v>
      </c>
      <c r="G587" s="70">
        <v>47.596696999999999</v>
      </c>
      <c r="H587" s="70">
        <v>-122.54215000000001</v>
      </c>
      <c r="I587" s="70">
        <v>47.596643</v>
      </c>
      <c r="J587" s="70">
        <v>-122.54127</v>
      </c>
    </row>
    <row r="588" spans="1:10" ht="12.75" customHeight="1">
      <c r="A588" s="70" t="s">
        <v>1174</v>
      </c>
      <c r="B588" s="70" t="s">
        <v>1343</v>
      </c>
      <c r="C588" s="70" t="s">
        <v>1344</v>
      </c>
      <c r="D588" s="70" t="s">
        <v>34</v>
      </c>
      <c r="E588" s="70">
        <v>3</v>
      </c>
      <c r="F588" s="149">
        <v>388.14</v>
      </c>
      <c r="G588" s="70">
        <v>47.693683</v>
      </c>
      <c r="H588" s="70">
        <v>-122.56564</v>
      </c>
      <c r="I588" s="70">
        <v>47.690277999999999</v>
      </c>
      <c r="J588" s="70">
        <v>-122.56596</v>
      </c>
    </row>
    <row r="589" spans="1:10" ht="12.75" customHeight="1">
      <c r="A589" s="70" t="s">
        <v>1174</v>
      </c>
      <c r="B589" s="70" t="s">
        <v>1345</v>
      </c>
      <c r="C589" s="70" t="s">
        <v>1346</v>
      </c>
      <c r="D589" s="70" t="s">
        <v>34</v>
      </c>
      <c r="E589" s="70">
        <v>2</v>
      </c>
      <c r="F589" s="149">
        <v>1023.06</v>
      </c>
      <c r="G589" s="70">
        <v>47.575405000000003</v>
      </c>
      <c r="H589" s="70">
        <v>-122.54574</v>
      </c>
      <c r="I589" s="70">
        <v>47.580987999999998</v>
      </c>
      <c r="J589" s="70">
        <v>-122.54946</v>
      </c>
    </row>
    <row r="590" spans="1:10" ht="12.75" customHeight="1">
      <c r="A590" s="70" t="s">
        <v>1174</v>
      </c>
      <c r="B590" s="70" t="s">
        <v>1347</v>
      </c>
      <c r="C590" s="70" t="s">
        <v>1348</v>
      </c>
      <c r="D590" s="70" t="s">
        <v>34</v>
      </c>
      <c r="E590" s="70">
        <v>3</v>
      </c>
      <c r="F590" s="149">
        <v>108</v>
      </c>
      <c r="G590" s="70">
        <v>47.569111999999997</v>
      </c>
      <c r="H590" s="70">
        <v>-122.6229</v>
      </c>
      <c r="I590" s="70">
        <v>47.570332999999998</v>
      </c>
      <c r="J590" s="70">
        <v>-122.61744</v>
      </c>
    </row>
    <row r="591" spans="1:10" ht="12.75" customHeight="1">
      <c r="A591" s="70" t="s">
        <v>1174</v>
      </c>
      <c r="B591" s="70" t="s">
        <v>1349</v>
      </c>
      <c r="C591" s="70" t="s">
        <v>1350</v>
      </c>
      <c r="D591" s="70" t="s">
        <v>178</v>
      </c>
      <c r="E591" s="70">
        <v>3</v>
      </c>
      <c r="F591" s="149">
        <v>25.79</v>
      </c>
      <c r="G591" s="70">
        <v>47.670954000000002</v>
      </c>
      <c r="H591" s="70">
        <v>-122.56456</v>
      </c>
      <c r="I591" s="70">
        <v>47.670734000000003</v>
      </c>
      <c r="J591" s="70">
        <v>-122.56467000000001</v>
      </c>
    </row>
    <row r="592" spans="1:10" ht="12.75" customHeight="1">
      <c r="A592" s="70" t="s">
        <v>1174</v>
      </c>
      <c r="B592" s="70" t="s">
        <v>1351</v>
      </c>
      <c r="C592" s="70" t="s">
        <v>1352</v>
      </c>
      <c r="D592" s="70" t="s">
        <v>178</v>
      </c>
      <c r="E592" s="70">
        <v>3</v>
      </c>
      <c r="F592" s="149">
        <v>40.35</v>
      </c>
      <c r="G592" s="70">
        <v>47.646749</v>
      </c>
      <c r="H592" s="70">
        <v>-122.61063</v>
      </c>
      <c r="I592" s="70">
        <v>47.646917000000002</v>
      </c>
      <c r="J592" s="70">
        <v>-122.61109999999999</v>
      </c>
    </row>
    <row r="593" spans="1:10" ht="12.75" customHeight="1">
      <c r="A593" s="70" t="s">
        <v>1174</v>
      </c>
      <c r="B593" s="70" t="s">
        <v>1353</v>
      </c>
      <c r="C593" s="70" t="s">
        <v>1354</v>
      </c>
      <c r="D593" s="70" t="s">
        <v>34</v>
      </c>
      <c r="E593" s="70">
        <v>3</v>
      </c>
      <c r="F593" s="149">
        <v>54.67</v>
      </c>
      <c r="G593" s="70">
        <v>47.748668000000002</v>
      </c>
      <c r="H593" s="70">
        <v>-122.55941</v>
      </c>
      <c r="I593" s="70">
        <v>47.749065999999999</v>
      </c>
      <c r="J593" s="70">
        <v>-122.55983999999999</v>
      </c>
    </row>
    <row r="594" spans="1:10" ht="12.75" customHeight="1">
      <c r="A594" s="70" t="s">
        <v>1174</v>
      </c>
      <c r="B594" s="70" t="s">
        <v>1355</v>
      </c>
      <c r="C594" s="70" t="s">
        <v>1356</v>
      </c>
      <c r="D594" s="70" t="s">
        <v>34</v>
      </c>
      <c r="E594" s="70">
        <v>3</v>
      </c>
      <c r="F594" s="149">
        <v>318.57</v>
      </c>
      <c r="G594" s="70">
        <v>47.765670999999998</v>
      </c>
      <c r="H594" s="70">
        <v>-122.56037000000001</v>
      </c>
      <c r="I594" s="70">
        <v>47.768420999999996</v>
      </c>
      <c r="J594" s="70">
        <v>-122.55970000000001</v>
      </c>
    </row>
    <row r="595" spans="1:10" ht="12.75" customHeight="1">
      <c r="A595" s="70" t="s">
        <v>1174</v>
      </c>
      <c r="B595" s="70" t="s">
        <v>1357</v>
      </c>
      <c r="C595" s="70" t="s">
        <v>1358</v>
      </c>
      <c r="D595" s="70" t="s">
        <v>34</v>
      </c>
      <c r="E595" s="70">
        <v>3</v>
      </c>
      <c r="F595" s="149">
        <v>39.64</v>
      </c>
      <c r="G595" s="70">
        <v>47.653379000000001</v>
      </c>
      <c r="H595" s="70">
        <v>-122.83499999999999</v>
      </c>
      <c r="I595" s="70">
        <v>47.653168999999998</v>
      </c>
      <c r="J595" s="70">
        <v>-122.83543</v>
      </c>
    </row>
    <row r="596" spans="1:10" ht="12.75" customHeight="1">
      <c r="A596" s="70" t="s">
        <v>1174</v>
      </c>
      <c r="B596" s="70" t="s">
        <v>1359</v>
      </c>
      <c r="C596" s="70" t="s">
        <v>1360</v>
      </c>
      <c r="D596" s="70" t="s">
        <v>178</v>
      </c>
      <c r="E596" s="70">
        <v>3</v>
      </c>
      <c r="F596" s="149">
        <v>610.70000000000005</v>
      </c>
      <c r="G596" s="70">
        <v>47.650970999999998</v>
      </c>
      <c r="H596" s="70">
        <v>-122.52104</v>
      </c>
      <c r="I596" s="70">
        <v>47.653624000000001</v>
      </c>
      <c r="J596" s="70">
        <v>-122.51730999999999</v>
      </c>
    </row>
    <row r="597" spans="1:10" ht="12.75" customHeight="1">
      <c r="A597" s="70" t="s">
        <v>1174</v>
      </c>
      <c r="B597" s="70" t="s">
        <v>1361</v>
      </c>
      <c r="C597" s="70" t="s">
        <v>1362</v>
      </c>
      <c r="D597" s="70" t="s">
        <v>178</v>
      </c>
      <c r="E597" s="70">
        <v>3</v>
      </c>
      <c r="F597" s="149">
        <v>34.17</v>
      </c>
      <c r="G597" s="70">
        <v>47.645190999999997</v>
      </c>
      <c r="H597" s="70">
        <v>-122.58038000000001</v>
      </c>
      <c r="I597" s="70">
        <v>47.645049999999998</v>
      </c>
      <c r="J597" s="70">
        <v>-122.57998000000001</v>
      </c>
    </row>
    <row r="598" spans="1:10" ht="12.75" customHeight="1">
      <c r="A598" s="70" t="s">
        <v>1174</v>
      </c>
      <c r="B598" s="70" t="s">
        <v>1363</v>
      </c>
      <c r="C598" s="70" t="s">
        <v>1364</v>
      </c>
      <c r="D598" s="70" t="s">
        <v>34</v>
      </c>
      <c r="E598" s="70">
        <v>3</v>
      </c>
      <c r="F598" s="149">
        <v>433.7</v>
      </c>
      <c r="G598" s="70">
        <v>47.578794000000002</v>
      </c>
      <c r="H598" s="70">
        <v>-122.68613000000001</v>
      </c>
      <c r="I598" s="70">
        <v>47.582358999999997</v>
      </c>
      <c r="J598" s="70">
        <v>-122.68841999999999</v>
      </c>
    </row>
    <row r="599" spans="1:10" ht="12.75" customHeight="1">
      <c r="A599" s="70" t="s">
        <v>1174</v>
      </c>
      <c r="B599" s="70" t="s">
        <v>1365</v>
      </c>
      <c r="C599" s="70" t="s">
        <v>1366</v>
      </c>
      <c r="D599" s="70" t="s">
        <v>34</v>
      </c>
      <c r="E599" s="70">
        <v>3</v>
      </c>
      <c r="F599" s="149">
        <v>375.47</v>
      </c>
      <c r="G599" s="70">
        <v>47.743077999999997</v>
      </c>
      <c r="H599" s="70">
        <v>-122.65329</v>
      </c>
      <c r="I599" s="70">
        <v>47.746315000000003</v>
      </c>
      <c r="J599" s="70">
        <v>-122.65273000000001</v>
      </c>
    </row>
    <row r="600" spans="1:10" ht="12.75" customHeight="1">
      <c r="A600" s="70" t="s">
        <v>1174</v>
      </c>
      <c r="B600" s="70" t="s">
        <v>1367</v>
      </c>
      <c r="C600" s="70" t="s">
        <v>1368</v>
      </c>
      <c r="D600" s="70" t="s">
        <v>178</v>
      </c>
      <c r="E600" s="70">
        <v>3</v>
      </c>
      <c r="F600" s="149">
        <v>128.99</v>
      </c>
      <c r="G600" s="70">
        <v>47.705734</v>
      </c>
      <c r="H600" s="70">
        <v>-122.60556</v>
      </c>
      <c r="I600" s="70">
        <v>47.704720999999999</v>
      </c>
      <c r="J600" s="70">
        <v>-122.60474000000001</v>
      </c>
    </row>
    <row r="601" spans="1:10" ht="12.75" customHeight="1">
      <c r="A601" s="70" t="s">
        <v>1174</v>
      </c>
      <c r="B601" s="70" t="s">
        <v>1369</v>
      </c>
      <c r="C601" s="70" t="s">
        <v>1370</v>
      </c>
      <c r="D601" s="70" t="s">
        <v>34</v>
      </c>
      <c r="E601" s="70">
        <v>3</v>
      </c>
      <c r="F601" s="149">
        <v>181.59</v>
      </c>
      <c r="G601" s="70">
        <v>47.731102999999997</v>
      </c>
      <c r="H601" s="70">
        <v>-122.64481000000001</v>
      </c>
      <c r="I601" s="70">
        <v>47.729503999999999</v>
      </c>
      <c r="J601" s="70">
        <v>-122.64451</v>
      </c>
    </row>
    <row r="602" spans="1:10" ht="12.75" customHeight="1">
      <c r="A602" s="70" t="s">
        <v>1174</v>
      </c>
      <c r="B602" s="70" t="s">
        <v>1371</v>
      </c>
      <c r="C602" s="70" t="s">
        <v>1372</v>
      </c>
      <c r="D602" s="70" t="s">
        <v>178</v>
      </c>
      <c r="E602" s="70">
        <v>3</v>
      </c>
      <c r="F602" s="149">
        <v>326.31</v>
      </c>
      <c r="G602" s="70">
        <v>47.649828999999997</v>
      </c>
      <c r="H602" s="70">
        <v>-122.69235999999999</v>
      </c>
      <c r="I602" s="70">
        <v>47.648896999999998</v>
      </c>
      <c r="J602" s="70">
        <v>-122.69009</v>
      </c>
    </row>
    <row r="603" spans="1:10" ht="12.75" customHeight="1">
      <c r="A603" s="70" t="s">
        <v>1174</v>
      </c>
      <c r="B603" s="70" t="s">
        <v>1373</v>
      </c>
      <c r="C603" s="70" t="s">
        <v>1374</v>
      </c>
      <c r="D603" s="70" t="s">
        <v>34</v>
      </c>
      <c r="E603" s="70">
        <v>3</v>
      </c>
      <c r="F603" s="149">
        <v>232.99</v>
      </c>
      <c r="G603" s="70">
        <v>47.587730999999998</v>
      </c>
      <c r="H603" s="70">
        <v>-122.64843</v>
      </c>
      <c r="I603" s="70">
        <v>47.586269999999999</v>
      </c>
      <c r="J603" s="70">
        <v>-122.64654</v>
      </c>
    </row>
    <row r="604" spans="1:10" ht="12.75" customHeight="1">
      <c r="A604" s="70" t="s">
        <v>1174</v>
      </c>
      <c r="B604" s="70" t="s">
        <v>1375</v>
      </c>
      <c r="C604" s="70" t="s">
        <v>1376</v>
      </c>
      <c r="D604" s="70" t="s">
        <v>34</v>
      </c>
      <c r="E604" s="70">
        <v>3</v>
      </c>
      <c r="F604" s="149">
        <v>98.25</v>
      </c>
      <c r="G604" s="70">
        <v>47.653624000000001</v>
      </c>
      <c r="H604" s="70">
        <v>-122.51730999999999</v>
      </c>
      <c r="I604" s="70">
        <v>47.654111</v>
      </c>
      <c r="J604" s="70">
        <v>-122.51622999999999</v>
      </c>
    </row>
    <row r="605" spans="1:10" ht="12.75" customHeight="1">
      <c r="A605" s="70" t="s">
        <v>1174</v>
      </c>
      <c r="B605" s="70" t="s">
        <v>1377</v>
      </c>
      <c r="C605" s="70" t="s">
        <v>1378</v>
      </c>
      <c r="D605" s="70" t="s">
        <v>34</v>
      </c>
      <c r="E605" s="70">
        <v>3</v>
      </c>
      <c r="F605" s="149">
        <v>66.510000000000005</v>
      </c>
      <c r="G605" s="70">
        <v>47.664208000000002</v>
      </c>
      <c r="H605" s="70">
        <v>-122.50336</v>
      </c>
      <c r="I605" s="70">
        <v>47.664023</v>
      </c>
      <c r="J605" s="70">
        <v>-122.50302000000001</v>
      </c>
    </row>
    <row r="606" spans="1:10" ht="12.75" customHeight="1">
      <c r="A606" s="70" t="s">
        <v>1174</v>
      </c>
      <c r="B606" s="70" t="s">
        <v>1379</v>
      </c>
      <c r="C606" s="70" t="s">
        <v>1380</v>
      </c>
      <c r="D606" s="70" t="s">
        <v>34</v>
      </c>
      <c r="E606" s="70">
        <v>3</v>
      </c>
      <c r="F606" s="149">
        <v>28.37</v>
      </c>
      <c r="G606" s="70">
        <v>47.624923000000003</v>
      </c>
      <c r="H606" s="70">
        <v>-122.49472</v>
      </c>
      <c r="I606" s="70">
        <v>47.625169999999997</v>
      </c>
      <c r="J606" s="70">
        <v>-122.49463</v>
      </c>
    </row>
    <row r="607" spans="1:10" ht="12.75" customHeight="1">
      <c r="A607" s="70" t="s">
        <v>1174</v>
      </c>
      <c r="B607" s="70" t="s">
        <v>1381</v>
      </c>
      <c r="C607" s="70" t="s">
        <v>1382</v>
      </c>
      <c r="D607" s="70" t="s">
        <v>34</v>
      </c>
      <c r="E607" s="70">
        <v>3</v>
      </c>
      <c r="F607" s="149">
        <v>48.16</v>
      </c>
      <c r="G607" s="70">
        <v>47.596423000000001</v>
      </c>
      <c r="H607" s="70">
        <v>-122.57471</v>
      </c>
      <c r="I607" s="70">
        <v>47.595815999999999</v>
      </c>
      <c r="J607" s="70">
        <v>-122.57438999999999</v>
      </c>
    </row>
    <row r="608" spans="1:10" ht="12.75" customHeight="1">
      <c r="A608" s="70" t="s">
        <v>1174</v>
      </c>
      <c r="B608" s="70" t="s">
        <v>1383</v>
      </c>
      <c r="C608" s="70" t="s">
        <v>1384</v>
      </c>
      <c r="D608" s="70" t="s">
        <v>34</v>
      </c>
      <c r="E608" s="70">
        <v>3</v>
      </c>
      <c r="F608" s="149">
        <v>13.22</v>
      </c>
      <c r="G608" s="70">
        <v>47.662663000000002</v>
      </c>
      <c r="H608" s="70">
        <v>-122.50005</v>
      </c>
      <c r="I608" s="70">
        <v>47.662734</v>
      </c>
      <c r="J608" s="70">
        <v>-122.50019</v>
      </c>
    </row>
    <row r="609" spans="1:10" ht="12.75" customHeight="1">
      <c r="A609" s="70" t="s">
        <v>1174</v>
      </c>
      <c r="B609" s="70" t="s">
        <v>1385</v>
      </c>
      <c r="C609" s="70" t="s">
        <v>1386</v>
      </c>
      <c r="D609" s="70" t="s">
        <v>34</v>
      </c>
      <c r="E609" s="70">
        <v>3</v>
      </c>
      <c r="F609" s="149">
        <v>1773.73</v>
      </c>
      <c r="G609" s="70">
        <v>47.421075000000002</v>
      </c>
      <c r="H609" s="70">
        <v>-122.54412000000001</v>
      </c>
      <c r="I609" s="70">
        <v>47.421838000000001</v>
      </c>
      <c r="J609" s="70">
        <v>-122.54237999999999</v>
      </c>
    </row>
    <row r="610" spans="1:10" ht="12.75" customHeight="1">
      <c r="A610" s="70" t="s">
        <v>1174</v>
      </c>
      <c r="B610" s="70" t="s">
        <v>1387</v>
      </c>
      <c r="C610" s="70" t="s">
        <v>1388</v>
      </c>
      <c r="D610" s="70" t="s">
        <v>34</v>
      </c>
      <c r="E610" s="70">
        <v>3</v>
      </c>
      <c r="F610" s="149">
        <v>1035.72</v>
      </c>
      <c r="G610" s="70">
        <v>47.421984000000002</v>
      </c>
      <c r="H610" s="70">
        <v>-122.54047</v>
      </c>
      <c r="I610" s="70">
        <v>47.429029999999997</v>
      </c>
      <c r="J610" s="70">
        <v>-122.53243000000001</v>
      </c>
    </row>
    <row r="611" spans="1:10" ht="12.75" customHeight="1">
      <c r="A611" s="70" t="s">
        <v>1174</v>
      </c>
      <c r="B611" s="70" t="s">
        <v>1389</v>
      </c>
      <c r="C611" s="70" t="s">
        <v>1390</v>
      </c>
      <c r="D611" s="70" t="s">
        <v>34</v>
      </c>
      <c r="E611" s="70">
        <v>3</v>
      </c>
      <c r="F611" s="149">
        <v>39.36</v>
      </c>
      <c r="G611" s="70">
        <v>47.421838000000001</v>
      </c>
      <c r="H611" s="70">
        <v>-122.54237999999999</v>
      </c>
      <c r="I611" s="70">
        <v>47.421641999999999</v>
      </c>
      <c r="J611" s="70">
        <v>-122.54205</v>
      </c>
    </row>
    <row r="612" spans="1:10" ht="12.75" customHeight="1">
      <c r="A612" s="70" t="s">
        <v>1174</v>
      </c>
      <c r="B612" s="70" t="s">
        <v>1391</v>
      </c>
      <c r="C612" s="70" t="s">
        <v>1392</v>
      </c>
      <c r="D612" s="70" t="s">
        <v>35</v>
      </c>
      <c r="E612" s="70">
        <v>3</v>
      </c>
      <c r="F612" s="149">
        <v>59.09</v>
      </c>
      <c r="G612" s="70">
        <v>47.723788999999996</v>
      </c>
      <c r="H612" s="70">
        <v>-122.55772</v>
      </c>
      <c r="I612" s="70">
        <v>47.724083</v>
      </c>
      <c r="J612" s="70">
        <v>-122.55706000000001</v>
      </c>
    </row>
    <row r="613" spans="1:10" ht="12.75" customHeight="1">
      <c r="A613" s="70" t="s">
        <v>1174</v>
      </c>
      <c r="B613" s="70" t="s">
        <v>1393</v>
      </c>
      <c r="C613" s="70" t="s">
        <v>1394</v>
      </c>
      <c r="D613" s="70" t="s">
        <v>178</v>
      </c>
      <c r="E613" s="70">
        <v>3</v>
      </c>
      <c r="F613" s="149">
        <v>26.82</v>
      </c>
      <c r="G613" s="70">
        <v>47.673765000000003</v>
      </c>
      <c r="H613" s="70">
        <v>-122.56068999999999</v>
      </c>
      <c r="I613" s="70">
        <v>47.673791999999999</v>
      </c>
      <c r="J613" s="70">
        <v>-122.56104999999999</v>
      </c>
    </row>
    <row r="614" spans="1:10" ht="12.75" customHeight="1">
      <c r="A614" s="70" t="s">
        <v>1174</v>
      </c>
      <c r="B614" s="70" t="s">
        <v>1395</v>
      </c>
      <c r="C614" s="70" t="s">
        <v>1396</v>
      </c>
      <c r="D614" s="70" t="s">
        <v>34</v>
      </c>
      <c r="E614" s="70">
        <v>3</v>
      </c>
      <c r="F614" s="149">
        <v>218.17</v>
      </c>
      <c r="G614" s="70">
        <v>47.575721000000001</v>
      </c>
      <c r="H614" s="70">
        <v>-122.67462</v>
      </c>
      <c r="I614" s="70">
        <v>47.577447999999997</v>
      </c>
      <c r="J614" s="70">
        <v>-122.67426</v>
      </c>
    </row>
    <row r="615" spans="1:10" ht="12.75" customHeight="1">
      <c r="A615" s="70" t="s">
        <v>1174</v>
      </c>
      <c r="B615" s="70" t="s">
        <v>1397</v>
      </c>
      <c r="C615" s="70" t="s">
        <v>1398</v>
      </c>
      <c r="D615" s="70" t="s">
        <v>34</v>
      </c>
      <c r="E615" s="70">
        <v>3</v>
      </c>
      <c r="F615" s="149">
        <v>262.69</v>
      </c>
      <c r="G615" s="70">
        <v>47.570912999999997</v>
      </c>
      <c r="H615" s="70">
        <v>-122.6694</v>
      </c>
      <c r="I615" s="70">
        <v>47.569327999999999</v>
      </c>
      <c r="J615" s="70">
        <v>-122.66819</v>
      </c>
    </row>
    <row r="616" spans="1:10" ht="12.75" customHeight="1">
      <c r="A616" s="70" t="s">
        <v>1174</v>
      </c>
      <c r="B616" s="70" t="s">
        <v>1399</v>
      </c>
      <c r="C616" s="70" t="s">
        <v>1400</v>
      </c>
      <c r="D616" s="70" t="s">
        <v>34</v>
      </c>
      <c r="E616" s="70">
        <v>2</v>
      </c>
      <c r="F616" s="149">
        <v>35.68</v>
      </c>
      <c r="G616" s="70">
        <v>47.725341999999998</v>
      </c>
      <c r="H616" s="70">
        <v>-122.63986</v>
      </c>
      <c r="I616" s="70">
        <v>47.725022000000003</v>
      </c>
      <c r="J616" s="70">
        <v>-122.63987</v>
      </c>
    </row>
    <row r="617" spans="1:10" ht="12.75" customHeight="1">
      <c r="A617" s="70" t="s">
        <v>1174</v>
      </c>
      <c r="B617" s="70" t="s">
        <v>1401</v>
      </c>
      <c r="C617" s="70" t="s">
        <v>1402</v>
      </c>
      <c r="D617" s="70" t="s">
        <v>34</v>
      </c>
      <c r="E617" s="70">
        <v>3</v>
      </c>
      <c r="F617" s="149">
        <v>13.15</v>
      </c>
      <c r="G617" s="70">
        <v>47.740934000000003</v>
      </c>
      <c r="H617" s="70">
        <v>-122.55043000000001</v>
      </c>
      <c r="I617" s="70">
        <v>47.741041000000003</v>
      </c>
      <c r="J617" s="70">
        <v>-122.5505</v>
      </c>
    </row>
    <row r="618" spans="1:10" ht="12.75" customHeight="1">
      <c r="A618" s="70" t="s">
        <v>1174</v>
      </c>
      <c r="B618" s="70" t="s">
        <v>1403</v>
      </c>
      <c r="C618" s="70" t="s">
        <v>1404</v>
      </c>
      <c r="D618" s="70" t="s">
        <v>34</v>
      </c>
      <c r="E618" s="70">
        <v>3</v>
      </c>
      <c r="F618" s="149">
        <v>793.61</v>
      </c>
      <c r="G618" s="70">
        <v>47.902214999999998</v>
      </c>
      <c r="H618" s="70">
        <v>-122.52791000000001</v>
      </c>
      <c r="I618" s="70">
        <v>47.909289000000001</v>
      </c>
      <c r="J618" s="70">
        <v>-122.52710999999999</v>
      </c>
    </row>
    <row r="619" spans="1:10" ht="12.75" customHeight="1">
      <c r="A619" s="70" t="s">
        <v>1174</v>
      </c>
      <c r="B619" s="70" t="s">
        <v>1405</v>
      </c>
      <c r="C619" s="70" t="s">
        <v>1406</v>
      </c>
      <c r="D619" s="70" t="s">
        <v>34</v>
      </c>
      <c r="E619" s="70">
        <v>3</v>
      </c>
      <c r="F619" s="149">
        <v>629.04999999999995</v>
      </c>
      <c r="G619" s="70">
        <v>47.909289000000001</v>
      </c>
      <c r="H619" s="70">
        <v>-122.52710999999999</v>
      </c>
      <c r="I619" s="70">
        <v>47.911785999999999</v>
      </c>
      <c r="J619" s="70">
        <v>-122.53015000000001</v>
      </c>
    </row>
    <row r="620" spans="1:10" ht="12.75" customHeight="1">
      <c r="A620" s="70" t="s">
        <v>1174</v>
      </c>
      <c r="B620" s="70" t="s">
        <v>1407</v>
      </c>
      <c r="C620" s="70" t="s">
        <v>1408</v>
      </c>
      <c r="D620" s="70" t="s">
        <v>34</v>
      </c>
      <c r="E620" s="70">
        <v>3</v>
      </c>
      <c r="F620" s="149">
        <v>1149.02</v>
      </c>
      <c r="G620" s="70">
        <v>47.595474000000003</v>
      </c>
      <c r="H620" s="70">
        <v>-122.57424</v>
      </c>
      <c r="I620" s="70">
        <v>47.592782999999997</v>
      </c>
      <c r="J620" s="70">
        <v>-122.56328000000001</v>
      </c>
    </row>
    <row r="621" spans="1:10" ht="12.75" customHeight="1">
      <c r="A621" s="70" t="s">
        <v>1174</v>
      </c>
      <c r="B621" s="70" t="s">
        <v>1409</v>
      </c>
      <c r="C621" s="70" t="s">
        <v>1410</v>
      </c>
      <c r="D621" s="70" t="s">
        <v>34</v>
      </c>
      <c r="E621" s="70">
        <v>3</v>
      </c>
      <c r="F621" s="149">
        <v>161.80000000000001</v>
      </c>
      <c r="G621" s="70">
        <v>47.600040999999997</v>
      </c>
      <c r="H621" s="70">
        <v>-122.57668</v>
      </c>
      <c r="I621" s="70">
        <v>47.598703</v>
      </c>
      <c r="J621" s="70">
        <v>-122.57590999999999</v>
      </c>
    </row>
    <row r="622" spans="1:10" ht="12.75" customHeight="1">
      <c r="A622" s="70" t="s">
        <v>1174</v>
      </c>
      <c r="B622" s="70" t="s">
        <v>1411</v>
      </c>
      <c r="C622" s="70" t="s">
        <v>1412</v>
      </c>
      <c r="D622" s="70" t="s">
        <v>34</v>
      </c>
      <c r="E622" s="70">
        <v>1</v>
      </c>
      <c r="F622" s="149">
        <v>72.650000000000006</v>
      </c>
      <c r="G622" s="70">
        <v>47.555351999999999</v>
      </c>
      <c r="H622" s="70">
        <v>-122.5433</v>
      </c>
      <c r="I622" s="70">
        <v>47.556004000000001</v>
      </c>
      <c r="J622" s="70">
        <v>-122.54322999999999</v>
      </c>
    </row>
    <row r="623" spans="1:10" ht="12.75" customHeight="1">
      <c r="A623" s="70" t="s">
        <v>1174</v>
      </c>
      <c r="B623" s="70" t="s">
        <v>1413</v>
      </c>
      <c r="C623" s="70" t="s">
        <v>1414</v>
      </c>
      <c r="D623" s="70" t="s">
        <v>35</v>
      </c>
      <c r="E623" s="70">
        <v>3</v>
      </c>
      <c r="F623" s="149">
        <v>291.92</v>
      </c>
      <c r="G623" s="70">
        <v>47.703105999999998</v>
      </c>
      <c r="H623" s="70">
        <v>-122.52609</v>
      </c>
      <c r="I623" s="70">
        <v>47.703195000000001</v>
      </c>
      <c r="J623" s="70">
        <v>-122.52609</v>
      </c>
    </row>
    <row r="624" spans="1:10" ht="12.75" customHeight="1">
      <c r="A624" s="70" t="s">
        <v>1174</v>
      </c>
      <c r="B624" s="70" t="s">
        <v>1415</v>
      </c>
      <c r="C624" s="70" t="s">
        <v>1416</v>
      </c>
      <c r="D624" s="70" t="s">
        <v>178</v>
      </c>
      <c r="E624" s="70">
        <v>3</v>
      </c>
      <c r="F624" s="149">
        <v>197</v>
      </c>
      <c r="G624" s="70">
        <v>47.695591</v>
      </c>
      <c r="H624" s="70">
        <v>-122.53522</v>
      </c>
      <c r="I624" s="70">
        <v>47.694387999999996</v>
      </c>
      <c r="J624" s="70">
        <v>-122.5365</v>
      </c>
    </row>
    <row r="625" spans="1:10" ht="12.75" customHeight="1">
      <c r="A625" s="70" t="s">
        <v>1174</v>
      </c>
      <c r="B625" s="70" t="s">
        <v>1417</v>
      </c>
      <c r="C625" s="70" t="s">
        <v>1418</v>
      </c>
      <c r="D625" s="70" t="s">
        <v>34</v>
      </c>
      <c r="E625" s="70">
        <v>3</v>
      </c>
      <c r="F625" s="149">
        <v>388.88</v>
      </c>
      <c r="G625" s="70">
        <v>47.651434999999999</v>
      </c>
      <c r="H625" s="70">
        <v>-122.61826000000001</v>
      </c>
      <c r="I625" s="70">
        <v>47.653522000000002</v>
      </c>
      <c r="J625" s="70">
        <v>-122.61458</v>
      </c>
    </row>
    <row r="626" spans="1:10" ht="12.75" customHeight="1">
      <c r="A626" s="70" t="s">
        <v>1174</v>
      </c>
      <c r="B626" s="70" t="s">
        <v>1419</v>
      </c>
      <c r="C626" s="70" t="s">
        <v>1420</v>
      </c>
      <c r="D626" s="70" t="s">
        <v>34</v>
      </c>
      <c r="E626" s="70">
        <v>3</v>
      </c>
      <c r="F626" s="149">
        <v>25.66</v>
      </c>
      <c r="G626" s="70">
        <v>47.570304999999998</v>
      </c>
      <c r="H626" s="70">
        <v>-122.58319</v>
      </c>
      <c r="I626" s="70">
        <v>47.570155</v>
      </c>
      <c r="J626" s="70">
        <v>-122.58344</v>
      </c>
    </row>
    <row r="627" spans="1:10" ht="12.75" customHeight="1">
      <c r="A627" s="70" t="s">
        <v>1174</v>
      </c>
      <c r="B627" s="70" t="s">
        <v>1421</v>
      </c>
      <c r="C627" s="70" t="s">
        <v>1422</v>
      </c>
      <c r="D627" s="70" t="s">
        <v>34</v>
      </c>
      <c r="E627" s="70">
        <v>3</v>
      </c>
      <c r="F627" s="149">
        <v>145.35</v>
      </c>
      <c r="G627" s="70">
        <v>47.542310999999998</v>
      </c>
      <c r="H627" s="70">
        <v>-122.6397</v>
      </c>
      <c r="I627" s="70">
        <v>47.541207999999997</v>
      </c>
      <c r="J627" s="70">
        <v>-122.64042999999999</v>
      </c>
    </row>
    <row r="628" spans="1:10" ht="12.75" customHeight="1">
      <c r="A628" s="70" t="s">
        <v>1174</v>
      </c>
      <c r="B628" s="70" t="s">
        <v>1423</v>
      </c>
      <c r="C628" s="70" t="s">
        <v>1424</v>
      </c>
      <c r="D628" s="70" t="s">
        <v>34</v>
      </c>
      <c r="E628" s="70">
        <v>3</v>
      </c>
      <c r="F628" s="149">
        <v>239.17</v>
      </c>
      <c r="G628" s="70">
        <v>47.542647000000002</v>
      </c>
      <c r="H628" s="70">
        <v>-122.63611</v>
      </c>
      <c r="I628" s="70">
        <v>47.542793000000003</v>
      </c>
      <c r="J628" s="70">
        <v>-122.63906</v>
      </c>
    </row>
    <row r="629" spans="1:10" ht="12.75" customHeight="1">
      <c r="A629" s="70" t="s">
        <v>1174</v>
      </c>
      <c r="B629" s="70" t="s">
        <v>1425</v>
      </c>
      <c r="C629" s="70" t="s">
        <v>1426</v>
      </c>
      <c r="D629" s="70" t="s">
        <v>34</v>
      </c>
      <c r="E629" s="70">
        <v>3</v>
      </c>
      <c r="F629" s="149">
        <v>75.52</v>
      </c>
      <c r="G629" s="70">
        <v>47.540312999999998</v>
      </c>
      <c r="H629" s="70">
        <v>-122.64093</v>
      </c>
      <c r="I629" s="70">
        <v>47.539847000000002</v>
      </c>
      <c r="J629" s="70">
        <v>-122.64158</v>
      </c>
    </row>
    <row r="630" spans="1:10" ht="12.75" customHeight="1">
      <c r="A630" s="70" t="s">
        <v>1174</v>
      </c>
      <c r="B630" s="70" t="s">
        <v>1427</v>
      </c>
      <c r="C630" s="70" t="s">
        <v>1428</v>
      </c>
      <c r="D630" s="70" t="s">
        <v>34</v>
      </c>
      <c r="E630" s="70">
        <v>3</v>
      </c>
      <c r="F630" s="149">
        <v>1462.49</v>
      </c>
      <c r="G630" s="70">
        <v>47.543779000000001</v>
      </c>
      <c r="H630" s="70">
        <v>-122.62486</v>
      </c>
      <c r="I630" s="70">
        <v>47.540312999999998</v>
      </c>
      <c r="J630" s="70">
        <v>-122.64093</v>
      </c>
    </row>
    <row r="631" spans="1:10" ht="12.75" customHeight="1">
      <c r="A631" s="70" t="s">
        <v>1174</v>
      </c>
      <c r="B631" s="70" t="s">
        <v>1429</v>
      </c>
      <c r="C631" s="70" t="s">
        <v>1430</v>
      </c>
      <c r="D631" s="70" t="s">
        <v>34</v>
      </c>
      <c r="E631" s="70">
        <v>3</v>
      </c>
      <c r="F631" s="149">
        <v>116.16</v>
      </c>
      <c r="G631" s="70">
        <v>47.542670999999999</v>
      </c>
      <c r="H631" s="70">
        <v>-122.63276999999999</v>
      </c>
      <c r="I631" s="70">
        <v>47.542549000000001</v>
      </c>
      <c r="J631" s="70">
        <v>-122.63423</v>
      </c>
    </row>
    <row r="632" spans="1:10" ht="12.75" customHeight="1">
      <c r="A632" s="70" t="s">
        <v>1174</v>
      </c>
      <c r="B632" s="70" t="s">
        <v>1431</v>
      </c>
      <c r="C632" s="70" t="s">
        <v>1432</v>
      </c>
      <c r="D632" s="70" t="s">
        <v>178</v>
      </c>
      <c r="E632" s="70">
        <v>3</v>
      </c>
      <c r="F632" s="149">
        <v>252.76</v>
      </c>
      <c r="G632" s="70">
        <v>47.538566000000003</v>
      </c>
      <c r="H632" s="70">
        <v>-122.64453</v>
      </c>
      <c r="I632" s="70">
        <v>47.537314000000002</v>
      </c>
      <c r="J632" s="70">
        <v>-122.64707</v>
      </c>
    </row>
    <row r="633" spans="1:10" ht="12.75" customHeight="1">
      <c r="A633" s="70" t="s">
        <v>1174</v>
      </c>
      <c r="B633" s="70" t="s">
        <v>1433</v>
      </c>
      <c r="C633" s="70" t="s">
        <v>1434</v>
      </c>
      <c r="D633" s="70" t="s">
        <v>35</v>
      </c>
      <c r="E633" s="70">
        <v>3</v>
      </c>
      <c r="F633" s="149">
        <v>279.45</v>
      </c>
      <c r="G633" s="70">
        <v>47.578583999999999</v>
      </c>
      <c r="H633" s="70">
        <v>-122.64342000000001</v>
      </c>
      <c r="I633" s="70">
        <v>47.578913999999997</v>
      </c>
      <c r="J633" s="70">
        <v>-122.64699</v>
      </c>
    </row>
    <row r="634" spans="1:10" ht="12.75" customHeight="1">
      <c r="A634" s="70" t="s">
        <v>1174</v>
      </c>
      <c r="B634" s="70" t="s">
        <v>1435</v>
      </c>
      <c r="C634" s="70" t="s">
        <v>1436</v>
      </c>
      <c r="D634" s="70" t="s">
        <v>34</v>
      </c>
      <c r="E634" s="70">
        <v>3</v>
      </c>
      <c r="F634" s="149">
        <v>249.43</v>
      </c>
      <c r="G634" s="70">
        <v>47.733356999999998</v>
      </c>
      <c r="H634" s="70">
        <v>-122.64642000000001</v>
      </c>
      <c r="I634" s="70">
        <v>47.731102999999997</v>
      </c>
      <c r="J634" s="70">
        <v>-122.64481000000001</v>
      </c>
    </row>
    <row r="635" spans="1:10" ht="12.75" customHeight="1">
      <c r="A635" s="70" t="s">
        <v>1174</v>
      </c>
      <c r="B635" s="70" t="s">
        <v>1437</v>
      </c>
      <c r="C635" s="70" t="s">
        <v>1438</v>
      </c>
      <c r="D635" s="70" t="s">
        <v>178</v>
      </c>
      <c r="E635" s="70">
        <v>3</v>
      </c>
      <c r="F635" s="149">
        <v>186.14</v>
      </c>
      <c r="G635" s="70">
        <v>47.727654000000001</v>
      </c>
      <c r="H635" s="70">
        <v>-122.64304</v>
      </c>
      <c r="I635" s="70">
        <v>47.727055</v>
      </c>
      <c r="J635" s="70">
        <v>-122.6409</v>
      </c>
    </row>
    <row r="636" spans="1:10" ht="12.75" customHeight="1">
      <c r="A636" s="70" t="s">
        <v>1174</v>
      </c>
      <c r="B636" s="70" t="s">
        <v>1439</v>
      </c>
      <c r="C636" s="70" t="s">
        <v>1440</v>
      </c>
      <c r="D636" s="70" t="s">
        <v>178</v>
      </c>
      <c r="E636" s="70">
        <v>3</v>
      </c>
      <c r="F636" s="149">
        <v>164.87</v>
      </c>
      <c r="G636" s="70">
        <v>47.762948000000002</v>
      </c>
      <c r="H636" s="70">
        <v>-122.47134</v>
      </c>
      <c r="I636" s="70">
        <v>47.764356999999997</v>
      </c>
      <c r="J636" s="70">
        <v>-122.47192</v>
      </c>
    </row>
    <row r="637" spans="1:10" ht="12.75" customHeight="1">
      <c r="A637" s="70" t="s">
        <v>1174</v>
      </c>
      <c r="B637" s="70" t="s">
        <v>1441</v>
      </c>
      <c r="C637" s="70" t="s">
        <v>1442</v>
      </c>
      <c r="D637" s="70" t="s">
        <v>34</v>
      </c>
      <c r="E637" s="70">
        <v>3</v>
      </c>
      <c r="F637" s="149">
        <v>481.42</v>
      </c>
      <c r="G637" s="70">
        <v>47.429029999999997</v>
      </c>
      <c r="H637" s="70">
        <v>-122.53243000000001</v>
      </c>
      <c r="I637" s="70">
        <v>47.432684000000002</v>
      </c>
      <c r="J637" s="70">
        <v>-122.53516999999999</v>
      </c>
    </row>
    <row r="638" spans="1:10" ht="12.75" customHeight="1">
      <c r="A638" s="70" t="s">
        <v>1174</v>
      </c>
      <c r="B638" s="70" t="s">
        <v>1443</v>
      </c>
      <c r="C638" s="70" t="s">
        <v>1444</v>
      </c>
      <c r="D638" s="70" t="s">
        <v>178</v>
      </c>
      <c r="E638" s="70">
        <v>3</v>
      </c>
      <c r="F638" s="149">
        <v>55.75</v>
      </c>
      <c r="G638" s="70">
        <v>47.622185000000002</v>
      </c>
      <c r="H638" s="70">
        <v>-122.51906</v>
      </c>
      <c r="I638" s="70">
        <v>47.622024000000003</v>
      </c>
      <c r="J638" s="70">
        <v>-122.51836</v>
      </c>
    </row>
    <row r="639" spans="1:10" ht="12.75" customHeight="1">
      <c r="A639" s="70" t="s">
        <v>1174</v>
      </c>
      <c r="B639" s="70" t="s">
        <v>1445</v>
      </c>
      <c r="C639" s="70" t="s">
        <v>1446</v>
      </c>
      <c r="D639" s="70" t="s">
        <v>178</v>
      </c>
      <c r="E639" s="70">
        <v>3</v>
      </c>
      <c r="F639" s="149">
        <v>253.56</v>
      </c>
      <c r="G639" s="70">
        <v>47.579763</v>
      </c>
      <c r="H639" s="70">
        <v>-122.52582</v>
      </c>
      <c r="I639" s="70">
        <v>47.577874999999999</v>
      </c>
      <c r="J639" s="70">
        <v>-122.52415000000001</v>
      </c>
    </row>
    <row r="640" spans="1:10" ht="12.75" customHeight="1">
      <c r="A640" s="70" t="s">
        <v>1174</v>
      </c>
      <c r="B640" s="70" t="s">
        <v>1447</v>
      </c>
      <c r="C640" s="70" t="s">
        <v>1448</v>
      </c>
      <c r="D640" s="70" t="s">
        <v>178</v>
      </c>
      <c r="E640" s="70">
        <v>3</v>
      </c>
      <c r="F640" s="149">
        <v>123.91</v>
      </c>
      <c r="G640" s="70">
        <v>47.584508999999997</v>
      </c>
      <c r="H640" s="70">
        <v>-122.56677999999999</v>
      </c>
      <c r="I640" s="70">
        <v>47.584054000000002</v>
      </c>
      <c r="J640" s="70">
        <v>-122.5681</v>
      </c>
    </row>
    <row r="641" spans="1:10" ht="12.75" customHeight="1">
      <c r="A641" s="70" t="s">
        <v>1174</v>
      </c>
      <c r="B641" s="70" t="s">
        <v>1449</v>
      </c>
      <c r="C641" s="70" t="s">
        <v>1450</v>
      </c>
      <c r="D641" s="70" t="s">
        <v>34</v>
      </c>
      <c r="E641" s="70">
        <v>3</v>
      </c>
      <c r="F641" s="149">
        <v>77.989999999999995</v>
      </c>
      <c r="G641" s="70">
        <v>47.598714000000001</v>
      </c>
      <c r="H641" s="70">
        <v>-122.49827000000001</v>
      </c>
      <c r="I641" s="70">
        <v>47.599376999999997</v>
      </c>
      <c r="J641" s="70">
        <v>-122.49857</v>
      </c>
    </row>
    <row r="642" spans="1:10" ht="12.75" customHeight="1">
      <c r="A642" s="70" t="s">
        <v>1174</v>
      </c>
      <c r="B642" s="70" t="s">
        <v>1451</v>
      </c>
      <c r="C642" s="70" t="s">
        <v>1452</v>
      </c>
      <c r="D642" s="70" t="s">
        <v>34</v>
      </c>
      <c r="E642" s="70">
        <v>3</v>
      </c>
      <c r="F642" s="149">
        <v>206.67</v>
      </c>
      <c r="G642" s="70">
        <v>47.682760999999999</v>
      </c>
      <c r="H642" s="70">
        <v>-122.50688</v>
      </c>
      <c r="I642" s="70">
        <v>47.684319000000002</v>
      </c>
      <c r="J642" s="70">
        <v>-122.50539000000001</v>
      </c>
    </row>
    <row r="643" spans="1:10" ht="12.75" customHeight="1">
      <c r="A643" s="70" t="s">
        <v>1174</v>
      </c>
      <c r="B643" s="70" t="s">
        <v>1453</v>
      </c>
      <c r="C643" s="70" t="s">
        <v>1454</v>
      </c>
      <c r="D643" s="70" t="s">
        <v>34</v>
      </c>
      <c r="E643" s="70">
        <v>3</v>
      </c>
      <c r="F643" s="149">
        <v>62.58</v>
      </c>
      <c r="G643" s="70">
        <v>47.577956999999998</v>
      </c>
      <c r="H643" s="70">
        <v>-122.63154</v>
      </c>
      <c r="I643" s="70">
        <v>47.578166000000003</v>
      </c>
      <c r="J643" s="70">
        <v>-122.63231</v>
      </c>
    </row>
    <row r="644" spans="1:10" ht="12.75" customHeight="1">
      <c r="A644" s="70" t="s">
        <v>1174</v>
      </c>
      <c r="B644" s="70" t="s">
        <v>1455</v>
      </c>
      <c r="C644" s="70" t="s">
        <v>1456</v>
      </c>
      <c r="D644" s="70" t="s">
        <v>34</v>
      </c>
      <c r="E644" s="70">
        <v>3</v>
      </c>
      <c r="F644" s="149">
        <v>213.92</v>
      </c>
      <c r="G644" s="70">
        <v>47.539442999999999</v>
      </c>
      <c r="H644" s="70">
        <v>-122.66015</v>
      </c>
      <c r="I644" s="70">
        <v>47.539349000000001</v>
      </c>
      <c r="J644" s="70">
        <v>-122.66258000000001</v>
      </c>
    </row>
    <row r="645" spans="1:10" ht="12.75" customHeight="1">
      <c r="A645" s="70" t="s">
        <v>1174</v>
      </c>
      <c r="B645" s="70" t="s">
        <v>1457</v>
      </c>
      <c r="C645" s="70" t="s">
        <v>1458</v>
      </c>
      <c r="D645" s="70" t="s">
        <v>34</v>
      </c>
      <c r="E645" s="70">
        <v>3</v>
      </c>
      <c r="F645" s="149">
        <v>291.01</v>
      </c>
      <c r="G645" s="70">
        <v>47.710780999999997</v>
      </c>
      <c r="H645" s="70">
        <v>-122.57170000000001</v>
      </c>
      <c r="I645" s="70">
        <v>47.712251000000002</v>
      </c>
      <c r="J645" s="70">
        <v>-122.56851</v>
      </c>
    </row>
    <row r="646" spans="1:10" ht="12.75" customHeight="1">
      <c r="A646" s="70" t="s">
        <v>1174</v>
      </c>
      <c r="B646" s="70" t="s">
        <v>1459</v>
      </c>
      <c r="C646" s="70" t="s">
        <v>1460</v>
      </c>
      <c r="D646" s="70" t="s">
        <v>34</v>
      </c>
      <c r="E646" s="70">
        <v>3</v>
      </c>
      <c r="F646" s="149">
        <v>89.99</v>
      </c>
      <c r="G646" s="70">
        <v>47.483029000000002</v>
      </c>
      <c r="H646" s="70">
        <v>-122.51864999999999</v>
      </c>
      <c r="I646" s="70">
        <v>47.483832999999997</v>
      </c>
      <c r="J646" s="70">
        <v>-122.51853</v>
      </c>
    </row>
    <row r="647" spans="1:10" ht="12.75" customHeight="1">
      <c r="A647" s="70" t="s">
        <v>1174</v>
      </c>
      <c r="B647" s="70" t="s">
        <v>1461</v>
      </c>
      <c r="C647" s="70" t="s">
        <v>1462</v>
      </c>
      <c r="D647" s="70" t="s">
        <v>34</v>
      </c>
      <c r="E647" s="70">
        <v>3</v>
      </c>
      <c r="F647" s="149">
        <v>262.39999999999998</v>
      </c>
      <c r="G647" s="70">
        <v>47.856887999999998</v>
      </c>
      <c r="H647" s="70">
        <v>-122.60673</v>
      </c>
      <c r="I647" s="70">
        <v>47.855966000000002</v>
      </c>
      <c r="J647" s="70">
        <v>-122.6087</v>
      </c>
    </row>
    <row r="648" spans="1:10" ht="12.75" customHeight="1">
      <c r="A648" s="70" t="s">
        <v>1174</v>
      </c>
      <c r="B648" s="70" t="s">
        <v>1463</v>
      </c>
      <c r="C648" s="70" t="s">
        <v>1464</v>
      </c>
      <c r="D648" s="70" t="s">
        <v>34</v>
      </c>
      <c r="E648" s="70">
        <v>3</v>
      </c>
      <c r="F648" s="149">
        <v>366.41</v>
      </c>
      <c r="G648" s="70">
        <v>47.855995</v>
      </c>
      <c r="H648" s="70">
        <v>-122.60869</v>
      </c>
      <c r="I648" s="70">
        <v>47.853516999999997</v>
      </c>
      <c r="J648" s="70">
        <v>-122.61169</v>
      </c>
    </row>
    <row r="649" spans="1:10" ht="12.75" customHeight="1">
      <c r="A649" s="70" t="s">
        <v>1174</v>
      </c>
      <c r="B649" s="70" t="s">
        <v>1465</v>
      </c>
      <c r="C649" s="70" t="s">
        <v>1466</v>
      </c>
      <c r="D649" s="70" t="s">
        <v>34</v>
      </c>
      <c r="E649" s="70">
        <v>3</v>
      </c>
      <c r="F649" s="149">
        <v>9.3000000000000007</v>
      </c>
      <c r="G649" s="70">
        <v>47.717626000000003</v>
      </c>
      <c r="H649" s="70">
        <v>-122.55718</v>
      </c>
      <c r="I649" s="70">
        <v>47.717554999999997</v>
      </c>
      <c r="J649" s="70">
        <v>-122.55723999999999</v>
      </c>
    </row>
    <row r="650" spans="1:10" ht="12.75" customHeight="1">
      <c r="A650" s="70" t="s">
        <v>1174</v>
      </c>
      <c r="B650" s="70" t="s">
        <v>1467</v>
      </c>
      <c r="C650" s="70" t="s">
        <v>1468</v>
      </c>
      <c r="D650" s="70" t="s">
        <v>34</v>
      </c>
      <c r="E650" s="70">
        <v>2</v>
      </c>
      <c r="F650" s="149">
        <v>432.18</v>
      </c>
      <c r="G650" s="70">
        <v>47.651192999999999</v>
      </c>
      <c r="H650" s="70">
        <v>-122.84284</v>
      </c>
      <c r="I650" s="70">
        <v>47.649728000000003</v>
      </c>
      <c r="J650" s="70">
        <v>-122.84815999999999</v>
      </c>
    </row>
    <row r="651" spans="1:10" ht="12.75" customHeight="1">
      <c r="A651" s="70" t="s">
        <v>1174</v>
      </c>
      <c r="B651" s="70" t="s">
        <v>1469</v>
      </c>
      <c r="C651" s="70" t="s">
        <v>1470</v>
      </c>
      <c r="D651" s="70" t="s">
        <v>34</v>
      </c>
      <c r="E651" s="70">
        <v>3</v>
      </c>
      <c r="F651" s="149">
        <v>135.99</v>
      </c>
      <c r="G651" s="70">
        <v>47.603554000000003</v>
      </c>
      <c r="H651" s="70">
        <v>-122.55235999999999</v>
      </c>
      <c r="I651" s="70">
        <v>47.604092000000001</v>
      </c>
      <c r="J651" s="70">
        <v>-122.55077</v>
      </c>
    </row>
    <row r="652" spans="1:10" ht="12.75" customHeight="1">
      <c r="A652" s="70" t="s">
        <v>1174</v>
      </c>
      <c r="B652" s="70" t="s">
        <v>1471</v>
      </c>
      <c r="C652" s="70" t="s">
        <v>1472</v>
      </c>
      <c r="D652" s="70" t="s">
        <v>178</v>
      </c>
      <c r="E652" s="70">
        <v>3</v>
      </c>
      <c r="F652" s="149">
        <v>822.33</v>
      </c>
      <c r="G652" s="70">
        <v>47.642156</v>
      </c>
      <c r="H652" s="70">
        <v>-122.8245</v>
      </c>
      <c r="I652" s="70">
        <v>47.637957</v>
      </c>
      <c r="J652" s="70">
        <v>-122.83264</v>
      </c>
    </row>
    <row r="653" spans="1:10" ht="12.75" customHeight="1">
      <c r="A653" s="70" t="s">
        <v>1174</v>
      </c>
      <c r="B653" s="70" t="s">
        <v>1473</v>
      </c>
      <c r="C653" s="70" t="s">
        <v>1474</v>
      </c>
      <c r="D653" s="70" t="s">
        <v>35</v>
      </c>
      <c r="E653" s="70">
        <v>3</v>
      </c>
      <c r="F653" s="149">
        <v>120.97</v>
      </c>
      <c r="G653" s="70">
        <v>47.631301999999998</v>
      </c>
      <c r="H653" s="70">
        <v>-122.87018999999999</v>
      </c>
      <c r="I653" s="70">
        <v>47.632223000000003</v>
      </c>
      <c r="J653" s="70">
        <v>-122.871</v>
      </c>
    </row>
    <row r="654" spans="1:10" ht="12.75" customHeight="1">
      <c r="A654" s="70" t="s">
        <v>1174</v>
      </c>
      <c r="B654" s="70" t="s">
        <v>1475</v>
      </c>
      <c r="C654" s="70" t="s">
        <v>1476</v>
      </c>
      <c r="D654" s="70" t="s">
        <v>34</v>
      </c>
      <c r="E654" s="70">
        <v>3</v>
      </c>
      <c r="F654" s="149">
        <v>9.99</v>
      </c>
      <c r="G654" s="70">
        <v>47.700955</v>
      </c>
      <c r="H654" s="70">
        <v>-122.56332999999999</v>
      </c>
      <c r="I654" s="70">
        <v>47.700865</v>
      </c>
      <c r="J654" s="70">
        <v>-122.56332999999999</v>
      </c>
    </row>
    <row r="655" spans="1:10" ht="12.75" customHeight="1">
      <c r="A655" s="70" t="s">
        <v>1174</v>
      </c>
      <c r="B655" s="70" t="s">
        <v>1477</v>
      </c>
      <c r="C655" s="70" t="s">
        <v>1478</v>
      </c>
      <c r="D655" s="70" t="s">
        <v>34</v>
      </c>
      <c r="E655" s="70">
        <v>3</v>
      </c>
      <c r="F655" s="149">
        <v>812.69</v>
      </c>
      <c r="G655" s="70">
        <v>47.700865</v>
      </c>
      <c r="H655" s="70">
        <v>-122.56332999999999</v>
      </c>
      <c r="I655" s="70">
        <v>47.700952999999998</v>
      </c>
      <c r="J655" s="70">
        <v>-122.56332999999999</v>
      </c>
    </row>
    <row r="656" spans="1:10" ht="12.75" customHeight="1">
      <c r="A656" s="70" t="s">
        <v>1174</v>
      </c>
      <c r="B656" s="70" t="s">
        <v>1479</v>
      </c>
      <c r="C656" s="70" t="s">
        <v>1480</v>
      </c>
      <c r="D656" s="70" t="s">
        <v>178</v>
      </c>
      <c r="E656" s="70">
        <v>3</v>
      </c>
      <c r="F656" s="149">
        <v>194.24</v>
      </c>
      <c r="G656" s="70">
        <v>47.697327000000001</v>
      </c>
      <c r="H656" s="70">
        <v>-122.53180999999999</v>
      </c>
      <c r="I656" s="70">
        <v>47.696010999999999</v>
      </c>
      <c r="J656" s="70">
        <v>-122.53345</v>
      </c>
    </row>
    <row r="657" spans="1:10" ht="12.75" customHeight="1">
      <c r="A657" s="70" t="s">
        <v>1174</v>
      </c>
      <c r="B657" s="70" t="s">
        <v>1481</v>
      </c>
      <c r="C657" s="70" t="s">
        <v>1482</v>
      </c>
      <c r="D657" s="70" t="s">
        <v>178</v>
      </c>
      <c r="E657" s="70">
        <v>3</v>
      </c>
      <c r="F657" s="149">
        <v>24.63</v>
      </c>
      <c r="G657" s="70">
        <v>47.409801999999999</v>
      </c>
      <c r="H657" s="70">
        <v>-122.54828999999999</v>
      </c>
      <c r="I657" s="70">
        <v>47.409981999999999</v>
      </c>
      <c r="J657" s="70">
        <v>-122.54810000000001</v>
      </c>
    </row>
    <row r="658" spans="1:10" ht="12.75" customHeight="1">
      <c r="A658" s="70" t="s">
        <v>1174</v>
      </c>
      <c r="B658" s="70" t="s">
        <v>1483</v>
      </c>
      <c r="C658" s="70" t="s">
        <v>1484</v>
      </c>
      <c r="D658" s="70" t="s">
        <v>34</v>
      </c>
      <c r="E658" s="70">
        <v>1</v>
      </c>
      <c r="F658" s="149">
        <v>289.13</v>
      </c>
      <c r="G658" s="70">
        <v>47.643324999999997</v>
      </c>
      <c r="H658" s="70">
        <v>-122.69655</v>
      </c>
      <c r="I658" s="70">
        <v>47.644410000000001</v>
      </c>
      <c r="J658" s="70">
        <v>-122.69332</v>
      </c>
    </row>
    <row r="659" spans="1:10" ht="12.75" customHeight="1">
      <c r="A659" s="70" t="s">
        <v>1174</v>
      </c>
      <c r="B659" s="70" t="s">
        <v>1485</v>
      </c>
      <c r="C659" s="70" t="s">
        <v>1486</v>
      </c>
      <c r="D659" s="70" t="s">
        <v>34</v>
      </c>
      <c r="E659" s="70">
        <v>3</v>
      </c>
      <c r="F659" s="149">
        <v>3793.09</v>
      </c>
      <c r="G659" s="70">
        <v>47.528787000000001</v>
      </c>
      <c r="H659" s="70">
        <v>-122.67842</v>
      </c>
      <c r="I659" s="70">
        <v>47.534075999999999</v>
      </c>
      <c r="J659" s="70">
        <v>-122.68434999999999</v>
      </c>
    </row>
    <row r="660" spans="1:10" ht="12.75" customHeight="1">
      <c r="A660" s="70" t="s">
        <v>1174</v>
      </c>
      <c r="B660" s="70" t="s">
        <v>1487</v>
      </c>
      <c r="C660" s="70" t="s">
        <v>1488</v>
      </c>
      <c r="D660" s="70" t="s">
        <v>34</v>
      </c>
      <c r="E660" s="70">
        <v>3</v>
      </c>
      <c r="F660" s="149">
        <v>6.44</v>
      </c>
      <c r="G660" s="70">
        <v>47.698300000000003</v>
      </c>
      <c r="H660" s="70">
        <v>-122.53677</v>
      </c>
      <c r="I660" s="70">
        <v>47.698343999999999</v>
      </c>
      <c r="J660" s="70">
        <v>-122.53672</v>
      </c>
    </row>
    <row r="661" spans="1:10" ht="12.75" customHeight="1">
      <c r="A661" s="70" t="s">
        <v>1174</v>
      </c>
      <c r="B661" s="70" t="s">
        <v>1489</v>
      </c>
      <c r="C661" s="70" t="s">
        <v>1490</v>
      </c>
      <c r="D661" s="70" t="s">
        <v>178</v>
      </c>
      <c r="E661" s="70">
        <v>3</v>
      </c>
      <c r="F661" s="149">
        <v>77.459999999999994</v>
      </c>
      <c r="G661" s="70">
        <v>47.575603000000001</v>
      </c>
      <c r="H661" s="70">
        <v>-122.52316</v>
      </c>
      <c r="I661" s="70">
        <v>47.574993999999997</v>
      </c>
      <c r="J661" s="70">
        <v>-122.52269</v>
      </c>
    </row>
    <row r="662" spans="1:10" ht="12.75" customHeight="1">
      <c r="A662" s="70" t="s">
        <v>1174</v>
      </c>
      <c r="B662" s="70" t="s">
        <v>1491</v>
      </c>
      <c r="C662" s="70" t="s">
        <v>1492</v>
      </c>
      <c r="D662" s="70" t="s">
        <v>34</v>
      </c>
      <c r="E662" s="70">
        <v>3</v>
      </c>
      <c r="F662" s="149">
        <v>60.13</v>
      </c>
      <c r="G662" s="70">
        <v>47.648051000000002</v>
      </c>
      <c r="H662" s="70">
        <v>-122.61259</v>
      </c>
      <c r="I662" s="70">
        <v>47.648445000000002</v>
      </c>
      <c r="J662" s="70">
        <v>-122.61314</v>
      </c>
    </row>
    <row r="663" spans="1:10" ht="12.75" customHeight="1">
      <c r="A663" s="70" t="s">
        <v>1174</v>
      </c>
      <c r="B663" s="70" t="s">
        <v>1493</v>
      </c>
      <c r="C663" s="70" t="s">
        <v>1494</v>
      </c>
      <c r="D663" s="70" t="s">
        <v>34</v>
      </c>
      <c r="E663" s="70">
        <v>3</v>
      </c>
      <c r="F663" s="149">
        <v>492.51</v>
      </c>
      <c r="G663" s="70">
        <v>47.616218000000003</v>
      </c>
      <c r="H663" s="70">
        <v>-122.51470999999999</v>
      </c>
      <c r="I663" s="70">
        <v>47.617212000000002</v>
      </c>
      <c r="J663" s="70">
        <v>-122.52097000000001</v>
      </c>
    </row>
    <row r="664" spans="1:10" ht="12.75" customHeight="1">
      <c r="A664" s="70" t="s">
        <v>1174</v>
      </c>
      <c r="B664" s="70" t="s">
        <v>1495</v>
      </c>
      <c r="C664" s="70" t="s">
        <v>1496</v>
      </c>
      <c r="D664" s="70" t="s">
        <v>34</v>
      </c>
      <c r="E664" s="70">
        <v>3</v>
      </c>
      <c r="F664" s="149">
        <v>640.17999999999995</v>
      </c>
      <c r="G664" s="70">
        <v>47.688265999999999</v>
      </c>
      <c r="H664" s="70">
        <v>-122.50623</v>
      </c>
      <c r="I664" s="70">
        <v>47.693745999999997</v>
      </c>
      <c r="J664" s="70">
        <v>-122.50382999999999</v>
      </c>
    </row>
    <row r="665" spans="1:10" ht="12.75" customHeight="1">
      <c r="A665" s="70" t="s">
        <v>1174</v>
      </c>
      <c r="B665" s="70" t="s">
        <v>1497</v>
      </c>
      <c r="C665" s="70" t="s">
        <v>1498</v>
      </c>
      <c r="D665" s="70" t="s">
        <v>34</v>
      </c>
      <c r="E665" s="70">
        <v>3</v>
      </c>
      <c r="F665" s="149">
        <v>42.24</v>
      </c>
      <c r="G665" s="70">
        <v>47.649762000000003</v>
      </c>
      <c r="H665" s="70">
        <v>-122.51267</v>
      </c>
      <c r="I665" s="70">
        <v>47.649994999999997</v>
      </c>
      <c r="J665" s="70">
        <v>-122.51312</v>
      </c>
    </row>
    <row r="666" spans="1:10" ht="12.75" customHeight="1">
      <c r="A666" s="70" t="s">
        <v>1174</v>
      </c>
      <c r="B666" s="70" t="s">
        <v>1499</v>
      </c>
      <c r="C666" s="70" t="s">
        <v>1500</v>
      </c>
      <c r="D666" s="70" t="s">
        <v>34</v>
      </c>
      <c r="E666" s="70">
        <v>3</v>
      </c>
      <c r="F666" s="149">
        <v>394.53</v>
      </c>
      <c r="G666" s="70">
        <v>47.504823000000002</v>
      </c>
      <c r="H666" s="70">
        <v>-122.50248000000001</v>
      </c>
      <c r="I666" s="70">
        <v>47.507449999999999</v>
      </c>
      <c r="J666" s="70">
        <v>-122.49907</v>
      </c>
    </row>
    <row r="667" spans="1:10" ht="12.75" customHeight="1">
      <c r="A667" s="70" t="s">
        <v>1174</v>
      </c>
      <c r="B667" s="70" t="s">
        <v>1501</v>
      </c>
      <c r="C667" s="70" t="s">
        <v>1502</v>
      </c>
      <c r="D667" s="70" t="s">
        <v>34</v>
      </c>
      <c r="E667" s="70">
        <v>3</v>
      </c>
      <c r="F667" s="149">
        <v>54.89</v>
      </c>
      <c r="G667" s="70">
        <v>47.659798000000002</v>
      </c>
      <c r="H667" s="70">
        <v>-122.50095</v>
      </c>
      <c r="I667" s="70">
        <v>47.660164999999999</v>
      </c>
      <c r="J667" s="70">
        <v>-122.50047000000001</v>
      </c>
    </row>
    <row r="668" spans="1:10" ht="12.75" customHeight="1">
      <c r="A668" s="70" t="s">
        <v>1174</v>
      </c>
      <c r="B668" s="70" t="s">
        <v>1503</v>
      </c>
      <c r="C668" s="70" t="s">
        <v>1504</v>
      </c>
      <c r="D668" s="70" t="s">
        <v>34</v>
      </c>
      <c r="E668" s="70">
        <v>3</v>
      </c>
      <c r="F668" s="149">
        <v>765.99</v>
      </c>
      <c r="G668" s="70">
        <v>47.578581999999997</v>
      </c>
      <c r="H668" s="70">
        <v>-122.96778999999999</v>
      </c>
      <c r="I668" s="70">
        <v>47.572285999999998</v>
      </c>
      <c r="J668" s="70">
        <v>-122.97049</v>
      </c>
    </row>
    <row r="669" spans="1:10" ht="12.75" customHeight="1">
      <c r="A669" s="70" t="s">
        <v>1174</v>
      </c>
      <c r="B669" s="70" t="s">
        <v>1505</v>
      </c>
      <c r="C669" s="70" t="s">
        <v>1506</v>
      </c>
      <c r="D669" s="70" t="s">
        <v>34</v>
      </c>
      <c r="E669" s="70">
        <v>3</v>
      </c>
      <c r="F669" s="149">
        <v>57.49</v>
      </c>
      <c r="G669" s="70">
        <v>47.578166000000003</v>
      </c>
      <c r="H669" s="70">
        <v>-122.63231</v>
      </c>
      <c r="I669" s="70">
        <v>47.578282999999999</v>
      </c>
      <c r="J669" s="70">
        <v>-122.63305</v>
      </c>
    </row>
    <row r="670" spans="1:10" ht="12.75" customHeight="1">
      <c r="A670" s="70" t="s">
        <v>1174</v>
      </c>
      <c r="B670" s="70" t="s">
        <v>1507</v>
      </c>
      <c r="C670" s="70" t="s">
        <v>1508</v>
      </c>
      <c r="D670" s="70" t="s">
        <v>34</v>
      </c>
      <c r="E670" s="70">
        <v>3</v>
      </c>
      <c r="F670" s="149">
        <v>127.18</v>
      </c>
      <c r="G670" s="70">
        <v>47.582331000000003</v>
      </c>
      <c r="H670" s="70">
        <v>-122.57002</v>
      </c>
      <c r="I670" s="70">
        <v>47.581479999999999</v>
      </c>
      <c r="J670" s="70">
        <v>-122.57115</v>
      </c>
    </row>
    <row r="671" spans="1:10" ht="12.75" customHeight="1">
      <c r="A671" s="70" t="s">
        <v>1174</v>
      </c>
      <c r="B671" s="70" t="s">
        <v>1509</v>
      </c>
      <c r="C671" s="70" t="s">
        <v>1510</v>
      </c>
      <c r="D671" s="70" t="s">
        <v>34</v>
      </c>
      <c r="E671" s="70">
        <v>3</v>
      </c>
      <c r="F671" s="149">
        <v>21.01</v>
      </c>
      <c r="G671" s="70">
        <v>47.577694999999999</v>
      </c>
      <c r="H671" s="70">
        <v>-122.62342</v>
      </c>
      <c r="I671" s="70">
        <v>47.577559999999998</v>
      </c>
      <c r="J671" s="70">
        <v>-122.62323000000001</v>
      </c>
    </row>
    <row r="672" spans="1:10" ht="12.75" customHeight="1">
      <c r="A672" s="70" t="s">
        <v>1174</v>
      </c>
      <c r="B672" s="70" t="s">
        <v>1511</v>
      </c>
      <c r="C672" s="70" t="s">
        <v>1512</v>
      </c>
      <c r="D672" s="70" t="s">
        <v>34</v>
      </c>
      <c r="E672" s="70">
        <v>3</v>
      </c>
      <c r="F672" s="149">
        <v>102.67</v>
      </c>
      <c r="G672" s="70">
        <v>47.511527000000001</v>
      </c>
      <c r="H672" s="70">
        <v>-122.49636</v>
      </c>
      <c r="I672" s="70">
        <v>47.512157999999999</v>
      </c>
      <c r="J672" s="70">
        <v>-122.49733999999999</v>
      </c>
    </row>
    <row r="673" spans="1:10" ht="12.75" customHeight="1">
      <c r="A673" s="70" t="s">
        <v>1174</v>
      </c>
      <c r="B673" s="70" t="s">
        <v>1513</v>
      </c>
      <c r="C673" s="70" t="s">
        <v>1514</v>
      </c>
      <c r="D673" s="70" t="s">
        <v>34</v>
      </c>
      <c r="E673" s="70">
        <v>3</v>
      </c>
      <c r="F673" s="149">
        <v>626.67999999999995</v>
      </c>
      <c r="G673" s="70">
        <v>47.634948000000001</v>
      </c>
      <c r="H673" s="70">
        <v>-122.86341</v>
      </c>
      <c r="I673" s="70">
        <v>47.631807999999999</v>
      </c>
      <c r="J673" s="70">
        <v>-122.86763999999999</v>
      </c>
    </row>
    <row r="674" spans="1:10" ht="12.75" customHeight="1">
      <c r="A674" s="70" t="s">
        <v>1174</v>
      </c>
      <c r="B674" s="70" t="s">
        <v>1515</v>
      </c>
      <c r="C674" s="70" t="s">
        <v>1516</v>
      </c>
      <c r="D674" s="70" t="s">
        <v>178</v>
      </c>
      <c r="E674" s="70">
        <v>3</v>
      </c>
      <c r="F674" s="149">
        <v>122.29</v>
      </c>
      <c r="G674" s="70">
        <v>47.624938999999998</v>
      </c>
      <c r="H674" s="70">
        <v>-122.52922</v>
      </c>
      <c r="I674" s="70">
        <v>47.624054999999998</v>
      </c>
      <c r="J674" s="70">
        <v>-122.52828</v>
      </c>
    </row>
    <row r="675" spans="1:10" ht="12.75" customHeight="1">
      <c r="A675" s="70" t="s">
        <v>1174</v>
      </c>
      <c r="B675" s="70" t="s">
        <v>1517</v>
      </c>
      <c r="C675" s="70" t="s">
        <v>1518</v>
      </c>
      <c r="D675" s="70" t="s">
        <v>178</v>
      </c>
      <c r="E675" s="70">
        <v>3</v>
      </c>
      <c r="F675" s="149">
        <v>14.23</v>
      </c>
      <c r="G675" s="70">
        <v>47.407331999999997</v>
      </c>
      <c r="H675" s="70">
        <v>-122.54991</v>
      </c>
      <c r="I675" s="70">
        <v>47.407454999999999</v>
      </c>
      <c r="J675" s="70">
        <v>-122.54986</v>
      </c>
    </row>
    <row r="676" spans="1:10" ht="12.75" customHeight="1">
      <c r="A676" s="70" t="s">
        <v>1174</v>
      </c>
      <c r="B676" s="70" t="s">
        <v>1519</v>
      </c>
      <c r="C676" s="70" t="s">
        <v>1520</v>
      </c>
      <c r="D676" s="70" t="s">
        <v>34</v>
      </c>
      <c r="E676" s="70">
        <v>3</v>
      </c>
      <c r="F676" s="149">
        <v>535.15</v>
      </c>
      <c r="G676" s="70">
        <v>47.725777000000001</v>
      </c>
      <c r="H676" s="70">
        <v>-122.55486999999999</v>
      </c>
      <c r="I676" s="70">
        <v>47.729787000000002</v>
      </c>
      <c r="J676" s="70">
        <v>-122.55103</v>
      </c>
    </row>
    <row r="677" spans="1:10" ht="12.75" customHeight="1">
      <c r="A677" s="70" t="s">
        <v>1174</v>
      </c>
      <c r="B677" s="70" t="s">
        <v>1521</v>
      </c>
      <c r="C677" s="70" t="s">
        <v>1522</v>
      </c>
      <c r="D677" s="70" t="s">
        <v>34</v>
      </c>
      <c r="E677" s="70">
        <v>3</v>
      </c>
      <c r="F677" s="149">
        <v>21.43</v>
      </c>
      <c r="G677" s="70">
        <v>47.697341999999999</v>
      </c>
      <c r="H677" s="70">
        <v>-122.53152</v>
      </c>
      <c r="I677" s="70">
        <v>47.697327000000001</v>
      </c>
      <c r="J677" s="70">
        <v>-122.53180999999999</v>
      </c>
    </row>
    <row r="678" spans="1:10" ht="12.75" customHeight="1">
      <c r="A678" s="70" t="s">
        <v>1174</v>
      </c>
      <c r="B678" s="70" t="s">
        <v>1523</v>
      </c>
      <c r="C678" s="70" t="s">
        <v>1524</v>
      </c>
      <c r="D678" s="70" t="s">
        <v>178</v>
      </c>
      <c r="E678" s="70">
        <v>3</v>
      </c>
      <c r="F678" s="149">
        <v>79.319999999999993</v>
      </c>
      <c r="G678" s="70">
        <v>47.409429000000003</v>
      </c>
      <c r="H678" s="70">
        <v>-122.54926</v>
      </c>
      <c r="I678" s="70">
        <v>47.409761000000003</v>
      </c>
      <c r="J678" s="70">
        <v>-122.54834</v>
      </c>
    </row>
    <row r="679" spans="1:10" ht="12.75" customHeight="1">
      <c r="A679" s="70" t="s">
        <v>1174</v>
      </c>
      <c r="B679" s="70" t="s">
        <v>1525</v>
      </c>
      <c r="C679" s="70" t="s">
        <v>1526</v>
      </c>
      <c r="D679" s="70" t="s">
        <v>34</v>
      </c>
      <c r="E679" s="70">
        <v>3</v>
      </c>
      <c r="F679" s="149">
        <v>20.399999999999999</v>
      </c>
      <c r="G679" s="70">
        <v>47.615859999999998</v>
      </c>
      <c r="H679" s="70">
        <v>-122.51016</v>
      </c>
      <c r="I679" s="70">
        <v>47.615777999999999</v>
      </c>
      <c r="J679" s="70">
        <v>-122.5104</v>
      </c>
    </row>
    <row r="680" spans="1:10" ht="12.75" customHeight="1">
      <c r="A680" s="70" t="s">
        <v>1174</v>
      </c>
      <c r="B680" s="70" t="s">
        <v>1527</v>
      </c>
      <c r="C680" s="70" t="s">
        <v>1528</v>
      </c>
      <c r="D680" s="70" t="s">
        <v>178</v>
      </c>
      <c r="E680" s="70">
        <v>3</v>
      </c>
      <c r="F680" s="149">
        <v>554.04</v>
      </c>
      <c r="G680" s="70">
        <v>47.585048</v>
      </c>
      <c r="H680" s="70">
        <v>-122.96151</v>
      </c>
      <c r="I680" s="70">
        <v>47.582673999999997</v>
      </c>
      <c r="J680" s="70">
        <v>-122.96465999999999</v>
      </c>
    </row>
    <row r="681" spans="1:10" ht="12.75" customHeight="1">
      <c r="A681" s="70" t="s">
        <v>1174</v>
      </c>
      <c r="B681" s="70" t="s">
        <v>1529</v>
      </c>
      <c r="C681" s="70" t="s">
        <v>1530</v>
      </c>
      <c r="D681" s="70" t="s">
        <v>34</v>
      </c>
      <c r="E681" s="70">
        <v>3</v>
      </c>
      <c r="F681" s="149">
        <v>174</v>
      </c>
      <c r="G681" s="70">
        <v>47.709577000000003</v>
      </c>
      <c r="H681" s="70">
        <v>-122.64788</v>
      </c>
      <c r="I681" s="70">
        <v>47.710878000000001</v>
      </c>
      <c r="J681" s="70">
        <v>-122.64858</v>
      </c>
    </row>
    <row r="682" spans="1:10" ht="12.75" customHeight="1">
      <c r="A682" s="70" t="s">
        <v>1174</v>
      </c>
      <c r="B682" s="70" t="s">
        <v>1531</v>
      </c>
      <c r="C682" s="70" t="s">
        <v>1532</v>
      </c>
      <c r="D682" s="70" t="s">
        <v>34</v>
      </c>
      <c r="E682" s="70">
        <v>3</v>
      </c>
      <c r="F682" s="149">
        <v>117.14</v>
      </c>
      <c r="G682" s="70">
        <v>47.608727000000002</v>
      </c>
      <c r="H682" s="70">
        <v>-122.65991</v>
      </c>
      <c r="I682" s="70">
        <v>47.607740999999997</v>
      </c>
      <c r="J682" s="70">
        <v>-122.66037</v>
      </c>
    </row>
    <row r="683" spans="1:10" ht="12.75" customHeight="1">
      <c r="A683" s="70" t="s">
        <v>1174</v>
      </c>
      <c r="B683" s="70" t="s">
        <v>1533</v>
      </c>
      <c r="C683" s="70" t="s">
        <v>1534</v>
      </c>
      <c r="D683" s="70" t="s">
        <v>178</v>
      </c>
      <c r="E683" s="70">
        <v>3</v>
      </c>
      <c r="F683" s="149">
        <v>91.2</v>
      </c>
      <c r="G683" s="70">
        <v>47.615380999999999</v>
      </c>
      <c r="H683" s="70">
        <v>-122.51181</v>
      </c>
      <c r="I683" s="70">
        <v>47.616059999999997</v>
      </c>
      <c r="J683" s="70">
        <v>-122.51224000000001</v>
      </c>
    </row>
    <row r="684" spans="1:10" ht="12.75" customHeight="1">
      <c r="A684" s="70" t="s">
        <v>1174</v>
      </c>
      <c r="B684" s="70" t="s">
        <v>1535</v>
      </c>
      <c r="C684" s="70" t="s">
        <v>1536</v>
      </c>
      <c r="D684" s="70" t="s">
        <v>34</v>
      </c>
      <c r="E684" s="70">
        <v>3</v>
      </c>
      <c r="F684" s="149">
        <v>39.93</v>
      </c>
      <c r="G684" s="70">
        <v>47.573236000000001</v>
      </c>
      <c r="H684" s="70">
        <v>-122.58108</v>
      </c>
      <c r="I684" s="70">
        <v>47.572912000000002</v>
      </c>
      <c r="J684" s="70">
        <v>-122.5813</v>
      </c>
    </row>
    <row r="685" spans="1:10" ht="12.75" customHeight="1">
      <c r="A685" s="70" t="s">
        <v>1174</v>
      </c>
      <c r="B685" s="70" t="s">
        <v>1537</v>
      </c>
      <c r="C685" s="70" t="s">
        <v>1538</v>
      </c>
      <c r="D685" s="70" t="s">
        <v>34</v>
      </c>
      <c r="E685" s="70">
        <v>3</v>
      </c>
      <c r="F685" s="149">
        <v>208.82</v>
      </c>
      <c r="G685" s="70">
        <v>47.629232999999999</v>
      </c>
      <c r="H685" s="70">
        <v>-122.70455</v>
      </c>
      <c r="I685" s="70">
        <v>47.628673999999997</v>
      </c>
      <c r="J685" s="70">
        <v>-122.70523</v>
      </c>
    </row>
    <row r="686" spans="1:10" ht="12.75" customHeight="1">
      <c r="A686" s="70" t="s">
        <v>1174</v>
      </c>
      <c r="B686" s="70" t="s">
        <v>1539</v>
      </c>
      <c r="C686" s="70" t="s">
        <v>1540</v>
      </c>
      <c r="D686" s="70" t="s">
        <v>34</v>
      </c>
      <c r="E686" s="70">
        <v>3</v>
      </c>
      <c r="F686" s="149">
        <v>2095.15</v>
      </c>
      <c r="G686" s="70">
        <v>47.746743000000002</v>
      </c>
      <c r="H686" s="70">
        <v>-122.49878</v>
      </c>
      <c r="I686" s="70">
        <v>47.744996999999998</v>
      </c>
      <c r="J686" s="70">
        <v>-122.49881999999999</v>
      </c>
    </row>
    <row r="687" spans="1:10" ht="12.75" customHeight="1">
      <c r="A687" s="70" t="s">
        <v>1174</v>
      </c>
      <c r="B687" s="70" t="s">
        <v>1541</v>
      </c>
      <c r="C687" s="70" t="s">
        <v>1542</v>
      </c>
      <c r="D687" s="70" t="s">
        <v>34</v>
      </c>
      <c r="E687" s="70">
        <v>3</v>
      </c>
      <c r="F687" s="149">
        <v>70.959999999999994</v>
      </c>
      <c r="G687" s="70">
        <v>47.707287999999998</v>
      </c>
      <c r="H687" s="70">
        <v>-122.53673000000001</v>
      </c>
      <c r="I687" s="70">
        <v>47.707617999999997</v>
      </c>
      <c r="J687" s="70">
        <v>-122.53754000000001</v>
      </c>
    </row>
    <row r="688" spans="1:10" ht="12.75" customHeight="1">
      <c r="A688" s="70" t="s">
        <v>1174</v>
      </c>
      <c r="B688" s="70" t="s">
        <v>1543</v>
      </c>
      <c r="C688" s="70" t="s">
        <v>1544</v>
      </c>
      <c r="D688" s="70" t="s">
        <v>34</v>
      </c>
      <c r="E688" s="70">
        <v>3</v>
      </c>
      <c r="F688" s="149">
        <v>100.95</v>
      </c>
      <c r="G688" s="70">
        <v>47.624571000000003</v>
      </c>
      <c r="H688" s="70">
        <v>-122.49878</v>
      </c>
      <c r="I688" s="70">
        <v>47.624020000000002</v>
      </c>
      <c r="J688" s="70">
        <v>-122.49771</v>
      </c>
    </row>
    <row r="689" spans="1:10" ht="12.75" customHeight="1">
      <c r="A689" s="70" t="s">
        <v>1174</v>
      </c>
      <c r="B689" s="70" t="s">
        <v>1545</v>
      </c>
      <c r="C689" s="70" t="s">
        <v>1546</v>
      </c>
      <c r="D689" s="70" t="s">
        <v>34</v>
      </c>
      <c r="E689" s="70">
        <v>3</v>
      </c>
      <c r="F689" s="149">
        <v>12.32</v>
      </c>
      <c r="G689" s="70">
        <v>47.592571999999997</v>
      </c>
      <c r="H689" s="70">
        <v>-122.53476999999999</v>
      </c>
      <c r="I689" s="70">
        <v>47.592464</v>
      </c>
      <c r="J689" s="70">
        <v>-122.53473</v>
      </c>
    </row>
    <row r="690" spans="1:10" ht="12.75" customHeight="1">
      <c r="A690" s="70" t="s">
        <v>1174</v>
      </c>
      <c r="B690" s="70" t="s">
        <v>1547</v>
      </c>
      <c r="C690" s="70" t="s">
        <v>1548</v>
      </c>
      <c r="D690" s="70" t="s">
        <v>34</v>
      </c>
      <c r="E690" s="70">
        <v>3</v>
      </c>
      <c r="F690" s="149">
        <v>539.07000000000005</v>
      </c>
      <c r="G690" s="70">
        <v>47.490250000000003</v>
      </c>
      <c r="H690" s="70">
        <v>-122.51526</v>
      </c>
      <c r="I690" s="70">
        <v>47.493991999999999</v>
      </c>
      <c r="J690" s="70">
        <v>-122.51092</v>
      </c>
    </row>
    <row r="691" spans="1:10" ht="12.75" customHeight="1">
      <c r="A691" s="70" t="s">
        <v>1174</v>
      </c>
      <c r="B691" s="70" t="s">
        <v>1549</v>
      </c>
      <c r="C691" s="70" t="s">
        <v>1550</v>
      </c>
      <c r="D691" s="70" t="s">
        <v>34</v>
      </c>
      <c r="E691" s="70">
        <v>3</v>
      </c>
      <c r="F691" s="149">
        <v>219.94</v>
      </c>
      <c r="G691" s="70">
        <v>47.622354999999999</v>
      </c>
      <c r="H691" s="70">
        <v>-122.5119</v>
      </c>
      <c r="I691" s="70">
        <v>47.623482000000003</v>
      </c>
      <c r="J691" s="70">
        <v>-122.50955</v>
      </c>
    </row>
    <row r="692" spans="1:10" ht="12.75" customHeight="1">
      <c r="A692" s="70" t="s">
        <v>1174</v>
      </c>
      <c r="B692" s="70" t="s">
        <v>1551</v>
      </c>
      <c r="C692" s="70" t="s">
        <v>1552</v>
      </c>
      <c r="D692" s="70" t="s">
        <v>35</v>
      </c>
      <c r="E692" s="70">
        <v>3</v>
      </c>
      <c r="F692" s="149">
        <v>175.31</v>
      </c>
      <c r="G692" s="70">
        <v>47.621403999999998</v>
      </c>
      <c r="H692" s="70">
        <v>-122.52245000000001</v>
      </c>
      <c r="I692" s="70">
        <v>47.622171000000002</v>
      </c>
      <c r="J692" s="70">
        <v>-122.5205</v>
      </c>
    </row>
    <row r="693" spans="1:10" ht="12.75" customHeight="1">
      <c r="A693" s="70" t="s">
        <v>1174</v>
      </c>
      <c r="B693" s="70" t="s">
        <v>1553</v>
      </c>
      <c r="C693" s="70" t="s">
        <v>1554</v>
      </c>
      <c r="D693" s="70" t="s">
        <v>34</v>
      </c>
      <c r="E693" s="70">
        <v>3</v>
      </c>
      <c r="F693" s="149">
        <v>18.47</v>
      </c>
      <c r="G693" s="70">
        <v>47.673791999999999</v>
      </c>
      <c r="H693" s="70">
        <v>-122.56104000000001</v>
      </c>
      <c r="I693" s="70">
        <v>47.673810000000003</v>
      </c>
      <c r="J693" s="70">
        <v>-122.56129</v>
      </c>
    </row>
    <row r="694" spans="1:10" ht="12.75" customHeight="1">
      <c r="A694" s="70" t="s">
        <v>1174</v>
      </c>
      <c r="B694" s="70" t="s">
        <v>1555</v>
      </c>
      <c r="C694" s="70" t="s">
        <v>1556</v>
      </c>
      <c r="D694" s="70" t="s">
        <v>178</v>
      </c>
      <c r="E694" s="70">
        <v>3</v>
      </c>
      <c r="F694" s="149">
        <v>18.5</v>
      </c>
      <c r="G694" s="70">
        <v>47.625078000000002</v>
      </c>
      <c r="H694" s="70">
        <v>-122.67769</v>
      </c>
      <c r="I694" s="70">
        <v>47.624913999999997</v>
      </c>
      <c r="J694" s="70">
        <v>-122.67773</v>
      </c>
    </row>
    <row r="695" spans="1:10" ht="12.75" customHeight="1">
      <c r="A695" s="70" t="s">
        <v>1174</v>
      </c>
      <c r="B695" s="70" t="s">
        <v>1557</v>
      </c>
      <c r="C695" s="70" t="s">
        <v>1558</v>
      </c>
      <c r="D695" s="70" t="s">
        <v>34</v>
      </c>
      <c r="E695" s="70">
        <v>3</v>
      </c>
      <c r="F695" s="149">
        <v>89.01</v>
      </c>
      <c r="G695" s="70">
        <v>47.586880000000001</v>
      </c>
      <c r="H695" s="70">
        <v>-122.56236</v>
      </c>
      <c r="I695" s="70">
        <v>47.586221999999999</v>
      </c>
      <c r="J695" s="70">
        <v>-122.56283999999999</v>
      </c>
    </row>
    <row r="696" spans="1:10" ht="12.75" customHeight="1">
      <c r="A696" s="71" t="s">
        <v>1174</v>
      </c>
      <c r="B696" s="71" t="s">
        <v>1559</v>
      </c>
      <c r="C696" s="71" t="s">
        <v>1560</v>
      </c>
      <c r="D696" s="71" t="s">
        <v>34</v>
      </c>
      <c r="E696" s="71">
        <v>3</v>
      </c>
      <c r="F696" s="152">
        <v>59.2</v>
      </c>
      <c r="G696" s="71">
        <v>47.646254999999996</v>
      </c>
      <c r="H696" s="71">
        <v>-122.69311</v>
      </c>
      <c r="I696" s="71">
        <v>47.646785000000001</v>
      </c>
      <c r="J696" s="71">
        <v>-122.69318</v>
      </c>
    </row>
    <row r="697" spans="1:10" ht="12.75" customHeight="1">
      <c r="A697" s="32"/>
      <c r="B697" s="33">
        <f>COUNTA(B504:B696)</f>
        <v>193</v>
      </c>
      <c r="C697" s="32"/>
      <c r="D697" s="32"/>
      <c r="E697" s="75"/>
      <c r="F697" s="51">
        <f>SUM(F504:F696)</f>
        <v>70551.869999999966</v>
      </c>
      <c r="G697" s="32"/>
      <c r="H697" s="32"/>
      <c r="I697" s="32"/>
      <c r="J697" s="32"/>
    </row>
    <row r="698" spans="1:10" ht="12.75" customHeight="1">
      <c r="A698" s="32"/>
      <c r="B698" s="33"/>
      <c r="C698" s="32"/>
      <c r="D698" s="32"/>
      <c r="E698" s="75"/>
      <c r="F698" s="51"/>
      <c r="G698" s="32"/>
      <c r="H698" s="32"/>
      <c r="I698" s="32"/>
      <c r="J698" s="32"/>
    </row>
    <row r="699" spans="1:10" ht="12.75" customHeight="1">
      <c r="A699" s="70" t="s">
        <v>1561</v>
      </c>
      <c r="B699" s="70" t="s">
        <v>1562</v>
      </c>
      <c r="C699" s="70" t="s">
        <v>1563</v>
      </c>
      <c r="D699" s="70" t="s">
        <v>35</v>
      </c>
      <c r="E699" s="70">
        <v>3</v>
      </c>
      <c r="F699" s="149">
        <v>105.67</v>
      </c>
      <c r="G699" s="70">
        <v>47.347990000000003</v>
      </c>
      <c r="H699" s="70">
        <v>-123.06684</v>
      </c>
      <c r="I699" s="70">
        <v>47.348087</v>
      </c>
      <c r="J699" s="70">
        <v>-123.06823</v>
      </c>
    </row>
    <row r="700" spans="1:10" ht="12.75" customHeight="1">
      <c r="A700" s="70" t="s">
        <v>1561</v>
      </c>
      <c r="B700" s="70" t="s">
        <v>1564</v>
      </c>
      <c r="C700" s="70" t="s">
        <v>1565</v>
      </c>
      <c r="D700" s="70" t="s">
        <v>34</v>
      </c>
      <c r="E700" s="70">
        <v>3</v>
      </c>
      <c r="F700" s="149">
        <v>127.92</v>
      </c>
      <c r="G700" s="70">
        <v>47.383865999999998</v>
      </c>
      <c r="H700" s="70">
        <v>-122.82704</v>
      </c>
      <c r="I700" s="70">
        <v>47.384943</v>
      </c>
      <c r="J700" s="70">
        <v>-122.82644999999999</v>
      </c>
    </row>
    <row r="701" spans="1:10" ht="12.75" customHeight="1">
      <c r="A701" s="70" t="s">
        <v>1561</v>
      </c>
      <c r="B701" s="70" t="s">
        <v>1566</v>
      </c>
      <c r="C701" s="70" t="s">
        <v>1567</v>
      </c>
      <c r="D701" s="70" t="s">
        <v>34</v>
      </c>
      <c r="E701" s="70">
        <v>3</v>
      </c>
      <c r="F701" s="149">
        <v>116.27</v>
      </c>
      <c r="G701" s="70">
        <v>47.386204999999997</v>
      </c>
      <c r="H701" s="70">
        <v>-122.82576</v>
      </c>
      <c r="I701" s="70">
        <v>47.387230000000002</v>
      </c>
      <c r="J701" s="70">
        <v>-122.82577999999999</v>
      </c>
    </row>
    <row r="702" spans="1:10" ht="12.75" customHeight="1">
      <c r="A702" s="70" t="s">
        <v>1561</v>
      </c>
      <c r="B702" s="70" t="s">
        <v>1568</v>
      </c>
      <c r="C702" s="70" t="s">
        <v>1569</v>
      </c>
      <c r="D702" s="70" t="s">
        <v>34</v>
      </c>
      <c r="E702" s="70">
        <v>3</v>
      </c>
      <c r="F702" s="149">
        <v>19.39</v>
      </c>
      <c r="G702" s="70">
        <v>47.197254000000001</v>
      </c>
      <c r="H702" s="70">
        <v>-122.93864000000001</v>
      </c>
      <c r="I702" s="70">
        <v>47.197415999999997</v>
      </c>
      <c r="J702" s="70">
        <v>-122.93854</v>
      </c>
    </row>
    <row r="703" spans="1:10" ht="12.75" customHeight="1">
      <c r="A703" s="70" t="s">
        <v>1561</v>
      </c>
      <c r="B703" s="70" t="s">
        <v>1570</v>
      </c>
      <c r="C703" s="70" t="s">
        <v>1571</v>
      </c>
      <c r="D703" s="70" t="s">
        <v>34</v>
      </c>
      <c r="E703" s="70">
        <v>2</v>
      </c>
      <c r="F703" s="149">
        <v>1099.94</v>
      </c>
      <c r="G703" s="70">
        <v>47.426246999999996</v>
      </c>
      <c r="H703" s="70">
        <v>-122.88248</v>
      </c>
      <c r="I703" s="70">
        <v>47.430681999999997</v>
      </c>
      <c r="J703" s="70">
        <v>-122.87233000000001</v>
      </c>
    </row>
    <row r="704" spans="1:10" ht="12.75" customHeight="1">
      <c r="A704" s="70" t="s">
        <v>1561</v>
      </c>
      <c r="B704" s="70" t="s">
        <v>1572</v>
      </c>
      <c r="C704" s="70" t="s">
        <v>1573</v>
      </c>
      <c r="D704" s="70" t="s">
        <v>34</v>
      </c>
      <c r="E704" s="70">
        <v>3</v>
      </c>
      <c r="F704" s="149">
        <v>364.27</v>
      </c>
      <c r="G704" s="70">
        <v>47.453389000000001</v>
      </c>
      <c r="H704" s="70">
        <v>-123.06531</v>
      </c>
      <c r="I704" s="70">
        <v>47.452030999999998</v>
      </c>
      <c r="J704" s="70">
        <v>-123.06802</v>
      </c>
    </row>
    <row r="705" spans="1:10" ht="12.75" customHeight="1">
      <c r="A705" s="70" t="s">
        <v>1561</v>
      </c>
      <c r="B705" s="70" t="s">
        <v>1574</v>
      </c>
      <c r="C705" s="70" t="s">
        <v>1575</v>
      </c>
      <c r="D705" s="70" t="s">
        <v>34</v>
      </c>
      <c r="E705" s="70">
        <v>3</v>
      </c>
      <c r="F705" s="149">
        <v>383.44</v>
      </c>
      <c r="G705" s="70">
        <v>47.482022000000001</v>
      </c>
      <c r="H705" s="70">
        <v>-123.08121</v>
      </c>
      <c r="I705" s="70">
        <v>47.484667999999999</v>
      </c>
      <c r="J705" s="70">
        <v>-123.07796</v>
      </c>
    </row>
    <row r="706" spans="1:10" ht="12.75" customHeight="1">
      <c r="A706" s="70" t="s">
        <v>1561</v>
      </c>
      <c r="B706" s="70" t="s">
        <v>1576</v>
      </c>
      <c r="C706" s="70" t="s">
        <v>1577</v>
      </c>
      <c r="D706" s="70" t="s">
        <v>34</v>
      </c>
      <c r="E706" s="70">
        <v>3</v>
      </c>
      <c r="F706" s="149">
        <v>317.85000000000002</v>
      </c>
      <c r="G706" s="70">
        <v>47.378760999999997</v>
      </c>
      <c r="H706" s="70">
        <v>-122.96603</v>
      </c>
      <c r="I706" s="70">
        <v>47.378233999999999</v>
      </c>
      <c r="J706" s="70">
        <v>-122.97009</v>
      </c>
    </row>
    <row r="707" spans="1:10" ht="12.75" customHeight="1">
      <c r="A707" s="70" t="s">
        <v>1561</v>
      </c>
      <c r="B707" s="70" t="s">
        <v>1578</v>
      </c>
      <c r="C707" s="70" t="s">
        <v>1579</v>
      </c>
      <c r="D707" s="70" t="s">
        <v>34</v>
      </c>
      <c r="E707" s="70">
        <v>3</v>
      </c>
      <c r="F707" s="149">
        <v>826.21</v>
      </c>
      <c r="G707" s="70">
        <v>47.257902000000001</v>
      </c>
      <c r="H707" s="70">
        <v>-122.86817000000001</v>
      </c>
      <c r="I707" s="70">
        <v>47.265099999999997</v>
      </c>
      <c r="J707" s="70">
        <v>-122.86662</v>
      </c>
    </row>
    <row r="708" spans="1:10" ht="12.75" customHeight="1">
      <c r="A708" s="70" t="s">
        <v>1561</v>
      </c>
      <c r="B708" s="70" t="s">
        <v>1580</v>
      </c>
      <c r="C708" s="70" t="s">
        <v>1581</v>
      </c>
      <c r="D708" s="70" t="s">
        <v>34</v>
      </c>
      <c r="E708" s="70">
        <v>3</v>
      </c>
      <c r="F708" s="149">
        <v>574.12</v>
      </c>
      <c r="G708" s="70">
        <v>47.311700999999999</v>
      </c>
      <c r="H708" s="70">
        <v>-122.84575</v>
      </c>
      <c r="I708" s="70">
        <v>47.316066999999997</v>
      </c>
      <c r="J708" s="70">
        <v>-122.84197</v>
      </c>
    </row>
    <row r="709" spans="1:10" ht="12.75" customHeight="1">
      <c r="A709" s="70" t="s">
        <v>1561</v>
      </c>
      <c r="B709" s="70" t="s">
        <v>1582</v>
      </c>
      <c r="C709" s="70" t="s">
        <v>1583</v>
      </c>
      <c r="D709" s="70" t="s">
        <v>34</v>
      </c>
      <c r="E709" s="70">
        <v>3</v>
      </c>
      <c r="F709" s="149">
        <v>19</v>
      </c>
      <c r="G709" s="70">
        <v>47.337961999999997</v>
      </c>
      <c r="H709" s="70">
        <v>-122.8325</v>
      </c>
      <c r="I709" s="70">
        <v>47.338126000000003</v>
      </c>
      <c r="J709" s="70">
        <v>-122.83256</v>
      </c>
    </row>
    <row r="710" spans="1:10" ht="12.75" customHeight="1">
      <c r="A710" s="70" t="s">
        <v>1561</v>
      </c>
      <c r="B710" s="70" t="s">
        <v>1584</v>
      </c>
      <c r="C710" s="70" t="s">
        <v>1585</v>
      </c>
      <c r="D710" s="70" t="s">
        <v>35</v>
      </c>
      <c r="E710" s="70">
        <v>3</v>
      </c>
      <c r="F710" s="149">
        <v>60.41</v>
      </c>
      <c r="G710" s="70">
        <v>47.337536</v>
      </c>
      <c r="H710" s="70">
        <v>-122.83293</v>
      </c>
      <c r="I710" s="70">
        <v>47.337952999999999</v>
      </c>
      <c r="J710" s="70">
        <v>-122.8325</v>
      </c>
    </row>
    <row r="711" spans="1:10" ht="12.75" customHeight="1">
      <c r="A711" s="70" t="s">
        <v>1561</v>
      </c>
      <c r="B711" s="70" t="s">
        <v>1586</v>
      </c>
      <c r="C711" s="70" t="s">
        <v>1587</v>
      </c>
      <c r="D711" s="70" t="s">
        <v>34</v>
      </c>
      <c r="E711" s="70">
        <v>3</v>
      </c>
      <c r="F711" s="149">
        <v>15.99</v>
      </c>
      <c r="G711" s="70">
        <v>47.246934000000003</v>
      </c>
      <c r="H711" s="70">
        <v>-122.92986999999999</v>
      </c>
      <c r="I711" s="70">
        <v>47.247056000000001</v>
      </c>
      <c r="J711" s="70">
        <v>-122.92976</v>
      </c>
    </row>
    <row r="712" spans="1:10" ht="12.75" customHeight="1">
      <c r="A712" s="70" t="s">
        <v>1561</v>
      </c>
      <c r="B712" s="70" t="s">
        <v>1588</v>
      </c>
      <c r="C712" s="70" t="s">
        <v>1589</v>
      </c>
      <c r="D712" s="70" t="s">
        <v>34</v>
      </c>
      <c r="E712" s="70">
        <v>3</v>
      </c>
      <c r="F712" s="149">
        <v>43.54</v>
      </c>
      <c r="G712" s="70">
        <v>47.246794999999999</v>
      </c>
      <c r="H712" s="70">
        <v>-122.93001</v>
      </c>
      <c r="I712" s="70">
        <v>47.244078999999999</v>
      </c>
      <c r="J712" s="70">
        <v>-122.92451</v>
      </c>
    </row>
    <row r="713" spans="1:10" ht="12.75" customHeight="1">
      <c r="A713" s="70" t="s">
        <v>1561</v>
      </c>
      <c r="B713" s="70" t="s">
        <v>1590</v>
      </c>
      <c r="C713" s="70" t="s">
        <v>1591</v>
      </c>
      <c r="D713" s="70" t="s">
        <v>34</v>
      </c>
      <c r="E713" s="70">
        <v>3</v>
      </c>
      <c r="F713" s="149">
        <v>426.06</v>
      </c>
      <c r="G713" s="70">
        <v>47.253777999999997</v>
      </c>
      <c r="H713" s="70">
        <v>-122.9178</v>
      </c>
      <c r="I713" s="70">
        <v>47.250379000000002</v>
      </c>
      <c r="J713" s="70">
        <v>-122.92022</v>
      </c>
    </row>
    <row r="714" spans="1:10" ht="12.75" customHeight="1">
      <c r="A714" s="70" t="s">
        <v>1561</v>
      </c>
      <c r="B714" s="70" t="s">
        <v>1592</v>
      </c>
      <c r="C714" s="70" t="s">
        <v>1593</v>
      </c>
      <c r="D714" s="70" t="s">
        <v>178</v>
      </c>
      <c r="E714" s="70">
        <v>3</v>
      </c>
      <c r="F714" s="149">
        <v>4493.99</v>
      </c>
      <c r="G714" s="70">
        <v>47.286808999999998</v>
      </c>
      <c r="H714" s="70">
        <v>-122.85912</v>
      </c>
      <c r="I714" s="70">
        <v>47.293742999999999</v>
      </c>
      <c r="J714" s="70">
        <v>-122.86546</v>
      </c>
    </row>
    <row r="715" spans="1:10" ht="12.75" customHeight="1">
      <c r="A715" s="70" t="s">
        <v>1561</v>
      </c>
      <c r="B715" s="70" t="s">
        <v>1594</v>
      </c>
      <c r="C715" s="70" t="s">
        <v>1595</v>
      </c>
      <c r="D715" s="70" t="s">
        <v>178</v>
      </c>
      <c r="E715" s="70">
        <v>3</v>
      </c>
      <c r="F715" s="149">
        <v>2327.2399999999998</v>
      </c>
      <c r="G715" s="70">
        <v>47.572842999999999</v>
      </c>
      <c r="H715" s="70">
        <v>-123.00968</v>
      </c>
      <c r="I715" s="70">
        <v>47.590615</v>
      </c>
      <c r="J715" s="70">
        <v>-122.99675000000001</v>
      </c>
    </row>
    <row r="716" spans="1:10" ht="12.75" customHeight="1">
      <c r="A716" s="70" t="s">
        <v>1561</v>
      </c>
      <c r="B716" s="70" t="s">
        <v>1596</v>
      </c>
      <c r="C716" s="70" t="s">
        <v>1597</v>
      </c>
      <c r="D716" s="70" t="s">
        <v>34</v>
      </c>
      <c r="E716" s="70">
        <v>3</v>
      </c>
      <c r="F716" s="149">
        <v>369.6</v>
      </c>
      <c r="G716" s="70">
        <v>47.367668000000002</v>
      </c>
      <c r="H716" s="70">
        <v>-123.15837999999999</v>
      </c>
      <c r="I716" s="70">
        <v>47.370150000000002</v>
      </c>
      <c r="J716" s="70">
        <v>-123.15861</v>
      </c>
    </row>
    <row r="717" spans="1:10" ht="12.75" customHeight="1">
      <c r="A717" s="70" t="s">
        <v>1561</v>
      </c>
      <c r="B717" s="70" t="s">
        <v>1598</v>
      </c>
      <c r="C717" s="70" t="s">
        <v>1599</v>
      </c>
      <c r="D717" s="70" t="s">
        <v>34</v>
      </c>
      <c r="E717" s="70">
        <v>3</v>
      </c>
      <c r="F717" s="149">
        <v>412.48</v>
      </c>
      <c r="G717" s="70">
        <v>47.476143999999998</v>
      </c>
      <c r="H717" s="70">
        <v>-123.05038999999999</v>
      </c>
      <c r="I717" s="70">
        <v>47.473444999999998</v>
      </c>
      <c r="J717" s="70">
        <v>-123.05385</v>
      </c>
    </row>
    <row r="718" spans="1:10" ht="12.75" customHeight="1">
      <c r="A718" s="70" t="s">
        <v>1561</v>
      </c>
      <c r="B718" s="70" t="s">
        <v>1600</v>
      </c>
      <c r="C718" s="70" t="s">
        <v>1601</v>
      </c>
      <c r="D718" s="70" t="s">
        <v>34</v>
      </c>
      <c r="E718" s="70">
        <v>3</v>
      </c>
      <c r="F718" s="149">
        <v>293.56</v>
      </c>
      <c r="G718" s="70">
        <v>47.483697999999997</v>
      </c>
      <c r="H718" s="70">
        <v>-123.04151</v>
      </c>
      <c r="I718" s="70">
        <v>47.481372999999998</v>
      </c>
      <c r="J718" s="70">
        <v>-123.04331000000001</v>
      </c>
    </row>
    <row r="719" spans="1:10" ht="12.75" customHeight="1">
      <c r="A719" s="70" t="s">
        <v>1561</v>
      </c>
      <c r="B719" s="70" t="s">
        <v>1602</v>
      </c>
      <c r="C719" s="70" t="s">
        <v>1603</v>
      </c>
      <c r="D719" s="70" t="s">
        <v>34</v>
      </c>
      <c r="E719" s="70">
        <v>3</v>
      </c>
      <c r="F719" s="149">
        <v>2903.77</v>
      </c>
      <c r="G719" s="70">
        <v>47.511924</v>
      </c>
      <c r="H719" s="70">
        <v>-123.03001999999999</v>
      </c>
      <c r="I719" s="70">
        <v>47.487295000000003</v>
      </c>
      <c r="J719" s="70">
        <v>-123.0386</v>
      </c>
    </row>
    <row r="720" spans="1:10" ht="12.75" customHeight="1">
      <c r="A720" s="70" t="s">
        <v>1561</v>
      </c>
      <c r="B720" s="70" t="s">
        <v>1604</v>
      </c>
      <c r="C720" s="70" t="s">
        <v>1605</v>
      </c>
      <c r="D720" s="70" t="s">
        <v>34</v>
      </c>
      <c r="E720" s="70">
        <v>3</v>
      </c>
      <c r="F720" s="149">
        <v>83.96</v>
      </c>
      <c r="G720" s="70">
        <v>47.406469999999999</v>
      </c>
      <c r="H720" s="70">
        <v>-123.13894999999999</v>
      </c>
      <c r="I720" s="70">
        <v>47.407187999999998</v>
      </c>
      <c r="J720" s="70">
        <v>-123.13876999999999</v>
      </c>
    </row>
    <row r="721" spans="1:10" ht="12.75" customHeight="1">
      <c r="A721" s="70" t="s">
        <v>1561</v>
      </c>
      <c r="B721" s="70" t="s">
        <v>1606</v>
      </c>
      <c r="C721" s="70" t="s">
        <v>1607</v>
      </c>
      <c r="D721" s="70" t="s">
        <v>34</v>
      </c>
      <c r="E721" s="70">
        <v>3</v>
      </c>
      <c r="F721" s="149">
        <v>133.71</v>
      </c>
      <c r="G721" s="70">
        <v>47.403128000000002</v>
      </c>
      <c r="H721" s="70">
        <v>-123.1414</v>
      </c>
      <c r="I721" s="70">
        <v>47.404198000000001</v>
      </c>
      <c r="J721" s="70">
        <v>-123.14100999999999</v>
      </c>
    </row>
    <row r="722" spans="1:10" ht="12.75" customHeight="1">
      <c r="A722" s="70" t="s">
        <v>1561</v>
      </c>
      <c r="B722" s="70" t="s">
        <v>1608</v>
      </c>
      <c r="C722" s="70" t="s">
        <v>1609</v>
      </c>
      <c r="D722" s="70" t="s">
        <v>34</v>
      </c>
      <c r="E722" s="70">
        <v>3</v>
      </c>
      <c r="F722" s="149">
        <v>1166.22</v>
      </c>
      <c r="G722" s="70">
        <v>47.410072999999997</v>
      </c>
      <c r="H722" s="70">
        <v>-123.13632</v>
      </c>
      <c r="I722" s="70">
        <v>47.419550999999998</v>
      </c>
      <c r="J722" s="70">
        <v>-123.13083</v>
      </c>
    </row>
    <row r="723" spans="1:10" ht="12.75" customHeight="1">
      <c r="A723" s="70" t="s">
        <v>1561</v>
      </c>
      <c r="B723" s="70" t="s">
        <v>1610</v>
      </c>
      <c r="C723" s="70" t="s">
        <v>1611</v>
      </c>
      <c r="D723" s="70" t="s">
        <v>34</v>
      </c>
      <c r="E723" s="70">
        <v>3</v>
      </c>
      <c r="F723" s="149">
        <v>2620.02</v>
      </c>
      <c r="G723" s="70">
        <v>47.185020000000002</v>
      </c>
      <c r="H723" s="70">
        <v>-122.93302</v>
      </c>
      <c r="I723" s="70">
        <v>47.185020000000002</v>
      </c>
      <c r="J723" s="70">
        <v>-122.93302</v>
      </c>
    </row>
    <row r="724" spans="1:10" ht="12.75" customHeight="1">
      <c r="A724" s="70" t="s">
        <v>1561</v>
      </c>
      <c r="B724" s="70" t="s">
        <v>1612</v>
      </c>
      <c r="C724" s="70" t="s">
        <v>1613</v>
      </c>
      <c r="D724" s="70" t="s">
        <v>34</v>
      </c>
      <c r="E724" s="70">
        <v>3</v>
      </c>
      <c r="F724" s="149">
        <v>996.81</v>
      </c>
      <c r="G724" s="70">
        <v>47.285535000000003</v>
      </c>
      <c r="H724" s="70">
        <v>-122.88462</v>
      </c>
      <c r="I724" s="70">
        <v>47.279952000000002</v>
      </c>
      <c r="J724" s="70">
        <v>-122.88166</v>
      </c>
    </row>
    <row r="725" spans="1:10" ht="12.75" customHeight="1">
      <c r="A725" s="70" t="s">
        <v>1561</v>
      </c>
      <c r="B725" s="70" t="s">
        <v>1614</v>
      </c>
      <c r="C725" s="70" t="s">
        <v>1615</v>
      </c>
      <c r="D725" s="70" t="s">
        <v>34</v>
      </c>
      <c r="E725" s="70">
        <v>3</v>
      </c>
      <c r="F725" s="149">
        <v>1032.4100000000001</v>
      </c>
      <c r="G725" s="70">
        <v>47.283425000000001</v>
      </c>
      <c r="H725" s="70">
        <v>-122.88894999999999</v>
      </c>
      <c r="I725" s="70">
        <v>47.285029999999999</v>
      </c>
      <c r="J725" s="70">
        <v>-122.89704999999999</v>
      </c>
    </row>
    <row r="726" spans="1:10" ht="12.75" customHeight="1">
      <c r="A726" s="70" t="s">
        <v>1561</v>
      </c>
      <c r="B726" s="70" t="s">
        <v>1616</v>
      </c>
      <c r="C726" s="70" t="s">
        <v>1617</v>
      </c>
      <c r="D726" s="70" t="s">
        <v>178</v>
      </c>
      <c r="E726" s="70">
        <v>3</v>
      </c>
      <c r="F726" s="149">
        <v>206.7</v>
      </c>
      <c r="G726" s="70">
        <v>47.521523000000002</v>
      </c>
      <c r="H726" s="70">
        <v>-123.05167</v>
      </c>
      <c r="I726" s="70">
        <v>47.523293000000002</v>
      </c>
      <c r="J726" s="70">
        <v>-123.05083999999999</v>
      </c>
    </row>
    <row r="727" spans="1:10" ht="12.75" customHeight="1">
      <c r="A727" s="70" t="s">
        <v>1561</v>
      </c>
      <c r="B727" s="70" t="s">
        <v>1618</v>
      </c>
      <c r="C727" s="70" t="s">
        <v>1619</v>
      </c>
      <c r="D727" s="70" t="s">
        <v>34</v>
      </c>
      <c r="E727" s="70">
        <v>3</v>
      </c>
      <c r="F727" s="149">
        <v>4029.82</v>
      </c>
      <c r="G727" s="70">
        <v>47.100321000000001</v>
      </c>
      <c r="H727" s="70">
        <v>-123.07293</v>
      </c>
      <c r="I727" s="70">
        <v>47.103031000000001</v>
      </c>
      <c r="J727" s="70">
        <v>-123.08556</v>
      </c>
    </row>
    <row r="728" spans="1:10" ht="12.75" customHeight="1">
      <c r="A728" s="70" t="s">
        <v>1561</v>
      </c>
      <c r="B728" s="70" t="s">
        <v>1620</v>
      </c>
      <c r="C728" s="70" t="s">
        <v>1621</v>
      </c>
      <c r="D728" s="70" t="s">
        <v>34</v>
      </c>
      <c r="E728" s="70">
        <v>2</v>
      </c>
      <c r="F728" s="149">
        <v>1524.89</v>
      </c>
      <c r="G728" s="70">
        <v>47.461564000000003</v>
      </c>
      <c r="H728" s="70">
        <v>-123.10876</v>
      </c>
      <c r="I728" s="70">
        <v>47.469813000000002</v>
      </c>
      <c r="J728" s="70">
        <v>-123.0942</v>
      </c>
    </row>
    <row r="729" spans="1:10" ht="12.75" customHeight="1">
      <c r="A729" s="70" t="s">
        <v>1561</v>
      </c>
      <c r="B729" s="70" t="s">
        <v>1622</v>
      </c>
      <c r="C729" s="70" t="s">
        <v>1623</v>
      </c>
      <c r="D729" s="70" t="s">
        <v>34</v>
      </c>
      <c r="E729" s="70">
        <v>3</v>
      </c>
      <c r="F729" s="149">
        <v>1468.05</v>
      </c>
      <c r="G729" s="70">
        <v>47.134121999999998</v>
      </c>
      <c r="H729" s="70">
        <v>-123.08754</v>
      </c>
      <c r="I729" s="70">
        <v>47.140672000000002</v>
      </c>
      <c r="J729" s="70">
        <v>-123.07456000000001</v>
      </c>
    </row>
    <row r="730" spans="1:10" ht="12.75" customHeight="1">
      <c r="A730" s="70" t="s">
        <v>1561</v>
      </c>
      <c r="B730" s="70" t="s">
        <v>1624</v>
      </c>
      <c r="C730" s="70" t="s">
        <v>1625</v>
      </c>
      <c r="D730" s="70" t="s">
        <v>35</v>
      </c>
      <c r="E730" s="70">
        <v>3</v>
      </c>
      <c r="F730" s="149">
        <v>562.6</v>
      </c>
      <c r="G730" s="70">
        <v>47.437446999999999</v>
      </c>
      <c r="H730" s="70">
        <v>-122.86196</v>
      </c>
      <c r="I730" s="70">
        <v>47.440576999999998</v>
      </c>
      <c r="J730" s="70">
        <v>-122.85732</v>
      </c>
    </row>
    <row r="731" spans="1:10" ht="12.75" customHeight="1">
      <c r="A731" s="70" t="s">
        <v>1561</v>
      </c>
      <c r="B731" s="70" t="s">
        <v>1626</v>
      </c>
      <c r="C731" s="70" t="s">
        <v>1627</v>
      </c>
      <c r="D731" s="70" t="s">
        <v>34</v>
      </c>
      <c r="E731" s="70">
        <v>3</v>
      </c>
      <c r="F731" s="149">
        <v>22.25</v>
      </c>
      <c r="G731" s="70">
        <v>47.357587000000002</v>
      </c>
      <c r="H731" s="70">
        <v>-123.1019</v>
      </c>
      <c r="I731" s="70">
        <v>47.357565999999998</v>
      </c>
      <c r="J731" s="70">
        <v>-123.10218999999999</v>
      </c>
    </row>
    <row r="732" spans="1:10" ht="12.75" customHeight="1">
      <c r="A732" s="70" t="s">
        <v>1561</v>
      </c>
      <c r="B732" s="70" t="s">
        <v>1628</v>
      </c>
      <c r="C732" s="70" t="s">
        <v>1629</v>
      </c>
      <c r="D732" s="70" t="s">
        <v>35</v>
      </c>
      <c r="E732" s="70">
        <v>3</v>
      </c>
      <c r="F732" s="149">
        <v>3304.74</v>
      </c>
      <c r="G732" s="70">
        <v>47.371262000000002</v>
      </c>
      <c r="H732" s="70">
        <v>-123.0526</v>
      </c>
      <c r="I732" s="70">
        <v>47.372931000000001</v>
      </c>
      <c r="J732" s="70">
        <v>-123.04707000000001</v>
      </c>
    </row>
    <row r="733" spans="1:10" ht="12.75" customHeight="1">
      <c r="A733" s="70" t="s">
        <v>1561</v>
      </c>
      <c r="B733" s="70" t="s">
        <v>1630</v>
      </c>
      <c r="C733" s="70" t="s">
        <v>1631</v>
      </c>
      <c r="D733" s="70" t="s">
        <v>34</v>
      </c>
      <c r="E733" s="70">
        <v>3</v>
      </c>
      <c r="F733" s="149">
        <v>916.46</v>
      </c>
      <c r="G733" s="70">
        <v>47.247689000000001</v>
      </c>
      <c r="H733" s="70">
        <v>-122.86403</v>
      </c>
      <c r="I733" s="70">
        <v>47.247689000000001</v>
      </c>
      <c r="J733" s="70">
        <v>-122.86403</v>
      </c>
    </row>
    <row r="734" spans="1:10" ht="12.75" customHeight="1">
      <c r="A734" s="70" t="s">
        <v>1561</v>
      </c>
      <c r="B734" s="70" t="s">
        <v>1632</v>
      </c>
      <c r="C734" s="70" t="s">
        <v>1633</v>
      </c>
      <c r="D734" s="70" t="s">
        <v>34</v>
      </c>
      <c r="E734" s="70">
        <v>3</v>
      </c>
      <c r="F734" s="149">
        <v>1000.28</v>
      </c>
      <c r="G734" s="70">
        <v>47.394680000000001</v>
      </c>
      <c r="H734" s="70">
        <v>-122.82368</v>
      </c>
      <c r="I734" s="70">
        <v>47.402349999999998</v>
      </c>
      <c r="J734" s="70">
        <v>-122.82855000000001</v>
      </c>
    </row>
    <row r="735" spans="1:10" ht="12.75" customHeight="1">
      <c r="A735" s="70" t="s">
        <v>1561</v>
      </c>
      <c r="B735" s="70" t="s">
        <v>1634</v>
      </c>
      <c r="C735" s="70" t="s">
        <v>1635</v>
      </c>
      <c r="D735" s="70" t="s">
        <v>34</v>
      </c>
      <c r="E735" s="70">
        <v>3</v>
      </c>
      <c r="F735" s="149">
        <v>66.06</v>
      </c>
      <c r="G735" s="70">
        <v>47.377724000000001</v>
      </c>
      <c r="H735" s="70">
        <v>-122.8317</v>
      </c>
      <c r="I735" s="70">
        <v>47.378205000000001</v>
      </c>
      <c r="J735" s="70">
        <v>-122.83122</v>
      </c>
    </row>
    <row r="736" spans="1:10" ht="12.75" customHeight="1">
      <c r="A736" s="70" t="s">
        <v>1561</v>
      </c>
      <c r="B736" s="70" t="s">
        <v>1636</v>
      </c>
      <c r="C736" s="70" t="s">
        <v>1637</v>
      </c>
      <c r="D736" s="70" t="s">
        <v>34</v>
      </c>
      <c r="E736" s="70">
        <v>3</v>
      </c>
      <c r="F736" s="149">
        <v>137.19999999999999</v>
      </c>
      <c r="G736" s="70">
        <v>47.390982999999999</v>
      </c>
      <c r="H736" s="70">
        <v>-122.81256</v>
      </c>
      <c r="I736" s="70">
        <v>47.389791000000002</v>
      </c>
      <c r="J736" s="70">
        <v>-122.8129</v>
      </c>
    </row>
    <row r="737" spans="1:10" ht="12.75" customHeight="1">
      <c r="A737" s="70" t="s">
        <v>1561</v>
      </c>
      <c r="B737" s="70" t="s">
        <v>1638</v>
      </c>
      <c r="C737" s="70" t="s">
        <v>1639</v>
      </c>
      <c r="D737" s="70" t="s">
        <v>34</v>
      </c>
      <c r="E737" s="70">
        <v>3</v>
      </c>
      <c r="F737" s="149">
        <v>1163.1600000000001</v>
      </c>
      <c r="G737" s="70">
        <v>47.389791000000002</v>
      </c>
      <c r="H737" s="70">
        <v>-122.8129</v>
      </c>
      <c r="I737" s="70">
        <v>47.390982999999999</v>
      </c>
      <c r="J737" s="70">
        <v>-122.81256</v>
      </c>
    </row>
    <row r="738" spans="1:10" ht="12.75" customHeight="1">
      <c r="A738" s="70" t="s">
        <v>1561</v>
      </c>
      <c r="B738" s="70" t="s">
        <v>1640</v>
      </c>
      <c r="C738" s="70" t="s">
        <v>1641</v>
      </c>
      <c r="D738" s="70" t="s">
        <v>178</v>
      </c>
      <c r="E738" s="70">
        <v>3</v>
      </c>
      <c r="F738" s="149">
        <v>47.91</v>
      </c>
      <c r="G738" s="70">
        <v>47.524735999999997</v>
      </c>
      <c r="H738" s="70">
        <v>-123.05031</v>
      </c>
      <c r="I738" s="70">
        <v>47.525159000000002</v>
      </c>
      <c r="J738" s="70">
        <v>-123.0502</v>
      </c>
    </row>
    <row r="739" spans="1:10" ht="12.75" customHeight="1">
      <c r="A739" s="70" t="s">
        <v>1561</v>
      </c>
      <c r="B739" s="70" t="s">
        <v>1642</v>
      </c>
      <c r="C739" s="70" t="s">
        <v>1643</v>
      </c>
      <c r="D739" s="70" t="s">
        <v>34</v>
      </c>
      <c r="E739" s="70">
        <v>3</v>
      </c>
      <c r="F739" s="149">
        <v>376.25</v>
      </c>
      <c r="G739" s="70">
        <v>47.259166</v>
      </c>
      <c r="H739" s="70">
        <v>-123.02055</v>
      </c>
      <c r="I739" s="70">
        <v>47.261958999999997</v>
      </c>
      <c r="J739" s="70">
        <v>-123.01921</v>
      </c>
    </row>
    <row r="740" spans="1:10" ht="12.75" customHeight="1">
      <c r="A740" s="70" t="s">
        <v>1561</v>
      </c>
      <c r="B740" s="70" t="s">
        <v>1644</v>
      </c>
      <c r="C740" s="70" t="s">
        <v>1645</v>
      </c>
      <c r="D740" s="70" t="s">
        <v>34</v>
      </c>
      <c r="E740" s="70">
        <v>3</v>
      </c>
      <c r="F740" s="149">
        <v>484.93</v>
      </c>
      <c r="G740" s="70">
        <v>47.389080999999997</v>
      </c>
      <c r="H740" s="70">
        <v>-122.81287</v>
      </c>
      <c r="I740" s="70">
        <v>47.384740000000001</v>
      </c>
      <c r="J740" s="70">
        <v>-122.8134</v>
      </c>
    </row>
    <row r="741" spans="1:10" ht="12.75" customHeight="1">
      <c r="A741" s="70" t="s">
        <v>1561</v>
      </c>
      <c r="B741" s="70" t="s">
        <v>1646</v>
      </c>
      <c r="C741" s="70" t="s">
        <v>1647</v>
      </c>
      <c r="D741" s="70" t="s">
        <v>34</v>
      </c>
      <c r="E741" s="70">
        <v>3</v>
      </c>
      <c r="F741" s="149">
        <v>3043.13</v>
      </c>
      <c r="G741" s="70">
        <v>47.369382999999999</v>
      </c>
      <c r="H741" s="70">
        <v>-122.82492999999999</v>
      </c>
      <c r="I741" s="70">
        <v>47.375532</v>
      </c>
      <c r="J741" s="70">
        <v>-122.8317</v>
      </c>
    </row>
    <row r="742" spans="1:10" ht="12.75" customHeight="1">
      <c r="A742" s="70" t="s">
        <v>1561</v>
      </c>
      <c r="B742" s="70" t="s">
        <v>1648</v>
      </c>
      <c r="C742" s="70" t="s">
        <v>1649</v>
      </c>
      <c r="D742" s="70" t="s">
        <v>34</v>
      </c>
      <c r="E742" s="70">
        <v>3</v>
      </c>
      <c r="F742" s="149">
        <v>3734.53</v>
      </c>
      <c r="G742" s="70">
        <v>47.225183000000001</v>
      </c>
      <c r="H742" s="70">
        <v>-123.04345000000001</v>
      </c>
      <c r="I742" s="70">
        <v>47.254486999999997</v>
      </c>
      <c r="J742" s="70">
        <v>-123.03308</v>
      </c>
    </row>
    <row r="743" spans="1:10" ht="12.75" customHeight="1">
      <c r="A743" s="70" t="s">
        <v>1561</v>
      </c>
      <c r="B743" s="70" t="s">
        <v>1650</v>
      </c>
      <c r="C743" s="70" t="s">
        <v>1651</v>
      </c>
      <c r="D743" s="70" t="s">
        <v>34</v>
      </c>
      <c r="E743" s="70">
        <v>3</v>
      </c>
      <c r="F743" s="149">
        <v>845.76</v>
      </c>
      <c r="G743" s="70">
        <v>47.244638999999999</v>
      </c>
      <c r="H743" s="70">
        <v>-123.04102</v>
      </c>
      <c r="I743" s="70">
        <v>47.250394</v>
      </c>
      <c r="J743" s="70">
        <v>-123.04121000000001</v>
      </c>
    </row>
    <row r="744" spans="1:10" ht="12.75" customHeight="1">
      <c r="A744" s="70" t="s">
        <v>1561</v>
      </c>
      <c r="B744" s="70" t="s">
        <v>1652</v>
      </c>
      <c r="C744" s="70" t="s">
        <v>1653</v>
      </c>
      <c r="D744" s="70" t="s">
        <v>34</v>
      </c>
      <c r="E744" s="70">
        <v>3</v>
      </c>
      <c r="F744" s="149">
        <v>408.9</v>
      </c>
      <c r="G744" s="70">
        <v>47.240406</v>
      </c>
      <c r="H744" s="70">
        <v>-123.05089</v>
      </c>
      <c r="I744" s="70">
        <v>47.243766999999998</v>
      </c>
      <c r="J744" s="70">
        <v>-123.04929</v>
      </c>
    </row>
    <row r="745" spans="1:10" ht="12.75" customHeight="1">
      <c r="A745" s="70" t="s">
        <v>1561</v>
      </c>
      <c r="B745" s="70" t="s">
        <v>1654</v>
      </c>
      <c r="C745" s="70" t="s">
        <v>1655</v>
      </c>
      <c r="D745" s="70" t="s">
        <v>178</v>
      </c>
      <c r="E745" s="70">
        <v>3</v>
      </c>
      <c r="F745" s="149">
        <v>240.04</v>
      </c>
      <c r="G745" s="70">
        <v>47.233029000000002</v>
      </c>
      <c r="H745" s="70">
        <v>-122.93615</v>
      </c>
      <c r="I745" s="70">
        <v>47.235146999999998</v>
      </c>
      <c r="J745" s="70">
        <v>-122.93653999999999</v>
      </c>
    </row>
    <row r="746" spans="1:10" ht="12.75" customHeight="1">
      <c r="A746" s="70" t="s">
        <v>1561</v>
      </c>
      <c r="B746" s="70" t="s">
        <v>1656</v>
      </c>
      <c r="C746" s="70" t="s">
        <v>1657</v>
      </c>
      <c r="D746" s="70" t="s">
        <v>178</v>
      </c>
      <c r="E746" s="70">
        <v>3</v>
      </c>
      <c r="F746" s="149">
        <v>248.43</v>
      </c>
      <c r="G746" s="70">
        <v>47.417484000000002</v>
      </c>
      <c r="H746" s="70">
        <v>-123.10176</v>
      </c>
      <c r="I746" s="70">
        <v>47.415367000000003</v>
      </c>
      <c r="J746" s="70">
        <v>-123.10115999999999</v>
      </c>
    </row>
    <row r="747" spans="1:10" ht="12.75" customHeight="1">
      <c r="A747" s="70" t="s">
        <v>1561</v>
      </c>
      <c r="B747" s="70" t="s">
        <v>1658</v>
      </c>
      <c r="C747" s="70" t="s">
        <v>1659</v>
      </c>
      <c r="D747" s="70" t="s">
        <v>178</v>
      </c>
      <c r="E747" s="70">
        <v>3</v>
      </c>
      <c r="F747" s="149">
        <v>904.96</v>
      </c>
      <c r="G747" s="70">
        <v>47.318483000000001</v>
      </c>
      <c r="H747" s="70">
        <v>-122.84089</v>
      </c>
      <c r="I747" s="70">
        <v>47.321866999999997</v>
      </c>
      <c r="J747" s="70">
        <v>-122.84135999999999</v>
      </c>
    </row>
    <row r="748" spans="1:10" ht="12.75" customHeight="1">
      <c r="A748" s="70" t="s">
        <v>1561</v>
      </c>
      <c r="B748" s="70" t="s">
        <v>1660</v>
      </c>
      <c r="C748" s="70" t="s">
        <v>1661</v>
      </c>
      <c r="D748" s="70" t="s">
        <v>34</v>
      </c>
      <c r="E748" s="70">
        <v>3</v>
      </c>
      <c r="F748" s="149">
        <v>64.78</v>
      </c>
      <c r="G748" s="70">
        <v>47.418281</v>
      </c>
      <c r="H748" s="70">
        <v>-122.90367000000001</v>
      </c>
      <c r="I748" s="70">
        <v>47.418826000000003</v>
      </c>
      <c r="J748" s="70">
        <v>-122.90394999999999</v>
      </c>
    </row>
    <row r="749" spans="1:10" ht="12.75" customHeight="1">
      <c r="A749" s="70" t="s">
        <v>1561</v>
      </c>
      <c r="B749" s="70" t="s">
        <v>1662</v>
      </c>
      <c r="C749" s="70" t="s">
        <v>1663</v>
      </c>
      <c r="D749" s="70" t="s">
        <v>34</v>
      </c>
      <c r="E749" s="70">
        <v>3</v>
      </c>
      <c r="F749" s="149">
        <v>77.27</v>
      </c>
      <c r="G749" s="70">
        <v>47.421064000000001</v>
      </c>
      <c r="H749" s="70">
        <v>-122.90297</v>
      </c>
      <c r="I749" s="70">
        <v>47.421666999999999</v>
      </c>
      <c r="J749" s="70">
        <v>-122.90246</v>
      </c>
    </row>
    <row r="750" spans="1:10" ht="12.75" customHeight="1">
      <c r="A750" s="70" t="s">
        <v>1561</v>
      </c>
      <c r="B750" s="70" t="s">
        <v>1664</v>
      </c>
      <c r="C750" s="70" t="s">
        <v>1665</v>
      </c>
      <c r="D750" s="70" t="s">
        <v>35</v>
      </c>
      <c r="E750" s="70">
        <v>1</v>
      </c>
      <c r="F750" s="149">
        <v>493.18</v>
      </c>
      <c r="G750" s="70">
        <v>47.359296999999998</v>
      </c>
      <c r="H750" s="70">
        <v>-123.15810999999999</v>
      </c>
      <c r="I750" s="70">
        <v>47.362847000000002</v>
      </c>
      <c r="J750" s="70">
        <v>-123.15615</v>
      </c>
    </row>
    <row r="751" spans="1:10" ht="12.75" customHeight="1">
      <c r="A751" s="70" t="s">
        <v>1561</v>
      </c>
      <c r="B751" s="70" t="s">
        <v>1666</v>
      </c>
      <c r="C751" s="70" t="s">
        <v>1667</v>
      </c>
      <c r="D751" s="70" t="s">
        <v>35</v>
      </c>
      <c r="E751" s="70">
        <v>3</v>
      </c>
      <c r="F751" s="149">
        <v>4112.05</v>
      </c>
      <c r="G751" s="70">
        <v>47.341375999999997</v>
      </c>
      <c r="H751" s="70">
        <v>-123.13308000000001</v>
      </c>
      <c r="I751" s="70">
        <v>47.359296999999998</v>
      </c>
      <c r="J751" s="70">
        <v>-123.15810999999999</v>
      </c>
    </row>
    <row r="752" spans="1:10" ht="12.75" customHeight="1">
      <c r="A752" s="70" t="s">
        <v>1561</v>
      </c>
      <c r="B752" s="70" t="s">
        <v>1668</v>
      </c>
      <c r="C752" s="70" t="s">
        <v>1669</v>
      </c>
      <c r="D752" s="70" t="s">
        <v>34</v>
      </c>
      <c r="E752" s="70">
        <v>3</v>
      </c>
      <c r="F752" s="149">
        <v>56.62</v>
      </c>
      <c r="G752" s="70">
        <v>47.341189</v>
      </c>
      <c r="H752" s="70">
        <v>-122.82718</v>
      </c>
      <c r="I752" s="70">
        <v>47.341855000000002</v>
      </c>
      <c r="J752" s="70">
        <v>-122.82987</v>
      </c>
    </row>
    <row r="753" spans="1:10" ht="12.75" customHeight="1">
      <c r="A753" s="70" t="s">
        <v>1561</v>
      </c>
      <c r="B753" s="70" t="s">
        <v>1670</v>
      </c>
      <c r="C753" s="70" t="s">
        <v>1671</v>
      </c>
      <c r="D753" s="70" t="s">
        <v>34</v>
      </c>
      <c r="E753" s="70">
        <v>3</v>
      </c>
      <c r="F753" s="149">
        <v>271.33999999999997</v>
      </c>
      <c r="G753" s="70">
        <v>47.387777</v>
      </c>
      <c r="H753" s="70">
        <v>-123.11557000000001</v>
      </c>
      <c r="I753" s="70">
        <v>47.386786000000001</v>
      </c>
      <c r="J753" s="70">
        <v>-123.11242</v>
      </c>
    </row>
    <row r="754" spans="1:10" ht="12.75" customHeight="1">
      <c r="A754" s="70" t="s">
        <v>1561</v>
      </c>
      <c r="B754" s="70" t="s">
        <v>1672</v>
      </c>
      <c r="C754" s="70" t="s">
        <v>1673</v>
      </c>
      <c r="D754" s="70" t="s">
        <v>178</v>
      </c>
      <c r="E754" s="70">
        <v>3</v>
      </c>
      <c r="F754" s="149">
        <v>32.11</v>
      </c>
      <c r="G754" s="70">
        <v>47.369548000000002</v>
      </c>
      <c r="H754" s="70">
        <v>-123.05504000000001</v>
      </c>
      <c r="I754" s="70">
        <v>47.369563999999997</v>
      </c>
      <c r="J754" s="70">
        <v>-123.05463</v>
      </c>
    </row>
    <row r="755" spans="1:10" ht="12.75" customHeight="1">
      <c r="A755" s="70" t="s">
        <v>1561</v>
      </c>
      <c r="B755" s="70" t="s">
        <v>1674</v>
      </c>
      <c r="C755" s="70" t="s">
        <v>1675</v>
      </c>
      <c r="D755" s="70" t="s">
        <v>34</v>
      </c>
      <c r="E755" s="70">
        <v>3</v>
      </c>
      <c r="F755" s="149">
        <v>162.9</v>
      </c>
      <c r="G755" s="70">
        <v>47.214219</v>
      </c>
      <c r="H755" s="70">
        <v>-123.08718</v>
      </c>
      <c r="I755" s="70">
        <v>47.214917</v>
      </c>
      <c r="J755" s="70">
        <v>-123.08547</v>
      </c>
    </row>
    <row r="756" spans="1:10" ht="12.75" customHeight="1">
      <c r="A756" s="70" t="s">
        <v>1561</v>
      </c>
      <c r="B756" s="70" t="s">
        <v>1676</v>
      </c>
      <c r="C756" s="70" t="s">
        <v>1677</v>
      </c>
      <c r="D756" s="70" t="s">
        <v>34</v>
      </c>
      <c r="E756" s="70">
        <v>3</v>
      </c>
      <c r="F756" s="149">
        <v>64.17</v>
      </c>
      <c r="G756" s="70">
        <v>47.207894000000003</v>
      </c>
      <c r="H756" s="70">
        <v>-123.06307</v>
      </c>
      <c r="I756" s="70">
        <v>47.207363000000001</v>
      </c>
      <c r="J756" s="70">
        <v>-123.06274999999999</v>
      </c>
    </row>
    <row r="757" spans="1:10" ht="12.75" customHeight="1">
      <c r="A757" s="70" t="s">
        <v>1561</v>
      </c>
      <c r="B757" s="70" t="s">
        <v>1678</v>
      </c>
      <c r="C757" s="70" t="s">
        <v>1679</v>
      </c>
      <c r="D757" s="70" t="s">
        <v>34</v>
      </c>
      <c r="E757" s="70">
        <v>3</v>
      </c>
      <c r="F757" s="149">
        <v>341.28</v>
      </c>
      <c r="G757" s="70">
        <v>47.243209999999998</v>
      </c>
      <c r="H757" s="70">
        <v>-122.9408</v>
      </c>
      <c r="I757" s="70">
        <v>47.246113000000001</v>
      </c>
      <c r="J757" s="70">
        <v>-122.94043000000001</v>
      </c>
    </row>
    <row r="758" spans="1:10" ht="12.75" customHeight="1">
      <c r="A758" s="70" t="s">
        <v>1561</v>
      </c>
      <c r="B758" s="70" t="s">
        <v>1680</v>
      </c>
      <c r="C758" s="70" t="s">
        <v>1681</v>
      </c>
      <c r="D758" s="70" t="s">
        <v>34</v>
      </c>
      <c r="E758" s="70">
        <v>3</v>
      </c>
      <c r="F758" s="149">
        <v>346.68</v>
      </c>
      <c r="G758" s="70">
        <v>47.517938000000001</v>
      </c>
      <c r="H758" s="70">
        <v>-123.05298999999999</v>
      </c>
      <c r="I758" s="70">
        <v>47.520961999999997</v>
      </c>
      <c r="J758" s="70">
        <v>-123.05204999999999</v>
      </c>
    </row>
    <row r="759" spans="1:10" ht="12.75" customHeight="1">
      <c r="A759" s="70" t="s">
        <v>1561</v>
      </c>
      <c r="B759" s="70" t="s">
        <v>1682</v>
      </c>
      <c r="C759" s="70" t="s">
        <v>1683</v>
      </c>
      <c r="D759" s="70" t="s">
        <v>34</v>
      </c>
      <c r="E759" s="70">
        <v>3</v>
      </c>
      <c r="F759" s="149">
        <v>245.21</v>
      </c>
      <c r="G759" s="70">
        <v>47.458835999999998</v>
      </c>
      <c r="H759" s="70">
        <v>-123.11135</v>
      </c>
      <c r="I759" s="70">
        <v>47.460721999999997</v>
      </c>
      <c r="J759" s="70">
        <v>-123.11293000000001</v>
      </c>
    </row>
    <row r="760" spans="1:10" ht="12.75" customHeight="1">
      <c r="A760" s="70" t="s">
        <v>1561</v>
      </c>
      <c r="B760" s="70" t="s">
        <v>1684</v>
      </c>
      <c r="C760" s="70" t="s">
        <v>1685</v>
      </c>
      <c r="D760" s="70" t="s">
        <v>34</v>
      </c>
      <c r="E760" s="70">
        <v>3</v>
      </c>
      <c r="F760" s="149">
        <v>41.68</v>
      </c>
      <c r="G760" s="70">
        <v>47.328228000000003</v>
      </c>
      <c r="H760" s="70">
        <v>-122.83154999999999</v>
      </c>
      <c r="I760" s="70">
        <v>47.328808000000002</v>
      </c>
      <c r="J760" s="70">
        <v>-122.83293999999999</v>
      </c>
    </row>
    <row r="761" spans="1:10" ht="12.75" customHeight="1">
      <c r="A761" s="70" t="s">
        <v>1561</v>
      </c>
      <c r="B761" s="70" t="s">
        <v>1686</v>
      </c>
      <c r="C761" s="70" t="s">
        <v>1687</v>
      </c>
      <c r="D761" s="70" t="s">
        <v>34</v>
      </c>
      <c r="E761" s="70">
        <v>3</v>
      </c>
      <c r="F761" s="149">
        <v>527.71</v>
      </c>
      <c r="G761" s="70">
        <v>47.316101000000003</v>
      </c>
      <c r="H761" s="70">
        <v>-122.82944999999999</v>
      </c>
      <c r="I761" s="70">
        <v>47.319090000000003</v>
      </c>
      <c r="J761" s="70">
        <v>-122.8241</v>
      </c>
    </row>
    <row r="762" spans="1:10" ht="12.75" customHeight="1">
      <c r="A762" s="70" t="s">
        <v>1561</v>
      </c>
      <c r="B762" s="70" t="s">
        <v>1688</v>
      </c>
      <c r="C762" s="70" t="s">
        <v>1689</v>
      </c>
      <c r="D762" s="70" t="s">
        <v>34</v>
      </c>
      <c r="E762" s="70">
        <v>3</v>
      </c>
      <c r="F762" s="149">
        <v>396.38</v>
      </c>
      <c r="G762" s="70">
        <v>47.328158999999999</v>
      </c>
      <c r="H762" s="70">
        <v>-122.81973000000001</v>
      </c>
      <c r="I762" s="70">
        <v>47.329644999999999</v>
      </c>
      <c r="J762" s="70">
        <v>-122.82234</v>
      </c>
    </row>
    <row r="763" spans="1:10" ht="12.75" customHeight="1">
      <c r="A763" s="70" t="s">
        <v>1561</v>
      </c>
      <c r="B763" s="70" t="s">
        <v>1690</v>
      </c>
      <c r="C763" s="70" t="s">
        <v>1691</v>
      </c>
      <c r="D763" s="70" t="s">
        <v>35</v>
      </c>
      <c r="E763" s="70">
        <v>3</v>
      </c>
      <c r="F763" s="149">
        <v>75.13</v>
      </c>
      <c r="G763" s="70">
        <v>47.372343999999998</v>
      </c>
      <c r="H763" s="70">
        <v>-123.07138999999999</v>
      </c>
      <c r="I763" s="70">
        <v>47.372013000000003</v>
      </c>
      <c r="J763" s="70">
        <v>-123.07053999999999</v>
      </c>
    </row>
    <row r="764" spans="1:10" ht="12.75" customHeight="1">
      <c r="A764" s="70" t="s">
        <v>1561</v>
      </c>
      <c r="B764" s="70" t="s">
        <v>1692</v>
      </c>
      <c r="C764" s="70" t="s">
        <v>1693</v>
      </c>
      <c r="D764" s="70" t="s">
        <v>178</v>
      </c>
      <c r="E764" s="70">
        <v>3</v>
      </c>
      <c r="F764" s="149">
        <v>124.7</v>
      </c>
      <c r="G764" s="70">
        <v>47.250658999999999</v>
      </c>
      <c r="H764" s="70">
        <v>-122.92766</v>
      </c>
      <c r="I764" s="70">
        <v>47.251296000000004</v>
      </c>
      <c r="J764" s="70">
        <v>-122.92865999999999</v>
      </c>
    </row>
    <row r="765" spans="1:10" ht="12.75" customHeight="1">
      <c r="A765" s="70" t="s">
        <v>1561</v>
      </c>
      <c r="B765" s="70" t="s">
        <v>1694</v>
      </c>
      <c r="C765" s="70" t="s">
        <v>1695</v>
      </c>
      <c r="D765" s="70" t="s">
        <v>34</v>
      </c>
      <c r="E765" s="70">
        <v>1</v>
      </c>
      <c r="F765" s="149">
        <v>675.78</v>
      </c>
      <c r="G765" s="70">
        <v>47.378230000000002</v>
      </c>
      <c r="H765" s="70">
        <v>-122.97006</v>
      </c>
      <c r="I765" s="70">
        <v>47.377263999999997</v>
      </c>
      <c r="J765" s="70">
        <v>-122.97645</v>
      </c>
    </row>
    <row r="766" spans="1:10" ht="12.75" customHeight="1">
      <c r="A766" s="70" t="s">
        <v>1561</v>
      </c>
      <c r="B766" s="70" t="s">
        <v>1696</v>
      </c>
      <c r="C766" s="70" t="s">
        <v>1697</v>
      </c>
      <c r="D766" s="70" t="s">
        <v>34</v>
      </c>
      <c r="E766" s="70">
        <v>3</v>
      </c>
      <c r="F766" s="149">
        <v>8.48</v>
      </c>
      <c r="G766" s="70">
        <v>47.357643000000003</v>
      </c>
      <c r="H766" s="70">
        <v>-123.10051</v>
      </c>
      <c r="I766" s="70">
        <v>47.357641000000001</v>
      </c>
      <c r="J766" s="70">
        <v>-123.10063</v>
      </c>
    </row>
    <row r="767" spans="1:10" ht="12.75" customHeight="1">
      <c r="A767" s="70" t="s">
        <v>1561</v>
      </c>
      <c r="B767" s="70" t="s">
        <v>1698</v>
      </c>
      <c r="C767" s="70" t="s">
        <v>1699</v>
      </c>
      <c r="D767" s="70" t="s">
        <v>34</v>
      </c>
      <c r="E767" s="70">
        <v>3</v>
      </c>
      <c r="F767" s="149">
        <v>4968.46</v>
      </c>
      <c r="G767" s="70">
        <v>47.440576999999998</v>
      </c>
      <c r="H767" s="70">
        <v>-122.85732</v>
      </c>
      <c r="I767" s="70">
        <v>47.435119999999998</v>
      </c>
      <c r="J767" s="70">
        <v>-122.84090999999999</v>
      </c>
    </row>
    <row r="768" spans="1:10" ht="12.75" customHeight="1">
      <c r="A768" s="71" t="s">
        <v>1561</v>
      </c>
      <c r="B768" s="71" t="s">
        <v>1700</v>
      </c>
      <c r="C768" s="71" t="s">
        <v>1701</v>
      </c>
      <c r="D768" s="71" t="s">
        <v>34</v>
      </c>
      <c r="E768" s="71">
        <v>1</v>
      </c>
      <c r="F768" s="152">
        <v>140</v>
      </c>
      <c r="G768" s="71">
        <v>47.202508000000002</v>
      </c>
      <c r="H768" s="71">
        <v>-123.06048</v>
      </c>
      <c r="I768" s="71">
        <v>47.202528000000001</v>
      </c>
      <c r="J768" s="71">
        <v>-123.06232</v>
      </c>
    </row>
    <row r="769" spans="1:10" ht="12.75" customHeight="1">
      <c r="A769" s="32"/>
      <c r="B769" s="33">
        <f>COUNTA(B699:B768)</f>
        <v>70</v>
      </c>
      <c r="C769" s="32"/>
      <c r="D769" s="32"/>
      <c r="E769" s="75"/>
      <c r="F769" s="51">
        <f>SUM(F699:F768)</f>
        <v>59296.809999999983</v>
      </c>
      <c r="G769" s="32"/>
      <c r="H769" s="32"/>
      <c r="I769" s="32"/>
      <c r="J769" s="32"/>
    </row>
    <row r="770" spans="1:10" ht="12.75" customHeight="1">
      <c r="A770" s="32"/>
      <c r="B770" s="33"/>
      <c r="C770" s="32"/>
      <c r="D770" s="32"/>
      <c r="E770" s="75"/>
      <c r="F770" s="51"/>
      <c r="G770" s="32"/>
      <c r="H770" s="32"/>
      <c r="I770" s="32"/>
      <c r="J770" s="32"/>
    </row>
    <row r="771" spans="1:10" ht="12.75" customHeight="1">
      <c r="A771" s="70" t="s">
        <v>1702</v>
      </c>
      <c r="B771" s="70" t="s">
        <v>1703</v>
      </c>
      <c r="C771" s="70" t="s">
        <v>1704</v>
      </c>
      <c r="D771" s="70" t="s">
        <v>34</v>
      </c>
      <c r="E771" s="70">
        <v>3</v>
      </c>
      <c r="F771" s="149">
        <v>31.7</v>
      </c>
      <c r="G771" s="70">
        <v>46.346226999999999</v>
      </c>
      <c r="H771" s="70">
        <v>-124.06283999999999</v>
      </c>
      <c r="I771" s="70">
        <v>46.345947000000002</v>
      </c>
      <c r="J771" s="70">
        <v>-124.06292000000001</v>
      </c>
    </row>
    <row r="772" spans="1:10" ht="12.75" customHeight="1">
      <c r="A772" s="70" t="s">
        <v>1702</v>
      </c>
      <c r="B772" s="70" t="s">
        <v>1705</v>
      </c>
      <c r="C772" s="70" t="s">
        <v>1706</v>
      </c>
      <c r="D772" s="70" t="s">
        <v>34</v>
      </c>
      <c r="E772" s="70">
        <v>3</v>
      </c>
      <c r="F772" s="149">
        <v>30.21</v>
      </c>
      <c r="G772" s="70">
        <v>46.491678999999998</v>
      </c>
      <c r="H772" s="70">
        <v>-124.05597</v>
      </c>
      <c r="I772" s="70">
        <v>46.491407000000002</v>
      </c>
      <c r="J772" s="70">
        <v>-124.05596</v>
      </c>
    </row>
    <row r="773" spans="1:10" ht="12.75" customHeight="1">
      <c r="A773" s="70" t="s">
        <v>1702</v>
      </c>
      <c r="B773" s="70" t="s">
        <v>1707</v>
      </c>
      <c r="C773" s="70" t="s">
        <v>1708</v>
      </c>
      <c r="D773" s="70" t="s">
        <v>34</v>
      </c>
      <c r="E773" s="70">
        <v>3</v>
      </c>
      <c r="F773" s="149">
        <v>49.04</v>
      </c>
      <c r="G773" s="70">
        <v>46.629258999999998</v>
      </c>
      <c r="H773" s="70">
        <v>-123.95325</v>
      </c>
      <c r="I773" s="70">
        <v>46.629455999999998</v>
      </c>
      <c r="J773" s="70">
        <v>-123.95272</v>
      </c>
    </row>
    <row r="774" spans="1:10" ht="12.75" customHeight="1">
      <c r="A774" s="70" t="s">
        <v>1702</v>
      </c>
      <c r="B774" s="70" t="s">
        <v>1709</v>
      </c>
      <c r="C774" s="70" t="s">
        <v>1710</v>
      </c>
      <c r="D774" s="70" t="s">
        <v>34</v>
      </c>
      <c r="E774" s="70">
        <v>3</v>
      </c>
      <c r="F774" s="149">
        <v>382.94</v>
      </c>
      <c r="G774" s="70">
        <v>46.351725999999999</v>
      </c>
      <c r="H774" s="70">
        <v>-124.06137</v>
      </c>
      <c r="I774" s="70">
        <v>46.351340999999998</v>
      </c>
      <c r="J774" s="70">
        <v>-124.06164</v>
      </c>
    </row>
    <row r="775" spans="1:10" ht="12.75" customHeight="1">
      <c r="A775" s="70" t="s">
        <v>1702</v>
      </c>
      <c r="B775" s="70" t="s">
        <v>1711</v>
      </c>
      <c r="C775" s="70" t="s">
        <v>1712</v>
      </c>
      <c r="D775" s="70" t="s">
        <v>35</v>
      </c>
      <c r="E775" s="70">
        <v>3</v>
      </c>
      <c r="F775" s="149">
        <v>13817.91</v>
      </c>
      <c r="G775" s="70">
        <v>46.650069999999999</v>
      </c>
      <c r="H775" s="70">
        <v>-123.9186</v>
      </c>
      <c r="I775" s="70">
        <v>46.649152000000001</v>
      </c>
      <c r="J775" s="70">
        <v>-123.91835</v>
      </c>
    </row>
    <row r="776" spans="1:10" ht="12.75" customHeight="1">
      <c r="A776" s="70" t="s">
        <v>1702</v>
      </c>
      <c r="B776" s="70" t="s">
        <v>1713</v>
      </c>
      <c r="C776" s="70" t="s">
        <v>1714</v>
      </c>
      <c r="D776" s="70" t="s">
        <v>34</v>
      </c>
      <c r="E776" s="70">
        <v>3</v>
      </c>
      <c r="F776" s="149">
        <v>1037.18</v>
      </c>
      <c r="G776" s="70">
        <v>46.687409000000002</v>
      </c>
      <c r="H776" s="70">
        <v>-123.88934</v>
      </c>
      <c r="I776" s="70">
        <v>46.680857000000003</v>
      </c>
      <c r="J776" s="70">
        <v>-123.89866000000001</v>
      </c>
    </row>
    <row r="777" spans="1:10" ht="12.75" customHeight="1">
      <c r="A777" s="70" t="s">
        <v>1702</v>
      </c>
      <c r="B777" s="70" t="s">
        <v>1715</v>
      </c>
      <c r="C777" s="70" t="s">
        <v>1716</v>
      </c>
      <c r="D777" s="70" t="s">
        <v>34</v>
      </c>
      <c r="E777" s="70">
        <v>3</v>
      </c>
      <c r="F777" s="149">
        <v>1481.61</v>
      </c>
      <c r="G777" s="70">
        <v>46.635055000000001</v>
      </c>
      <c r="H777" s="70">
        <v>-123.95504</v>
      </c>
      <c r="I777" s="70">
        <v>46.629838999999997</v>
      </c>
      <c r="J777" s="70">
        <v>-123.95778</v>
      </c>
    </row>
    <row r="778" spans="1:10" ht="12.75" customHeight="1">
      <c r="A778" s="70" t="s">
        <v>1702</v>
      </c>
      <c r="B778" s="70" t="s">
        <v>1717</v>
      </c>
      <c r="C778" s="70" t="s">
        <v>1718</v>
      </c>
      <c r="D778" s="70" t="s">
        <v>180</v>
      </c>
      <c r="E778" s="70">
        <v>3</v>
      </c>
      <c r="F778" s="149">
        <v>2580.2199999999998</v>
      </c>
      <c r="G778" s="70">
        <v>46.276983000000001</v>
      </c>
      <c r="H778" s="70">
        <v>-124.05126</v>
      </c>
      <c r="I778" s="70">
        <v>46.265025999999999</v>
      </c>
      <c r="J778" s="70">
        <v>-124.03828</v>
      </c>
    </row>
    <row r="779" spans="1:10" ht="12.75" customHeight="1">
      <c r="A779" s="70" t="s">
        <v>1702</v>
      </c>
      <c r="B779" s="70" t="s">
        <v>1719</v>
      </c>
      <c r="C779" s="70" t="s">
        <v>1720</v>
      </c>
      <c r="D779" s="70" t="s">
        <v>34</v>
      </c>
      <c r="E779" s="70">
        <v>1</v>
      </c>
      <c r="F779" s="149">
        <v>12351.53</v>
      </c>
      <c r="G779" s="70">
        <v>46.313445000000002</v>
      </c>
      <c r="H779" s="70">
        <v>-124.06968000000001</v>
      </c>
      <c r="I779" s="70">
        <v>46.276983000000001</v>
      </c>
      <c r="J779" s="70">
        <v>-124.05126</v>
      </c>
    </row>
    <row r="780" spans="1:10" ht="12.75" customHeight="1">
      <c r="A780" s="70" t="s">
        <v>1702</v>
      </c>
      <c r="B780" s="70" t="s">
        <v>1721</v>
      </c>
      <c r="C780" s="70" t="s">
        <v>1722</v>
      </c>
      <c r="D780" s="70" t="s">
        <v>34</v>
      </c>
      <c r="E780" s="70">
        <v>3</v>
      </c>
      <c r="F780" s="149">
        <v>1719.02</v>
      </c>
      <c r="G780" s="70">
        <v>46.746468999999998</v>
      </c>
      <c r="H780" s="70">
        <v>-124.09595</v>
      </c>
      <c r="I780" s="70">
        <v>46.735253999999998</v>
      </c>
      <c r="J780" s="70">
        <v>-124.08289000000001</v>
      </c>
    </row>
    <row r="781" spans="1:10" ht="12.75" customHeight="1">
      <c r="A781" s="70" t="s">
        <v>1702</v>
      </c>
      <c r="B781" s="70" t="s">
        <v>1723</v>
      </c>
      <c r="C781" s="70" t="s">
        <v>1724</v>
      </c>
      <c r="D781" s="70" t="s">
        <v>34</v>
      </c>
      <c r="E781" s="70">
        <v>3</v>
      </c>
      <c r="F781" s="149">
        <v>195.49</v>
      </c>
      <c r="G781" s="70">
        <v>46.663738000000002</v>
      </c>
      <c r="H781" s="70">
        <v>-123.80288</v>
      </c>
      <c r="I781" s="70">
        <v>46.664082000000001</v>
      </c>
      <c r="J781" s="70">
        <v>-123.80537</v>
      </c>
    </row>
    <row r="782" spans="1:10" ht="12.75" customHeight="1">
      <c r="A782" s="70" t="s">
        <v>1702</v>
      </c>
      <c r="B782" s="70" t="s">
        <v>1725</v>
      </c>
      <c r="C782" s="70" t="s">
        <v>1726</v>
      </c>
      <c r="D782" s="70" t="s">
        <v>34</v>
      </c>
      <c r="E782" s="70">
        <v>3</v>
      </c>
      <c r="F782" s="149">
        <v>21.23</v>
      </c>
      <c r="G782" s="70">
        <v>46.395423999999998</v>
      </c>
      <c r="H782" s="70">
        <v>-124.05873</v>
      </c>
      <c r="I782" s="70">
        <v>46.395232999999998</v>
      </c>
      <c r="J782" s="70">
        <v>-124.05871999999999</v>
      </c>
    </row>
    <row r="783" spans="1:10" ht="12.75" customHeight="1">
      <c r="A783" s="70" t="s">
        <v>1702</v>
      </c>
      <c r="B783" s="70" t="s">
        <v>1727</v>
      </c>
      <c r="C783" s="70" t="s">
        <v>1728</v>
      </c>
      <c r="D783" s="70" t="s">
        <v>34</v>
      </c>
      <c r="E783" s="70">
        <v>3</v>
      </c>
      <c r="F783" s="149">
        <v>2771.25</v>
      </c>
      <c r="G783" s="70">
        <v>46.794068000000003</v>
      </c>
      <c r="H783" s="70">
        <v>-124.09842</v>
      </c>
      <c r="I783" s="70">
        <v>46.769207999999999</v>
      </c>
      <c r="J783" s="70">
        <v>-124.09623000000001</v>
      </c>
    </row>
    <row r="784" spans="1:10" ht="12.75" customHeight="1">
      <c r="A784" s="70" t="s">
        <v>1702</v>
      </c>
      <c r="B784" s="70" t="s">
        <v>1729</v>
      </c>
      <c r="C784" s="70" t="s">
        <v>1730</v>
      </c>
      <c r="D784" s="70" t="s">
        <v>34</v>
      </c>
      <c r="E784" s="70">
        <v>3</v>
      </c>
      <c r="F784" s="149">
        <v>3517.8</v>
      </c>
      <c r="G784" s="70">
        <v>46.730024999999998</v>
      </c>
      <c r="H784" s="70">
        <v>-123.95638</v>
      </c>
      <c r="I784" s="70">
        <v>46.725557999999999</v>
      </c>
      <c r="J784" s="70">
        <v>-123.92632999999999</v>
      </c>
    </row>
    <row r="785" spans="1:10" ht="12.75" customHeight="1">
      <c r="A785" s="70" t="s">
        <v>1702</v>
      </c>
      <c r="B785" s="70" t="s">
        <v>1731</v>
      </c>
      <c r="C785" s="70" t="s">
        <v>1732</v>
      </c>
      <c r="D785" s="70" t="s">
        <v>34</v>
      </c>
      <c r="E785" s="70">
        <v>3</v>
      </c>
      <c r="F785" s="149">
        <v>154.08000000000001</v>
      </c>
      <c r="G785" s="70">
        <v>46.429841000000003</v>
      </c>
      <c r="H785" s="70">
        <v>-123.90479999999999</v>
      </c>
      <c r="I785" s="70">
        <v>46.433307999999997</v>
      </c>
      <c r="J785" s="70">
        <v>-123.90197000000001</v>
      </c>
    </row>
    <row r="786" spans="1:10" ht="12.75" customHeight="1">
      <c r="A786" s="70" t="s">
        <v>1702</v>
      </c>
      <c r="B786" s="70" t="s">
        <v>1733</v>
      </c>
      <c r="C786" s="70" t="s">
        <v>1734</v>
      </c>
      <c r="D786" s="70" t="s">
        <v>34</v>
      </c>
      <c r="E786" s="70">
        <v>3</v>
      </c>
      <c r="F786" s="149">
        <v>4450.24</v>
      </c>
      <c r="G786" s="70">
        <v>46.588166000000001</v>
      </c>
      <c r="H786" s="70">
        <v>-124.06464</v>
      </c>
      <c r="I786" s="70">
        <v>46.548386999999998</v>
      </c>
      <c r="J786" s="70">
        <v>-124.06026</v>
      </c>
    </row>
    <row r="787" spans="1:10" ht="12.75" customHeight="1">
      <c r="A787" s="70" t="s">
        <v>1702</v>
      </c>
      <c r="B787" s="70" t="s">
        <v>1735</v>
      </c>
      <c r="C787" s="70" t="s">
        <v>1736</v>
      </c>
      <c r="D787" s="70" t="s">
        <v>34</v>
      </c>
      <c r="E787" s="70">
        <v>3</v>
      </c>
      <c r="F787" s="149">
        <v>2737.24</v>
      </c>
      <c r="G787" s="70">
        <v>46.330288000000003</v>
      </c>
      <c r="H787" s="70">
        <v>-124.06444999999999</v>
      </c>
      <c r="I787" s="70">
        <v>46.313445000000002</v>
      </c>
      <c r="J787" s="70">
        <v>-124.06968000000001</v>
      </c>
    </row>
    <row r="788" spans="1:10" ht="12.75" customHeight="1">
      <c r="A788" s="70" t="s">
        <v>1702</v>
      </c>
      <c r="B788" s="70" t="s">
        <v>1737</v>
      </c>
      <c r="C788" s="70" t="s">
        <v>1738</v>
      </c>
      <c r="D788" s="70" t="s">
        <v>34</v>
      </c>
      <c r="E788" s="70">
        <v>3</v>
      </c>
      <c r="F788" s="149">
        <v>17.46</v>
      </c>
      <c r="G788" s="70">
        <v>46.465052</v>
      </c>
      <c r="H788" s="70">
        <v>-124.057</v>
      </c>
      <c r="I788" s="70">
        <v>46.464897000000001</v>
      </c>
      <c r="J788" s="70">
        <v>-124.05704</v>
      </c>
    </row>
    <row r="789" spans="1:10" ht="12.75" customHeight="1">
      <c r="A789" s="70" t="s">
        <v>1702</v>
      </c>
      <c r="B789" s="70" t="s">
        <v>1739</v>
      </c>
      <c r="C789" s="70" t="s">
        <v>1740</v>
      </c>
      <c r="D789" s="70" t="s">
        <v>34</v>
      </c>
      <c r="E789" s="70">
        <v>3</v>
      </c>
      <c r="F789" s="149">
        <v>18821.16</v>
      </c>
      <c r="G789" s="70">
        <v>46.586680999999999</v>
      </c>
      <c r="H789" s="70">
        <v>-124.02585999999999</v>
      </c>
      <c r="I789" s="70">
        <v>46.588166000000001</v>
      </c>
      <c r="J789" s="70">
        <v>-124.06464</v>
      </c>
    </row>
    <row r="790" spans="1:10" ht="12.75" customHeight="1">
      <c r="A790" s="70" t="s">
        <v>1702</v>
      </c>
      <c r="B790" s="70" t="s">
        <v>1741</v>
      </c>
      <c r="C790" s="70" t="s">
        <v>1742</v>
      </c>
      <c r="D790" s="70" t="s">
        <v>34</v>
      </c>
      <c r="E790" s="70">
        <v>3</v>
      </c>
      <c r="F790" s="149">
        <v>16197.73</v>
      </c>
      <c r="G790" s="70">
        <v>46.373334999999997</v>
      </c>
      <c r="H790" s="70">
        <v>-123.94987999999999</v>
      </c>
      <c r="I790" s="70">
        <v>46.366686000000001</v>
      </c>
      <c r="J790" s="70">
        <v>-123.96272999999999</v>
      </c>
    </row>
    <row r="791" spans="1:10" ht="12.75" customHeight="1">
      <c r="A791" s="70" t="s">
        <v>1702</v>
      </c>
      <c r="B791" s="70" t="s">
        <v>1743</v>
      </c>
      <c r="C791" s="70" t="s">
        <v>1744</v>
      </c>
      <c r="D791" s="70" t="s">
        <v>34</v>
      </c>
      <c r="E791" s="70">
        <v>3</v>
      </c>
      <c r="F791" s="149">
        <v>4951.49</v>
      </c>
      <c r="G791" s="70">
        <v>46.395232999999998</v>
      </c>
      <c r="H791" s="70">
        <v>-124.05871999999999</v>
      </c>
      <c r="I791" s="70">
        <v>46.351725999999999</v>
      </c>
      <c r="J791" s="70">
        <v>-124.06137</v>
      </c>
    </row>
    <row r="792" spans="1:10" ht="12.75" customHeight="1">
      <c r="A792" s="70" t="s">
        <v>1702</v>
      </c>
      <c r="B792" s="70" t="s">
        <v>1745</v>
      </c>
      <c r="C792" s="70" t="s">
        <v>1746</v>
      </c>
      <c r="D792" s="70" t="s">
        <v>34</v>
      </c>
      <c r="E792" s="70">
        <v>3</v>
      </c>
      <c r="F792" s="149">
        <v>621.75</v>
      </c>
      <c r="G792" s="70">
        <v>46.351340999999998</v>
      </c>
      <c r="H792" s="70">
        <v>-124.06164</v>
      </c>
      <c r="I792" s="70">
        <v>46.346226999999999</v>
      </c>
      <c r="J792" s="70">
        <v>-124.06283999999999</v>
      </c>
    </row>
    <row r="793" spans="1:10" ht="12.75" customHeight="1">
      <c r="A793" s="70" t="s">
        <v>1702</v>
      </c>
      <c r="B793" s="70" t="s">
        <v>1747</v>
      </c>
      <c r="C793" s="70" t="s">
        <v>1748</v>
      </c>
      <c r="D793" s="70" t="s">
        <v>34</v>
      </c>
      <c r="E793" s="70">
        <v>3</v>
      </c>
      <c r="F793" s="149">
        <v>63961.02</v>
      </c>
      <c r="G793" s="70">
        <v>46.461475</v>
      </c>
      <c r="H793" s="70">
        <v>-124.00314</v>
      </c>
      <c r="I793" s="70">
        <v>46.449978000000002</v>
      </c>
      <c r="J793" s="70">
        <v>-123.94933</v>
      </c>
    </row>
    <row r="794" spans="1:10" ht="12.75" customHeight="1">
      <c r="A794" s="70" t="s">
        <v>1702</v>
      </c>
      <c r="B794" s="70" t="s">
        <v>1749</v>
      </c>
      <c r="C794" s="70" t="s">
        <v>1750</v>
      </c>
      <c r="D794" s="70" t="s">
        <v>34</v>
      </c>
      <c r="E794" s="70">
        <v>3</v>
      </c>
      <c r="F794" s="149">
        <v>3428.13</v>
      </c>
      <c r="G794" s="70">
        <v>46.464897000000001</v>
      </c>
      <c r="H794" s="70">
        <v>-124.05704</v>
      </c>
      <c r="I794" s="70">
        <v>46.434117000000001</v>
      </c>
      <c r="J794" s="70">
        <v>-124.05768</v>
      </c>
    </row>
    <row r="795" spans="1:10" ht="12.75" customHeight="1">
      <c r="A795" s="70" t="s">
        <v>1702</v>
      </c>
      <c r="B795" s="70" t="s">
        <v>1751</v>
      </c>
      <c r="C795" s="70" t="s">
        <v>1752</v>
      </c>
      <c r="D795" s="70" t="s">
        <v>34</v>
      </c>
      <c r="E795" s="70">
        <v>3</v>
      </c>
      <c r="F795" s="149">
        <v>129.86000000000001</v>
      </c>
      <c r="G795" s="70">
        <v>46.434117000000001</v>
      </c>
      <c r="H795" s="70">
        <v>-124.05768</v>
      </c>
      <c r="I795" s="70">
        <v>46.432952999999998</v>
      </c>
      <c r="J795" s="70">
        <v>-124.05781</v>
      </c>
    </row>
    <row r="796" spans="1:10" ht="12.75" customHeight="1">
      <c r="A796" s="70" t="s">
        <v>1702</v>
      </c>
      <c r="B796" s="70" t="s">
        <v>1753</v>
      </c>
      <c r="C796" s="70" t="s">
        <v>1754</v>
      </c>
      <c r="D796" s="70" t="s">
        <v>34</v>
      </c>
      <c r="E796" s="70">
        <v>3</v>
      </c>
      <c r="F796" s="149">
        <v>59.52</v>
      </c>
      <c r="G796" s="70">
        <v>46.769207999999999</v>
      </c>
      <c r="H796" s="70">
        <v>-124.09623000000001</v>
      </c>
      <c r="I796" s="70">
        <v>46.768673</v>
      </c>
      <c r="J796" s="70">
        <v>-124.09622</v>
      </c>
    </row>
    <row r="797" spans="1:10" ht="12.75" customHeight="1">
      <c r="A797" s="70" t="s">
        <v>1702</v>
      </c>
      <c r="B797" s="70" t="s">
        <v>1755</v>
      </c>
      <c r="C797" s="70" t="s">
        <v>1756</v>
      </c>
      <c r="D797" s="70" t="s">
        <v>34</v>
      </c>
      <c r="E797" s="70">
        <v>3</v>
      </c>
      <c r="F797" s="149">
        <v>1818.36</v>
      </c>
      <c r="G797" s="70">
        <v>46.497368999999999</v>
      </c>
      <c r="H797" s="70">
        <v>-124.03147</v>
      </c>
      <c r="I797" s="70">
        <v>46.502397000000002</v>
      </c>
      <c r="J797" s="70">
        <v>-124.03036</v>
      </c>
    </row>
    <row r="798" spans="1:10" ht="12.75" customHeight="1">
      <c r="A798" s="70" t="s">
        <v>1702</v>
      </c>
      <c r="B798" s="70" t="s">
        <v>1757</v>
      </c>
      <c r="C798" s="70" t="s">
        <v>1758</v>
      </c>
      <c r="D798" s="70" t="s">
        <v>34</v>
      </c>
      <c r="E798" s="70">
        <v>3</v>
      </c>
      <c r="F798" s="149">
        <v>3944.04</v>
      </c>
      <c r="G798" s="70">
        <v>46.567619999999998</v>
      </c>
      <c r="H798" s="70">
        <v>-123.92094</v>
      </c>
      <c r="I798" s="70">
        <v>46.550238</v>
      </c>
      <c r="J798" s="70">
        <v>-123.89603</v>
      </c>
    </row>
    <row r="799" spans="1:10" ht="12.75" customHeight="1">
      <c r="A799" s="70" t="s">
        <v>1702</v>
      </c>
      <c r="B799" s="70" t="s">
        <v>1759</v>
      </c>
      <c r="C799" s="70" t="s">
        <v>1760</v>
      </c>
      <c r="D799" s="70" t="s">
        <v>34</v>
      </c>
      <c r="E799" s="70">
        <v>3</v>
      </c>
      <c r="F799" s="149">
        <v>2270</v>
      </c>
      <c r="G799" s="70">
        <v>46.595782999999997</v>
      </c>
      <c r="H799" s="70">
        <v>-123.93799</v>
      </c>
      <c r="I799" s="70">
        <v>46.598919000000002</v>
      </c>
      <c r="J799" s="70">
        <v>-123.94323</v>
      </c>
    </row>
    <row r="800" spans="1:10" ht="12.75" customHeight="1">
      <c r="A800" s="70" t="s">
        <v>1702</v>
      </c>
      <c r="B800" s="70" t="s">
        <v>1761</v>
      </c>
      <c r="C800" s="70" t="s">
        <v>1762</v>
      </c>
      <c r="D800" s="70" t="s">
        <v>34</v>
      </c>
      <c r="E800" s="70">
        <v>3</v>
      </c>
      <c r="F800" s="149">
        <v>3574.54</v>
      </c>
      <c r="G800" s="70">
        <v>46.545658000000003</v>
      </c>
      <c r="H800" s="70">
        <v>-123.89552999999999</v>
      </c>
      <c r="I800" s="70">
        <v>46.519083999999999</v>
      </c>
      <c r="J800" s="70">
        <v>-123.89471</v>
      </c>
    </row>
    <row r="801" spans="1:10" ht="12.75" customHeight="1">
      <c r="A801" s="70" t="s">
        <v>1702</v>
      </c>
      <c r="B801" s="70" t="s">
        <v>1763</v>
      </c>
      <c r="C801" s="70" t="s">
        <v>1764</v>
      </c>
      <c r="D801" s="70" t="s">
        <v>34</v>
      </c>
      <c r="E801" s="70">
        <v>3</v>
      </c>
      <c r="F801" s="149">
        <v>1678.22</v>
      </c>
      <c r="G801" s="70">
        <v>46.733103</v>
      </c>
      <c r="H801" s="70">
        <v>-124.07047</v>
      </c>
      <c r="I801" s="70">
        <v>46.733358000000003</v>
      </c>
      <c r="J801" s="70">
        <v>-124.07145</v>
      </c>
    </row>
    <row r="802" spans="1:10" ht="12.75" customHeight="1">
      <c r="A802" s="70" t="s">
        <v>1702</v>
      </c>
      <c r="B802" s="70" t="s">
        <v>1765</v>
      </c>
      <c r="C802" s="70" t="s">
        <v>1766</v>
      </c>
      <c r="D802" s="70" t="s">
        <v>34</v>
      </c>
      <c r="E802" s="70">
        <v>3</v>
      </c>
      <c r="F802" s="149">
        <v>439.62</v>
      </c>
      <c r="G802" s="70">
        <v>46.728723000000002</v>
      </c>
      <c r="H802" s="70">
        <v>-124.05598999999999</v>
      </c>
      <c r="I802" s="70">
        <v>46.726672000000001</v>
      </c>
      <c r="J802" s="70">
        <v>-124.05119999999999</v>
      </c>
    </row>
    <row r="803" spans="1:10" ht="12.75" customHeight="1">
      <c r="A803" s="70" t="s">
        <v>1702</v>
      </c>
      <c r="B803" s="70" t="s">
        <v>1767</v>
      </c>
      <c r="C803" s="70" t="s">
        <v>1768</v>
      </c>
      <c r="D803" s="70" t="s">
        <v>34</v>
      </c>
      <c r="E803" s="70">
        <v>3</v>
      </c>
      <c r="F803" s="149">
        <v>2949.96</v>
      </c>
      <c r="G803" s="70">
        <v>46.491407000000002</v>
      </c>
      <c r="H803" s="70">
        <v>-124.05596</v>
      </c>
      <c r="I803" s="70">
        <v>46.465052</v>
      </c>
      <c r="J803" s="70">
        <v>-124.057</v>
      </c>
    </row>
    <row r="804" spans="1:10" ht="12.75" customHeight="1">
      <c r="A804" s="70" t="s">
        <v>1702</v>
      </c>
      <c r="B804" s="70" t="s">
        <v>1769</v>
      </c>
      <c r="C804" s="70" t="s">
        <v>1770</v>
      </c>
      <c r="D804" s="70" t="s">
        <v>34</v>
      </c>
      <c r="E804" s="70">
        <v>3</v>
      </c>
      <c r="F804" s="149">
        <v>9688.27</v>
      </c>
      <c r="G804" s="70">
        <v>46.751317</v>
      </c>
      <c r="H804" s="70">
        <v>-123.88684000000001</v>
      </c>
      <c r="I804" s="70">
        <v>46.747478000000001</v>
      </c>
      <c r="J804" s="70">
        <v>-123.87641000000001</v>
      </c>
    </row>
    <row r="805" spans="1:10" ht="12.75" customHeight="1">
      <c r="A805" s="70" t="s">
        <v>1702</v>
      </c>
      <c r="B805" s="70" t="s">
        <v>1771</v>
      </c>
      <c r="C805" s="70" t="s">
        <v>1772</v>
      </c>
      <c r="D805" s="70" t="s">
        <v>35</v>
      </c>
      <c r="E805" s="70">
        <v>3</v>
      </c>
      <c r="F805" s="149">
        <v>5383</v>
      </c>
      <c r="G805" s="70">
        <v>46.732346</v>
      </c>
      <c r="H805" s="70">
        <v>-123.97761</v>
      </c>
      <c r="I805" s="70">
        <v>46.730024999999998</v>
      </c>
      <c r="J805" s="70">
        <v>-123.95638</v>
      </c>
    </row>
    <row r="806" spans="1:10" ht="12.75" customHeight="1">
      <c r="A806" s="70" t="s">
        <v>1702</v>
      </c>
      <c r="B806" s="70" t="s">
        <v>1773</v>
      </c>
      <c r="C806" s="70" t="s">
        <v>1774</v>
      </c>
      <c r="D806" s="70" t="s">
        <v>34</v>
      </c>
      <c r="E806" s="70">
        <v>3</v>
      </c>
      <c r="F806" s="149">
        <v>6148.61</v>
      </c>
      <c r="G806" s="70">
        <v>46.412269000000002</v>
      </c>
      <c r="H806" s="70">
        <v>-123.93743000000001</v>
      </c>
      <c r="I806" s="70">
        <v>46.394475999999997</v>
      </c>
      <c r="J806" s="70">
        <v>-123.96111999999999</v>
      </c>
    </row>
    <row r="807" spans="1:10" ht="12.75" customHeight="1">
      <c r="A807" s="70" t="s">
        <v>1702</v>
      </c>
      <c r="B807" s="70" t="s">
        <v>1775</v>
      </c>
      <c r="C807" s="70" t="s">
        <v>1776</v>
      </c>
      <c r="D807" s="70" t="s">
        <v>34</v>
      </c>
      <c r="E807" s="70">
        <v>3</v>
      </c>
      <c r="F807" s="149">
        <v>1055.8800000000001</v>
      </c>
      <c r="G807" s="70">
        <v>46.501010999999998</v>
      </c>
      <c r="H807" s="70">
        <v>-124.05776</v>
      </c>
      <c r="I807" s="70">
        <v>46.491678999999998</v>
      </c>
      <c r="J807" s="70">
        <v>-124.05597</v>
      </c>
    </row>
    <row r="808" spans="1:10" ht="12.75" customHeight="1">
      <c r="A808" s="70" t="s">
        <v>1702</v>
      </c>
      <c r="B808" s="70" t="s">
        <v>1777</v>
      </c>
      <c r="C808" s="70" t="s">
        <v>1778</v>
      </c>
      <c r="D808" s="70" t="s">
        <v>34</v>
      </c>
      <c r="E808" s="70">
        <v>3</v>
      </c>
      <c r="F808" s="149">
        <v>5087.3500000000004</v>
      </c>
      <c r="G808" s="70">
        <v>46.548149000000002</v>
      </c>
      <c r="H808" s="70">
        <v>-124.06025</v>
      </c>
      <c r="I808" s="70">
        <v>46.502583000000001</v>
      </c>
      <c r="J808" s="70">
        <v>-124.05786000000001</v>
      </c>
    </row>
    <row r="809" spans="1:10" ht="12.75" customHeight="1">
      <c r="A809" s="70" t="s">
        <v>1702</v>
      </c>
      <c r="B809" s="70" t="s">
        <v>1779</v>
      </c>
      <c r="C809" s="70" t="s">
        <v>1780</v>
      </c>
      <c r="D809" s="70" t="s">
        <v>34</v>
      </c>
      <c r="E809" s="70">
        <v>3</v>
      </c>
      <c r="F809" s="149">
        <v>79.599999999999994</v>
      </c>
      <c r="G809" s="70">
        <v>46.733358000000003</v>
      </c>
      <c r="H809" s="70">
        <v>-124.07145</v>
      </c>
      <c r="I809" s="70">
        <v>46.733103</v>
      </c>
      <c r="J809" s="70">
        <v>-124.07047</v>
      </c>
    </row>
    <row r="810" spans="1:10" ht="12.75" customHeight="1">
      <c r="A810" s="70" t="s">
        <v>1702</v>
      </c>
      <c r="B810" s="70" t="s">
        <v>1781</v>
      </c>
      <c r="C810" s="70" t="s">
        <v>1782</v>
      </c>
      <c r="D810" s="70" t="s">
        <v>34</v>
      </c>
      <c r="E810" s="70">
        <v>3</v>
      </c>
      <c r="F810" s="149">
        <v>26.5</v>
      </c>
      <c r="G810" s="70">
        <v>46.548386999999998</v>
      </c>
      <c r="H810" s="70">
        <v>-124.06026</v>
      </c>
      <c r="I810" s="70">
        <v>46.548149000000002</v>
      </c>
      <c r="J810" s="70">
        <v>-124.06025</v>
      </c>
    </row>
    <row r="811" spans="1:10" ht="12.75" customHeight="1">
      <c r="A811" s="70" t="s">
        <v>1702</v>
      </c>
      <c r="B811" s="70" t="s">
        <v>1783</v>
      </c>
      <c r="C811" s="70" t="s">
        <v>1784</v>
      </c>
      <c r="D811" s="70" t="s">
        <v>34</v>
      </c>
      <c r="E811" s="70">
        <v>3</v>
      </c>
      <c r="F811" s="149">
        <v>4193.0600000000004</v>
      </c>
      <c r="G811" s="70">
        <v>46.432952999999998</v>
      </c>
      <c r="H811" s="70">
        <v>-124.05781</v>
      </c>
      <c r="I811" s="70">
        <v>46.395423999999998</v>
      </c>
      <c r="J811" s="70">
        <v>-124.05873</v>
      </c>
    </row>
    <row r="812" spans="1:10" ht="12.75" customHeight="1">
      <c r="A812" s="70" t="s">
        <v>1702</v>
      </c>
      <c r="B812" s="70" t="s">
        <v>1785</v>
      </c>
      <c r="C812" s="70" t="s">
        <v>1786</v>
      </c>
      <c r="D812" s="70" t="s">
        <v>34</v>
      </c>
      <c r="E812" s="70">
        <v>3</v>
      </c>
      <c r="F812" s="149">
        <v>174.95</v>
      </c>
      <c r="G812" s="70">
        <v>46.502583000000001</v>
      </c>
      <c r="H812" s="70">
        <v>-124.05786000000001</v>
      </c>
      <c r="I812" s="70">
        <v>46.501010999999998</v>
      </c>
      <c r="J812" s="70">
        <v>-124.05776</v>
      </c>
    </row>
    <row r="813" spans="1:10" ht="12.75" customHeight="1">
      <c r="A813" s="70" t="s">
        <v>1702</v>
      </c>
      <c r="B813" s="70" t="s">
        <v>1787</v>
      </c>
      <c r="C813" s="70" t="s">
        <v>1788</v>
      </c>
      <c r="D813" s="70" t="s">
        <v>34</v>
      </c>
      <c r="E813" s="70">
        <v>3</v>
      </c>
      <c r="F813" s="149">
        <v>238.48</v>
      </c>
      <c r="G813" s="70">
        <v>46.608719000000001</v>
      </c>
      <c r="H813" s="70">
        <v>-123.91517</v>
      </c>
      <c r="I813" s="70">
        <v>46.610669999999999</v>
      </c>
      <c r="J813" s="70">
        <v>-123.91467</v>
      </c>
    </row>
    <row r="814" spans="1:10" ht="12.75" customHeight="1">
      <c r="A814" s="70" t="s">
        <v>1702</v>
      </c>
      <c r="B814" s="70" t="s">
        <v>1789</v>
      </c>
      <c r="C814" s="70" t="s">
        <v>1790</v>
      </c>
      <c r="D814" s="70" t="s">
        <v>34</v>
      </c>
      <c r="E814" s="70">
        <v>3</v>
      </c>
      <c r="F814" s="149">
        <v>1605.75</v>
      </c>
      <c r="G814" s="70">
        <v>46.618651</v>
      </c>
      <c r="H814" s="70">
        <v>-123.95829999999999</v>
      </c>
      <c r="I814" s="70">
        <v>46.607799</v>
      </c>
      <c r="J814" s="70">
        <v>-123.95426</v>
      </c>
    </row>
    <row r="815" spans="1:10" ht="12.75" customHeight="1">
      <c r="A815" s="70" t="s">
        <v>1702</v>
      </c>
      <c r="B815" s="70" t="s">
        <v>1791</v>
      </c>
      <c r="C815" s="70" t="s">
        <v>1792</v>
      </c>
      <c r="D815" s="70" t="s">
        <v>34</v>
      </c>
      <c r="E815" s="70">
        <v>3</v>
      </c>
      <c r="F815" s="149">
        <v>7368.62</v>
      </c>
      <c r="G815" s="70">
        <v>46.366686000000001</v>
      </c>
      <c r="H815" s="70">
        <v>-123.96272999999999</v>
      </c>
      <c r="I815" s="70">
        <v>46.374248999999999</v>
      </c>
      <c r="J815" s="70">
        <v>-124.01381000000001</v>
      </c>
    </row>
    <row r="816" spans="1:10" ht="12.75" customHeight="1">
      <c r="A816" s="70" t="s">
        <v>1702</v>
      </c>
      <c r="B816" s="70" t="s">
        <v>1793</v>
      </c>
      <c r="C816" s="70" t="s">
        <v>1794</v>
      </c>
      <c r="D816" s="70" t="s">
        <v>34</v>
      </c>
      <c r="E816" s="70">
        <v>3</v>
      </c>
      <c r="F816" s="149">
        <v>567.55999999999995</v>
      </c>
      <c r="G816" s="70">
        <v>46.598813</v>
      </c>
      <c r="H816" s="70">
        <v>-123.943</v>
      </c>
      <c r="I816" s="70">
        <v>46.595750000000002</v>
      </c>
      <c r="J816" s="70">
        <v>-123.93792000000001</v>
      </c>
    </row>
    <row r="817" spans="1:10" ht="12.75" customHeight="1">
      <c r="A817" s="70" t="s">
        <v>1702</v>
      </c>
      <c r="B817" s="70" t="s">
        <v>1795</v>
      </c>
      <c r="C817" s="70" t="s">
        <v>1796</v>
      </c>
      <c r="D817" s="70" t="s">
        <v>34</v>
      </c>
      <c r="E817" s="70">
        <v>3</v>
      </c>
      <c r="F817" s="149">
        <v>1813.36</v>
      </c>
      <c r="G817" s="70">
        <v>46.345947000000002</v>
      </c>
      <c r="H817" s="70">
        <v>-124.06292000000001</v>
      </c>
      <c r="I817" s="70">
        <v>46.330424999999998</v>
      </c>
      <c r="J817" s="70">
        <v>-124.06446</v>
      </c>
    </row>
    <row r="818" spans="1:10" ht="12.75" customHeight="1">
      <c r="A818" s="70" t="s">
        <v>1702</v>
      </c>
      <c r="B818" s="70" t="s">
        <v>1797</v>
      </c>
      <c r="C818" s="70" t="s">
        <v>1798</v>
      </c>
      <c r="D818" s="70" t="s">
        <v>34</v>
      </c>
      <c r="E818" s="70">
        <v>3</v>
      </c>
      <c r="F818" s="149">
        <v>17.239999999999998</v>
      </c>
      <c r="G818" s="70">
        <v>46.330424999999998</v>
      </c>
      <c r="H818" s="70">
        <v>-124.06446</v>
      </c>
      <c r="I818" s="70">
        <v>46.330288000000003</v>
      </c>
      <c r="J818" s="70">
        <v>-124.06444999999999</v>
      </c>
    </row>
    <row r="819" spans="1:10" ht="12.75" customHeight="1">
      <c r="A819" s="70" t="s">
        <v>1702</v>
      </c>
      <c r="B819" s="70" t="s">
        <v>1799</v>
      </c>
      <c r="C819" s="70" t="s">
        <v>1800</v>
      </c>
      <c r="D819" s="70" t="s">
        <v>34</v>
      </c>
      <c r="E819" s="70">
        <v>3</v>
      </c>
      <c r="F819" s="149">
        <v>248.91</v>
      </c>
      <c r="G819" s="70">
        <v>46.670434</v>
      </c>
      <c r="H819" s="70">
        <v>-123.81464</v>
      </c>
      <c r="I819" s="70">
        <v>46.672338000000003</v>
      </c>
      <c r="J819" s="70">
        <v>-123.81610999999999</v>
      </c>
    </row>
    <row r="820" spans="1:10" ht="12.75" customHeight="1">
      <c r="A820" s="70" t="s">
        <v>1702</v>
      </c>
      <c r="B820" s="70" t="s">
        <v>1801</v>
      </c>
      <c r="C820" s="70" t="s">
        <v>1802</v>
      </c>
      <c r="D820" s="70" t="s">
        <v>34</v>
      </c>
      <c r="E820" s="70">
        <v>3</v>
      </c>
      <c r="F820" s="149">
        <v>179.37</v>
      </c>
      <c r="G820" s="70">
        <v>46.667644000000003</v>
      </c>
      <c r="H820" s="70">
        <v>-123.8124</v>
      </c>
      <c r="I820" s="70">
        <v>46.668872</v>
      </c>
      <c r="J820" s="70">
        <v>-123.81362</v>
      </c>
    </row>
    <row r="821" spans="1:10" ht="12.75" customHeight="1">
      <c r="A821" s="70" t="s">
        <v>1702</v>
      </c>
      <c r="B821" s="70" t="s">
        <v>1803</v>
      </c>
      <c r="C821" s="70" t="s">
        <v>1804</v>
      </c>
      <c r="D821" s="70" t="s">
        <v>34</v>
      </c>
      <c r="E821" s="70">
        <v>3</v>
      </c>
      <c r="F821" s="149">
        <v>2435.37</v>
      </c>
      <c r="G821" s="70">
        <v>46.768673</v>
      </c>
      <c r="H821" s="70">
        <v>-124.09622</v>
      </c>
      <c r="I821" s="70">
        <v>46.746769999999998</v>
      </c>
      <c r="J821" s="70">
        <v>-124.09596999999999</v>
      </c>
    </row>
    <row r="822" spans="1:10" ht="12.75" customHeight="1">
      <c r="A822" s="70" t="s">
        <v>1702</v>
      </c>
      <c r="B822" s="70" t="s">
        <v>1805</v>
      </c>
      <c r="C822" s="70" t="s">
        <v>1806</v>
      </c>
      <c r="D822" s="70" t="s">
        <v>34</v>
      </c>
      <c r="E822" s="70">
        <v>3</v>
      </c>
      <c r="F822" s="149">
        <v>807.8</v>
      </c>
      <c r="G822" s="70">
        <v>46.429335999999999</v>
      </c>
      <c r="H822" s="70">
        <v>-123.9062</v>
      </c>
      <c r="I822" s="70">
        <v>46.429931000000003</v>
      </c>
      <c r="J822" s="70">
        <v>-123.91602</v>
      </c>
    </row>
    <row r="823" spans="1:10" ht="12.75" customHeight="1">
      <c r="A823" s="70" t="s">
        <v>1702</v>
      </c>
      <c r="B823" s="70" t="s">
        <v>1807</v>
      </c>
      <c r="C823" s="70" t="s">
        <v>1808</v>
      </c>
      <c r="D823" s="70" t="s">
        <v>34</v>
      </c>
      <c r="E823" s="70">
        <v>3</v>
      </c>
      <c r="F823" s="149">
        <v>2274.91</v>
      </c>
      <c r="G823" s="70">
        <v>46.500881999999997</v>
      </c>
      <c r="H823" s="70">
        <v>-123.88713</v>
      </c>
      <c r="I823" s="70">
        <v>46.499831999999998</v>
      </c>
      <c r="J823" s="70">
        <v>-123.89955999999999</v>
      </c>
    </row>
    <row r="824" spans="1:10" ht="12.75" customHeight="1">
      <c r="A824" s="70" t="s">
        <v>1702</v>
      </c>
      <c r="B824" s="70" t="s">
        <v>1809</v>
      </c>
      <c r="C824" s="70" t="s">
        <v>1810</v>
      </c>
      <c r="D824" s="70" t="s">
        <v>34</v>
      </c>
      <c r="E824" s="70">
        <v>3</v>
      </c>
      <c r="F824" s="149">
        <v>260.02</v>
      </c>
      <c r="G824" s="70">
        <v>46.619523999999998</v>
      </c>
      <c r="H824" s="70">
        <v>-123.94403</v>
      </c>
      <c r="I824" s="70">
        <v>46.621420000000001</v>
      </c>
      <c r="J824" s="70">
        <v>-123.94592</v>
      </c>
    </row>
    <row r="825" spans="1:10" ht="12.75" customHeight="1">
      <c r="A825" s="70" t="s">
        <v>1702</v>
      </c>
      <c r="B825" s="70" t="s">
        <v>1811</v>
      </c>
      <c r="C825" s="70" t="s">
        <v>1812</v>
      </c>
      <c r="D825" s="70" t="s">
        <v>34</v>
      </c>
      <c r="E825" s="70">
        <v>3</v>
      </c>
      <c r="F825" s="149">
        <v>1570.7</v>
      </c>
      <c r="G825" s="70">
        <v>46.706322</v>
      </c>
      <c r="H825" s="70">
        <v>-123.96702000000001</v>
      </c>
      <c r="I825" s="70">
        <v>46.706597000000002</v>
      </c>
      <c r="J825" s="70">
        <v>-123.97287</v>
      </c>
    </row>
    <row r="826" spans="1:10" ht="12.75" customHeight="1">
      <c r="A826" s="70" t="s">
        <v>1702</v>
      </c>
      <c r="B826" s="70" t="s">
        <v>1813</v>
      </c>
      <c r="C826" s="70" t="s">
        <v>1814</v>
      </c>
      <c r="D826" s="70" t="s">
        <v>34</v>
      </c>
      <c r="E826" s="70">
        <v>3</v>
      </c>
      <c r="F826" s="149">
        <v>1791.36</v>
      </c>
      <c r="G826" s="70">
        <v>46.707397</v>
      </c>
      <c r="H826" s="70">
        <v>-123.98591</v>
      </c>
      <c r="I826" s="70">
        <v>46.706060000000001</v>
      </c>
      <c r="J826" s="70">
        <v>-123.96699</v>
      </c>
    </row>
    <row r="827" spans="1:10" ht="12.75" customHeight="1">
      <c r="A827" s="70" t="s">
        <v>1702</v>
      </c>
      <c r="B827" s="70" t="s">
        <v>1815</v>
      </c>
      <c r="C827" s="70" t="s">
        <v>1816</v>
      </c>
      <c r="D827" s="70" t="s">
        <v>34</v>
      </c>
      <c r="E827" s="70">
        <v>3</v>
      </c>
      <c r="F827" s="149">
        <v>33.53</v>
      </c>
      <c r="G827" s="70">
        <v>46.746769999999998</v>
      </c>
      <c r="H827" s="70">
        <v>-124.09596999999999</v>
      </c>
      <c r="I827" s="70">
        <v>46.746468999999998</v>
      </c>
      <c r="J827" s="70">
        <v>-124.09595</v>
      </c>
    </row>
    <row r="828" spans="1:10" ht="12.75" customHeight="1">
      <c r="A828" s="70" t="s">
        <v>1702</v>
      </c>
      <c r="B828" s="70" t="s">
        <v>1817</v>
      </c>
      <c r="C828" s="70" t="s">
        <v>1818</v>
      </c>
      <c r="D828" s="70" t="s">
        <v>34</v>
      </c>
      <c r="E828" s="70">
        <v>3</v>
      </c>
      <c r="F828" s="149">
        <v>5021.2700000000004</v>
      </c>
      <c r="G828" s="70">
        <v>46.704788000000001</v>
      </c>
      <c r="H828" s="70">
        <v>-123.82416000000001</v>
      </c>
      <c r="I828" s="70">
        <v>46.685429999999997</v>
      </c>
      <c r="J828" s="70">
        <v>-123.81057</v>
      </c>
    </row>
    <row r="829" spans="1:10" ht="12.75" customHeight="1">
      <c r="A829" s="71" t="s">
        <v>1702</v>
      </c>
      <c r="B829" s="71" t="s">
        <v>1819</v>
      </c>
      <c r="C829" s="71" t="s">
        <v>1820</v>
      </c>
      <c r="D829" s="71" t="s">
        <v>34</v>
      </c>
      <c r="E829" s="71">
        <v>3</v>
      </c>
      <c r="F829" s="152">
        <v>519.91999999999996</v>
      </c>
      <c r="G829" s="71">
        <v>46.415751999999998</v>
      </c>
      <c r="H829" s="71">
        <v>-123.93479000000001</v>
      </c>
      <c r="I829" s="71">
        <v>46.412269000000002</v>
      </c>
      <c r="J829" s="71">
        <v>-123.93743000000001</v>
      </c>
    </row>
    <row r="830" spans="1:10" ht="12.75" customHeight="1">
      <c r="A830" s="32"/>
      <c r="B830" s="33">
        <f>COUNTA(B771:B829)</f>
        <v>59</v>
      </c>
      <c r="C830" s="32"/>
      <c r="D830" s="32"/>
      <c r="E830" s="75"/>
      <c r="F830" s="51">
        <f>SUM(F771:F829)</f>
        <v>230782.93999999992</v>
      </c>
      <c r="G830" s="32"/>
      <c r="H830" s="32"/>
      <c r="I830" s="32"/>
      <c r="J830" s="32"/>
    </row>
    <row r="831" spans="1:10" ht="12.75" customHeight="1">
      <c r="A831" s="32"/>
      <c r="B831" s="33"/>
      <c r="C831" s="32"/>
      <c r="D831" s="32"/>
      <c r="E831" s="75"/>
      <c r="F831" s="51"/>
      <c r="G831" s="32"/>
      <c r="H831" s="32"/>
      <c r="I831" s="32"/>
      <c r="J831" s="32"/>
    </row>
    <row r="832" spans="1:10" ht="12.75" customHeight="1">
      <c r="A832" s="70" t="s">
        <v>1821</v>
      </c>
      <c r="B832" s="70" t="s">
        <v>1822</v>
      </c>
      <c r="C832" s="70" t="s">
        <v>1823</v>
      </c>
      <c r="D832" s="70" t="s">
        <v>34</v>
      </c>
      <c r="E832" s="70">
        <v>3</v>
      </c>
      <c r="F832" s="149">
        <v>13.6</v>
      </c>
      <c r="G832" s="70">
        <v>47.183154000000002</v>
      </c>
      <c r="H832" s="70">
        <v>-122.77673</v>
      </c>
      <c r="I832" s="70">
        <v>47.183031999999997</v>
      </c>
      <c r="J832" s="70">
        <v>-122.77672</v>
      </c>
    </row>
    <row r="833" spans="1:10" ht="12.75" customHeight="1">
      <c r="A833" s="70" t="s">
        <v>1821</v>
      </c>
      <c r="B833" s="70" t="s">
        <v>1824</v>
      </c>
      <c r="C833" s="70" t="s">
        <v>1825</v>
      </c>
      <c r="D833" s="70" t="s">
        <v>34</v>
      </c>
      <c r="E833" s="70">
        <v>3</v>
      </c>
      <c r="F833" s="149">
        <v>102.89</v>
      </c>
      <c r="G833" s="70">
        <v>47.290101</v>
      </c>
      <c r="H833" s="70">
        <v>-122.68404</v>
      </c>
      <c r="I833" s="70">
        <v>47.289194999999999</v>
      </c>
      <c r="J833" s="70">
        <v>-122.68380000000001</v>
      </c>
    </row>
    <row r="834" spans="1:10" ht="12.75" customHeight="1">
      <c r="A834" s="70" t="s">
        <v>1821</v>
      </c>
      <c r="B834" s="70" t="s">
        <v>1826</v>
      </c>
      <c r="C834" s="70" t="s">
        <v>1827</v>
      </c>
      <c r="D834" s="70" t="s">
        <v>178</v>
      </c>
      <c r="E834" s="70">
        <v>3</v>
      </c>
      <c r="F834" s="149">
        <v>187.73</v>
      </c>
      <c r="G834" s="70">
        <v>47.329436000000001</v>
      </c>
      <c r="H834" s="70">
        <v>-122.65983</v>
      </c>
      <c r="I834" s="70">
        <v>47.330289999999998</v>
      </c>
      <c r="J834" s="70">
        <v>-122.66182999999999</v>
      </c>
    </row>
    <row r="835" spans="1:10" ht="12.75" customHeight="1">
      <c r="A835" s="70" t="s">
        <v>1821</v>
      </c>
      <c r="B835" s="70" t="s">
        <v>1828</v>
      </c>
      <c r="C835" s="70" t="s">
        <v>1829</v>
      </c>
      <c r="D835" s="70" t="s">
        <v>34</v>
      </c>
      <c r="E835" s="70">
        <v>3</v>
      </c>
      <c r="F835" s="149">
        <v>382.04</v>
      </c>
      <c r="G835" s="70">
        <v>47.159875</v>
      </c>
      <c r="H835" s="70">
        <v>-122.72629000000001</v>
      </c>
      <c r="I835" s="70">
        <v>47.159618999999999</v>
      </c>
      <c r="J835" s="70">
        <v>-122.72821999999999</v>
      </c>
    </row>
    <row r="836" spans="1:10" ht="12.75" customHeight="1">
      <c r="A836" s="70" t="s">
        <v>1821</v>
      </c>
      <c r="B836" s="70" t="s">
        <v>1830</v>
      </c>
      <c r="C836" s="70" t="s">
        <v>1831</v>
      </c>
      <c r="D836" s="70" t="s">
        <v>34</v>
      </c>
      <c r="E836" s="70">
        <v>3</v>
      </c>
      <c r="F836" s="149">
        <v>20.100000000000001</v>
      </c>
      <c r="G836" s="70">
        <v>47.178122000000002</v>
      </c>
      <c r="H836" s="70">
        <v>-122.67836</v>
      </c>
      <c r="I836" s="70">
        <v>47.178291999999999</v>
      </c>
      <c r="J836" s="70">
        <v>-122.67843999999999</v>
      </c>
    </row>
    <row r="837" spans="1:10" ht="12.75" customHeight="1">
      <c r="A837" s="70" t="s">
        <v>1821</v>
      </c>
      <c r="B837" s="70" t="s">
        <v>1832</v>
      </c>
      <c r="C837" s="70" t="s">
        <v>1833</v>
      </c>
      <c r="D837" s="70" t="s">
        <v>34</v>
      </c>
      <c r="E837" s="70">
        <v>3</v>
      </c>
      <c r="F837" s="149">
        <v>2498.54</v>
      </c>
      <c r="G837" s="70">
        <v>47.152079999999998</v>
      </c>
      <c r="H837" s="70">
        <v>-122.67527</v>
      </c>
      <c r="I837" s="70">
        <v>47.173701000000001</v>
      </c>
      <c r="J837" s="70">
        <v>-122.67355000000001</v>
      </c>
    </row>
    <row r="838" spans="1:10" ht="12.75" customHeight="1">
      <c r="A838" s="70" t="s">
        <v>1821</v>
      </c>
      <c r="B838" s="70" t="s">
        <v>1834</v>
      </c>
      <c r="C838" s="70" t="s">
        <v>1835</v>
      </c>
      <c r="D838" s="70" t="s">
        <v>34</v>
      </c>
      <c r="E838" s="70">
        <v>3</v>
      </c>
      <c r="F838" s="149">
        <v>1410.33</v>
      </c>
      <c r="G838" s="70">
        <v>47.146732999999998</v>
      </c>
      <c r="H838" s="70">
        <v>-122.73275</v>
      </c>
      <c r="I838" s="70">
        <v>47.143044000000003</v>
      </c>
      <c r="J838" s="70">
        <v>-122.73048</v>
      </c>
    </row>
    <row r="839" spans="1:10" ht="12.75" customHeight="1">
      <c r="A839" s="70" t="s">
        <v>1821</v>
      </c>
      <c r="B839" s="70" t="s">
        <v>1836</v>
      </c>
      <c r="C839" s="70" t="s">
        <v>1835</v>
      </c>
      <c r="D839" s="70" t="s">
        <v>34</v>
      </c>
      <c r="E839" s="70">
        <v>3</v>
      </c>
      <c r="F839" s="149">
        <v>1602.75</v>
      </c>
      <c r="G839" s="70">
        <v>47.146732999999998</v>
      </c>
      <c r="H839" s="70">
        <v>-122.73275</v>
      </c>
      <c r="I839" s="70">
        <v>47.144584999999999</v>
      </c>
      <c r="J839" s="70">
        <v>-122.73159</v>
      </c>
    </row>
    <row r="840" spans="1:10" ht="12.75" customHeight="1">
      <c r="A840" s="70" t="s">
        <v>1821</v>
      </c>
      <c r="B840" s="70" t="s">
        <v>1837</v>
      </c>
      <c r="C840" s="70" t="s">
        <v>1838</v>
      </c>
      <c r="D840" s="70" t="s">
        <v>35</v>
      </c>
      <c r="E840" s="70">
        <v>3</v>
      </c>
      <c r="F840" s="149">
        <v>151.72</v>
      </c>
      <c r="G840" s="70">
        <v>47.331997000000001</v>
      </c>
      <c r="H840" s="70">
        <v>-122.58280999999999</v>
      </c>
      <c r="I840" s="70">
        <v>47.333035000000002</v>
      </c>
      <c r="J840" s="70">
        <v>-122.58382</v>
      </c>
    </row>
    <row r="841" spans="1:10" ht="12.75" customHeight="1">
      <c r="A841" s="70" t="s">
        <v>1821</v>
      </c>
      <c r="B841" s="70" t="s">
        <v>1839</v>
      </c>
      <c r="C841" s="70" t="s">
        <v>1840</v>
      </c>
      <c r="D841" s="70" t="s">
        <v>34</v>
      </c>
      <c r="E841" s="70">
        <v>3</v>
      </c>
      <c r="F841" s="149">
        <v>14.52</v>
      </c>
      <c r="G841" s="70">
        <v>47.266325000000002</v>
      </c>
      <c r="H841" s="70">
        <v>-122.59757</v>
      </c>
      <c r="I841" s="70">
        <v>47.266201000000002</v>
      </c>
      <c r="J841" s="70">
        <v>-122.59764</v>
      </c>
    </row>
    <row r="842" spans="1:10" ht="12.75" customHeight="1">
      <c r="A842" s="70" t="s">
        <v>1821</v>
      </c>
      <c r="B842" s="70" t="s">
        <v>1841</v>
      </c>
      <c r="C842" s="70" t="s">
        <v>1842</v>
      </c>
      <c r="D842" s="70" t="s">
        <v>34</v>
      </c>
      <c r="E842" s="70">
        <v>2</v>
      </c>
      <c r="F842" s="149">
        <v>242.85</v>
      </c>
      <c r="G842" s="70">
        <v>47.306206000000003</v>
      </c>
      <c r="H842" s="70">
        <v>-122.44265</v>
      </c>
      <c r="I842" s="70">
        <v>47.304924999999997</v>
      </c>
      <c r="J842" s="70">
        <v>-122.44396999999999</v>
      </c>
    </row>
    <row r="843" spans="1:10" ht="12.75" customHeight="1">
      <c r="A843" s="70" t="s">
        <v>1821</v>
      </c>
      <c r="B843" s="70" t="s">
        <v>1843</v>
      </c>
      <c r="C843" s="70" t="s">
        <v>1844</v>
      </c>
      <c r="D843" s="70" t="s">
        <v>178</v>
      </c>
      <c r="E843" s="70">
        <v>3</v>
      </c>
      <c r="F843" s="149">
        <v>416.43</v>
      </c>
      <c r="G843" s="70">
        <v>47.220953000000002</v>
      </c>
      <c r="H843" s="70">
        <v>-122.80659</v>
      </c>
      <c r="I843" s="70">
        <v>47.217264999999998</v>
      </c>
      <c r="J843" s="70">
        <v>-122.80749</v>
      </c>
    </row>
    <row r="844" spans="1:10" ht="12.75" customHeight="1">
      <c r="A844" s="70" t="s">
        <v>1821</v>
      </c>
      <c r="B844" s="70" t="s">
        <v>1845</v>
      </c>
      <c r="C844" s="70" t="s">
        <v>1846</v>
      </c>
      <c r="D844" s="70" t="s">
        <v>178</v>
      </c>
      <c r="E844" s="70">
        <v>3</v>
      </c>
      <c r="F844" s="149">
        <v>390.85</v>
      </c>
      <c r="G844" s="70">
        <v>47.246158000000001</v>
      </c>
      <c r="H844" s="70">
        <v>-122.82879</v>
      </c>
      <c r="I844" s="70">
        <v>47.243527999999998</v>
      </c>
      <c r="J844" s="70">
        <v>-122.83029000000001</v>
      </c>
    </row>
    <row r="845" spans="1:10" ht="12.75" customHeight="1">
      <c r="A845" s="70" t="s">
        <v>1821</v>
      </c>
      <c r="B845" s="70" t="s">
        <v>1847</v>
      </c>
      <c r="C845" s="70" t="s">
        <v>1848</v>
      </c>
      <c r="D845" s="70" t="s">
        <v>178</v>
      </c>
      <c r="E845" s="70">
        <v>2</v>
      </c>
      <c r="F845" s="149">
        <v>897.52</v>
      </c>
      <c r="G845" s="70">
        <v>47.345469999999999</v>
      </c>
      <c r="H845" s="70">
        <v>-122.73347</v>
      </c>
      <c r="I845" s="70">
        <v>47.340781999999997</v>
      </c>
      <c r="J845" s="70">
        <v>-122.72873</v>
      </c>
    </row>
    <row r="846" spans="1:10" ht="12.75" customHeight="1">
      <c r="A846" s="70" t="s">
        <v>1821</v>
      </c>
      <c r="B846" s="70" t="s">
        <v>1849</v>
      </c>
      <c r="C846" s="70" t="s">
        <v>1850</v>
      </c>
      <c r="D846" s="70" t="s">
        <v>34</v>
      </c>
      <c r="E846" s="70">
        <v>3</v>
      </c>
      <c r="F846" s="149">
        <v>19.440000000000001</v>
      </c>
      <c r="G846" s="70">
        <v>47.239288999999999</v>
      </c>
      <c r="H846" s="70">
        <v>-122.60016</v>
      </c>
      <c r="I846" s="70">
        <v>47.239114000000001</v>
      </c>
      <c r="J846" s="70">
        <v>-122.60014</v>
      </c>
    </row>
    <row r="847" spans="1:10" ht="12.75" customHeight="1">
      <c r="A847" s="70" t="s">
        <v>1821</v>
      </c>
      <c r="B847" s="70" t="s">
        <v>1851</v>
      </c>
      <c r="C847" s="70" t="s">
        <v>1852</v>
      </c>
      <c r="D847" s="70" t="s">
        <v>34</v>
      </c>
      <c r="E847" s="70">
        <v>3</v>
      </c>
      <c r="F847" s="149">
        <v>4973.6400000000003</v>
      </c>
      <c r="G847" s="70">
        <v>47.213486000000003</v>
      </c>
      <c r="H847" s="70">
        <v>-122.57728</v>
      </c>
      <c r="I847" s="70">
        <v>47.187238000000001</v>
      </c>
      <c r="J847" s="70">
        <v>-122.57556</v>
      </c>
    </row>
    <row r="848" spans="1:10" ht="12.75" customHeight="1">
      <c r="A848" s="70" t="s">
        <v>1821</v>
      </c>
      <c r="B848" s="70" t="s">
        <v>1853</v>
      </c>
      <c r="C848" s="70" t="s">
        <v>1854</v>
      </c>
      <c r="D848" s="70" t="s">
        <v>34</v>
      </c>
      <c r="E848" s="70">
        <v>3</v>
      </c>
      <c r="F848" s="149">
        <v>721.11</v>
      </c>
      <c r="G848" s="70">
        <v>47.297483999999997</v>
      </c>
      <c r="H848" s="70">
        <v>-122.4344</v>
      </c>
      <c r="I848" s="70">
        <v>47.298000000000002</v>
      </c>
      <c r="J848" s="70">
        <v>-122.42527</v>
      </c>
    </row>
    <row r="849" spans="1:10" ht="12.75" customHeight="1">
      <c r="A849" s="70" t="s">
        <v>1821</v>
      </c>
      <c r="B849" s="70" t="s">
        <v>1855</v>
      </c>
      <c r="C849" s="70" t="s">
        <v>1856</v>
      </c>
      <c r="D849" s="70" t="s">
        <v>34</v>
      </c>
      <c r="E849" s="70">
        <v>3</v>
      </c>
      <c r="F849" s="149">
        <v>350.04</v>
      </c>
      <c r="G849" s="70">
        <v>47.272620000000003</v>
      </c>
      <c r="H849" s="70">
        <v>-122.62194</v>
      </c>
      <c r="I849" s="70">
        <v>47.270946000000002</v>
      </c>
      <c r="J849" s="70">
        <v>-122.61807</v>
      </c>
    </row>
    <row r="850" spans="1:10" ht="12.75" customHeight="1">
      <c r="A850" s="70" t="s">
        <v>1821</v>
      </c>
      <c r="B850" s="70" t="s">
        <v>1857</v>
      </c>
      <c r="C850" s="70" t="s">
        <v>1858</v>
      </c>
      <c r="D850" s="70" t="s">
        <v>34</v>
      </c>
      <c r="E850" s="70">
        <v>3</v>
      </c>
      <c r="F850" s="149">
        <v>414.97</v>
      </c>
      <c r="G850" s="70">
        <v>47.32056</v>
      </c>
      <c r="H850" s="70">
        <v>-122.68850999999999</v>
      </c>
      <c r="I850" s="70">
        <v>47.32056</v>
      </c>
      <c r="J850" s="70">
        <v>-122.68850999999999</v>
      </c>
    </row>
    <row r="851" spans="1:10" ht="12.75" customHeight="1">
      <c r="A851" s="70" t="s">
        <v>1821</v>
      </c>
      <c r="B851" s="70" t="s">
        <v>1859</v>
      </c>
      <c r="C851" s="70" t="s">
        <v>1860</v>
      </c>
      <c r="D851" s="70" t="s">
        <v>34</v>
      </c>
      <c r="E851" s="70">
        <v>1</v>
      </c>
      <c r="F851" s="149">
        <v>303.73</v>
      </c>
      <c r="G851" s="70">
        <v>47.319082999999999</v>
      </c>
      <c r="H851" s="70">
        <v>-122.42507999999999</v>
      </c>
      <c r="I851" s="70">
        <v>47.319586000000001</v>
      </c>
      <c r="J851" s="70">
        <v>-122.42899</v>
      </c>
    </row>
    <row r="852" spans="1:10" ht="12.75" customHeight="1">
      <c r="A852" s="70" t="s">
        <v>1821</v>
      </c>
      <c r="B852" s="70" t="s">
        <v>1861</v>
      </c>
      <c r="C852" s="70" t="s">
        <v>1862</v>
      </c>
      <c r="D852" s="70" t="s">
        <v>178</v>
      </c>
      <c r="E852" s="70">
        <v>3</v>
      </c>
      <c r="F852" s="149">
        <v>1375.29</v>
      </c>
      <c r="G852" s="70">
        <v>47.169989999999999</v>
      </c>
      <c r="H852" s="70">
        <v>-122.77217</v>
      </c>
      <c r="I852" s="70">
        <v>47.169986000000002</v>
      </c>
      <c r="J852" s="70">
        <v>-122.75823</v>
      </c>
    </row>
    <row r="853" spans="1:10" ht="12.75" customHeight="1">
      <c r="A853" s="70" t="s">
        <v>1821</v>
      </c>
      <c r="B853" s="70" t="s">
        <v>1863</v>
      </c>
      <c r="C853" s="70" t="s">
        <v>1864</v>
      </c>
      <c r="D853" s="70" t="s">
        <v>34</v>
      </c>
      <c r="E853" s="70">
        <v>3</v>
      </c>
      <c r="F853" s="149">
        <v>448.06</v>
      </c>
      <c r="G853" s="70">
        <v>47.173659999999998</v>
      </c>
      <c r="H853" s="70">
        <v>-122.77427</v>
      </c>
      <c r="I853" s="70">
        <v>47.169989999999999</v>
      </c>
      <c r="J853" s="70">
        <v>-122.77217</v>
      </c>
    </row>
    <row r="854" spans="1:10" ht="12.75" customHeight="1">
      <c r="A854" s="70" t="s">
        <v>1821</v>
      </c>
      <c r="B854" s="70" t="s">
        <v>1865</v>
      </c>
      <c r="C854" s="70" t="s">
        <v>1866</v>
      </c>
      <c r="D854" s="70" t="s">
        <v>34</v>
      </c>
      <c r="E854" s="70">
        <v>3</v>
      </c>
      <c r="F854" s="149">
        <v>579.83000000000004</v>
      </c>
      <c r="G854" s="70">
        <v>47.276560000000003</v>
      </c>
      <c r="H854" s="70">
        <v>-122.46866</v>
      </c>
      <c r="I854" s="70">
        <v>47.278922999999999</v>
      </c>
      <c r="J854" s="70">
        <v>-122.47421</v>
      </c>
    </row>
    <row r="855" spans="1:10" ht="12.75" customHeight="1">
      <c r="A855" s="70" t="s">
        <v>1821</v>
      </c>
      <c r="B855" s="70" t="s">
        <v>1867</v>
      </c>
      <c r="C855" s="70" t="s">
        <v>1868</v>
      </c>
      <c r="D855" s="70" t="s">
        <v>34</v>
      </c>
      <c r="E855" s="70">
        <v>3</v>
      </c>
      <c r="F855" s="149">
        <v>603.78</v>
      </c>
      <c r="G855" s="70">
        <v>47.187212000000002</v>
      </c>
      <c r="H855" s="70">
        <v>-122.69725</v>
      </c>
      <c r="I855" s="70">
        <v>47.187212000000002</v>
      </c>
      <c r="J855" s="70">
        <v>-122.69725</v>
      </c>
    </row>
    <row r="856" spans="1:10" ht="12.75" customHeight="1">
      <c r="A856" s="70" t="s">
        <v>1821</v>
      </c>
      <c r="B856" s="70" t="s">
        <v>1869</v>
      </c>
      <c r="C856" s="70" t="s">
        <v>1870</v>
      </c>
      <c r="D856" s="70" t="s">
        <v>34</v>
      </c>
      <c r="E856" s="70">
        <v>3</v>
      </c>
      <c r="F856" s="149">
        <v>540.54</v>
      </c>
      <c r="G856" s="70">
        <v>47.169986000000002</v>
      </c>
      <c r="H856" s="70">
        <v>-122.75823</v>
      </c>
      <c r="I856" s="70">
        <v>47.173591000000002</v>
      </c>
      <c r="J856" s="70">
        <v>-122.75372</v>
      </c>
    </row>
    <row r="857" spans="1:10" ht="12.75" customHeight="1">
      <c r="A857" s="70" t="s">
        <v>1821</v>
      </c>
      <c r="B857" s="70" t="s">
        <v>1871</v>
      </c>
      <c r="C857" s="70" t="s">
        <v>1872</v>
      </c>
      <c r="D857" s="70" t="s">
        <v>178</v>
      </c>
      <c r="E857" s="70">
        <v>3</v>
      </c>
      <c r="F857" s="149">
        <v>1932.16</v>
      </c>
      <c r="G857" s="70">
        <v>47.148108999999998</v>
      </c>
      <c r="H857" s="70">
        <v>-122.64012</v>
      </c>
      <c r="I857" s="70">
        <v>47.160190999999998</v>
      </c>
      <c r="J857" s="70">
        <v>-122.63087</v>
      </c>
    </row>
    <row r="858" spans="1:10" ht="12.75" customHeight="1">
      <c r="A858" s="70" t="s">
        <v>1821</v>
      </c>
      <c r="B858" s="70" t="s">
        <v>1873</v>
      </c>
      <c r="C858" s="70" t="s">
        <v>1874</v>
      </c>
      <c r="D858" s="70" t="s">
        <v>34</v>
      </c>
      <c r="E858" s="70">
        <v>3</v>
      </c>
      <c r="F858" s="149">
        <v>95.89</v>
      </c>
      <c r="G858" s="70">
        <v>47.281528999999999</v>
      </c>
      <c r="H858" s="70">
        <v>-122.47924999999999</v>
      </c>
      <c r="I858" s="70">
        <v>47.282195999999999</v>
      </c>
      <c r="J858" s="70">
        <v>-122.47951999999999</v>
      </c>
    </row>
    <row r="859" spans="1:10" ht="12.75" customHeight="1">
      <c r="A859" s="70" t="s">
        <v>1821</v>
      </c>
      <c r="B859" s="70" t="s">
        <v>1875</v>
      </c>
      <c r="C859" s="70" t="s">
        <v>1876</v>
      </c>
      <c r="D859" s="70" t="s">
        <v>34</v>
      </c>
      <c r="E859" s="70">
        <v>3</v>
      </c>
      <c r="F859" s="149">
        <v>5273.36</v>
      </c>
      <c r="G859" s="70">
        <v>47.136823999999997</v>
      </c>
      <c r="H859" s="70">
        <v>-122.63424000000001</v>
      </c>
      <c r="I859" s="70">
        <v>47.139088999999998</v>
      </c>
      <c r="J859" s="70">
        <v>-122.63047</v>
      </c>
    </row>
    <row r="860" spans="1:10" ht="12.75" customHeight="1">
      <c r="A860" s="70" t="s">
        <v>1821</v>
      </c>
      <c r="B860" s="70" t="s">
        <v>1877</v>
      </c>
      <c r="C860" s="70" t="s">
        <v>1878</v>
      </c>
      <c r="D860" s="70" t="s">
        <v>34</v>
      </c>
      <c r="E860" s="70">
        <v>3</v>
      </c>
      <c r="F860" s="149">
        <v>452.84</v>
      </c>
      <c r="G860" s="70">
        <v>47.272919000000002</v>
      </c>
      <c r="H860" s="70">
        <v>-122.65161999999999</v>
      </c>
      <c r="I860" s="70">
        <v>47.272922000000001</v>
      </c>
      <c r="J860" s="70">
        <v>-122.65208</v>
      </c>
    </row>
    <row r="861" spans="1:10" ht="12.75" customHeight="1">
      <c r="A861" s="70" t="s">
        <v>1821</v>
      </c>
      <c r="B861" s="70" t="s">
        <v>1879</v>
      </c>
      <c r="C861" s="70" t="s">
        <v>1880</v>
      </c>
      <c r="D861" s="70" t="s">
        <v>34</v>
      </c>
      <c r="E861" s="70">
        <v>3</v>
      </c>
      <c r="F861" s="149">
        <v>40.69</v>
      </c>
      <c r="G861" s="70">
        <v>47.274220999999997</v>
      </c>
      <c r="H861" s="70">
        <v>-122.65098</v>
      </c>
      <c r="I861" s="70">
        <v>47.27393</v>
      </c>
      <c r="J861" s="70">
        <v>-122.65129</v>
      </c>
    </row>
    <row r="862" spans="1:10" ht="12.75" customHeight="1">
      <c r="A862" s="70" t="s">
        <v>1821</v>
      </c>
      <c r="B862" s="70" t="s">
        <v>1881</v>
      </c>
      <c r="C862" s="70" t="s">
        <v>1882</v>
      </c>
      <c r="D862" s="70" t="s">
        <v>34</v>
      </c>
      <c r="E862" s="70">
        <v>3</v>
      </c>
      <c r="F862" s="149">
        <v>104.21</v>
      </c>
      <c r="G862" s="70">
        <v>47.228155000000001</v>
      </c>
      <c r="H862" s="70">
        <v>-122.59041000000001</v>
      </c>
      <c r="I862" s="70">
        <v>47.229067000000001</v>
      </c>
      <c r="J862" s="70">
        <v>-122.59011</v>
      </c>
    </row>
    <row r="863" spans="1:10" ht="12.75" customHeight="1">
      <c r="A863" s="70" t="s">
        <v>1821</v>
      </c>
      <c r="B863" s="70" t="s">
        <v>1883</v>
      </c>
      <c r="C863" s="70" t="s">
        <v>1884</v>
      </c>
      <c r="D863" s="70" t="s">
        <v>178</v>
      </c>
      <c r="E863" s="70">
        <v>3</v>
      </c>
      <c r="F863" s="149">
        <v>258.77</v>
      </c>
      <c r="G863" s="70">
        <v>47.239117999999998</v>
      </c>
      <c r="H863" s="70">
        <v>-122.60165000000001</v>
      </c>
      <c r="I863" s="70">
        <v>47.240845</v>
      </c>
      <c r="J863" s="70">
        <v>-122.60223000000001</v>
      </c>
    </row>
    <row r="864" spans="1:10" ht="12.75" customHeight="1">
      <c r="A864" s="70" t="s">
        <v>1821</v>
      </c>
      <c r="B864" s="70" t="s">
        <v>1885</v>
      </c>
      <c r="C864" s="70" t="s">
        <v>1886</v>
      </c>
      <c r="D864" s="70" t="s">
        <v>34</v>
      </c>
      <c r="E864" s="70">
        <v>3</v>
      </c>
      <c r="F864" s="149">
        <v>154.51</v>
      </c>
      <c r="G864" s="70">
        <v>47.345475999999998</v>
      </c>
      <c r="H864" s="70">
        <v>-122.58301</v>
      </c>
      <c r="I864" s="70">
        <v>47.345475999999998</v>
      </c>
      <c r="J864" s="70">
        <v>-122.58293</v>
      </c>
    </row>
    <row r="865" spans="1:10" ht="12.75" customHeight="1">
      <c r="A865" s="70" t="s">
        <v>1821</v>
      </c>
      <c r="B865" s="70" t="s">
        <v>1887</v>
      </c>
      <c r="C865" s="70" t="s">
        <v>1888</v>
      </c>
      <c r="D865" s="70" t="s">
        <v>35</v>
      </c>
      <c r="E865" s="70">
        <v>3</v>
      </c>
      <c r="F865" s="149">
        <v>73.53</v>
      </c>
      <c r="G865" s="70">
        <v>47.330069000000002</v>
      </c>
      <c r="H865" s="70">
        <v>-122.58</v>
      </c>
      <c r="I865" s="70">
        <v>47.330450999999996</v>
      </c>
      <c r="J865" s="70">
        <v>-122.58078</v>
      </c>
    </row>
    <row r="866" spans="1:10" ht="12.75" customHeight="1">
      <c r="A866" s="70" t="s">
        <v>1821</v>
      </c>
      <c r="B866" s="70" t="s">
        <v>1889</v>
      </c>
      <c r="C866" s="70" t="s">
        <v>1890</v>
      </c>
      <c r="D866" s="70" t="s">
        <v>35</v>
      </c>
      <c r="E866" s="70">
        <v>3</v>
      </c>
      <c r="F866" s="149">
        <v>110.51</v>
      </c>
      <c r="G866" s="70">
        <v>47.331083999999997</v>
      </c>
      <c r="H866" s="70">
        <v>-122.58168000000001</v>
      </c>
      <c r="I866" s="70">
        <v>47.331713999999998</v>
      </c>
      <c r="J866" s="70">
        <v>-122.58246</v>
      </c>
    </row>
    <row r="867" spans="1:10" ht="12.75" customHeight="1">
      <c r="A867" s="70" t="s">
        <v>1821</v>
      </c>
      <c r="B867" s="70" t="s">
        <v>1891</v>
      </c>
      <c r="C867" s="70" t="s">
        <v>1892</v>
      </c>
      <c r="D867" s="70" t="s">
        <v>34</v>
      </c>
      <c r="E867" s="70">
        <v>3</v>
      </c>
      <c r="F867" s="149">
        <v>615.47</v>
      </c>
      <c r="G867" s="70">
        <v>47.333035000000002</v>
      </c>
      <c r="H867" s="70">
        <v>-122.58382</v>
      </c>
      <c r="I867" s="70">
        <v>47.335005000000002</v>
      </c>
      <c r="J867" s="70">
        <v>-122.58947999999999</v>
      </c>
    </row>
    <row r="868" spans="1:10" ht="12.75" customHeight="1">
      <c r="A868" s="70" t="s">
        <v>1821</v>
      </c>
      <c r="B868" s="70" t="s">
        <v>1893</v>
      </c>
      <c r="C868" s="70" t="s">
        <v>1894</v>
      </c>
      <c r="D868" s="70" t="s">
        <v>34</v>
      </c>
      <c r="E868" s="70">
        <v>3</v>
      </c>
      <c r="F868" s="149">
        <v>873.39</v>
      </c>
      <c r="G868" s="70">
        <v>47.281905000000002</v>
      </c>
      <c r="H868" s="70">
        <v>-122.69485</v>
      </c>
      <c r="I868" s="70">
        <v>47.280209999999997</v>
      </c>
      <c r="J868" s="70">
        <v>-122.68432</v>
      </c>
    </row>
    <row r="869" spans="1:10" ht="12.75" customHeight="1">
      <c r="A869" s="70" t="s">
        <v>1821</v>
      </c>
      <c r="B869" s="70" t="s">
        <v>1895</v>
      </c>
      <c r="C869" s="70" t="s">
        <v>1896</v>
      </c>
      <c r="D869" s="70" t="s">
        <v>34</v>
      </c>
      <c r="E869" s="70">
        <v>3</v>
      </c>
      <c r="F869" s="149">
        <v>1748.15</v>
      </c>
      <c r="G869" s="70">
        <v>47.300835999999997</v>
      </c>
      <c r="H869" s="70">
        <v>-122.78724</v>
      </c>
      <c r="I869" s="70">
        <v>47.293534000000001</v>
      </c>
      <c r="J869" s="70">
        <v>-122.79210999999999</v>
      </c>
    </row>
    <row r="870" spans="1:10" ht="12.75" customHeight="1">
      <c r="A870" s="70" t="s">
        <v>1821</v>
      </c>
      <c r="B870" s="70" t="s">
        <v>1897</v>
      </c>
      <c r="C870" s="70" t="s">
        <v>1898</v>
      </c>
      <c r="D870" s="70" t="s">
        <v>34</v>
      </c>
      <c r="E870" s="70">
        <v>3</v>
      </c>
      <c r="F870" s="149">
        <v>14.24</v>
      </c>
      <c r="G870" s="70">
        <v>47.337904999999999</v>
      </c>
      <c r="H870" s="70">
        <v>-122.7894</v>
      </c>
      <c r="I870" s="70">
        <v>47.338005000000003</v>
      </c>
      <c r="J870" s="70">
        <v>-122.78952</v>
      </c>
    </row>
    <row r="871" spans="1:10" ht="12.75" customHeight="1">
      <c r="A871" s="70" t="s">
        <v>1821</v>
      </c>
      <c r="B871" s="70" t="s">
        <v>1899</v>
      </c>
      <c r="C871" s="70" t="s">
        <v>1900</v>
      </c>
      <c r="D871" s="70" t="s">
        <v>34</v>
      </c>
      <c r="E871" s="70">
        <v>3</v>
      </c>
      <c r="F871" s="149">
        <v>55.47</v>
      </c>
      <c r="G871" s="70">
        <v>47.276556999999997</v>
      </c>
      <c r="H871" s="70">
        <v>-122.46793</v>
      </c>
      <c r="I871" s="70">
        <v>47.276560000000003</v>
      </c>
      <c r="J871" s="70">
        <v>-122.46866</v>
      </c>
    </row>
    <row r="872" spans="1:10" ht="12.75" customHeight="1">
      <c r="A872" s="70" t="s">
        <v>1821</v>
      </c>
      <c r="B872" s="70" t="s">
        <v>1901</v>
      </c>
      <c r="C872" s="70" t="s">
        <v>1902</v>
      </c>
      <c r="D872" s="70" t="s">
        <v>35</v>
      </c>
      <c r="E872" s="70">
        <v>3</v>
      </c>
      <c r="F872" s="149">
        <v>68.19</v>
      </c>
      <c r="G872" s="70">
        <v>47.278922999999999</v>
      </c>
      <c r="H872" s="70">
        <v>-122.47421</v>
      </c>
      <c r="I872" s="70">
        <v>47.279259000000003</v>
      </c>
      <c r="J872" s="70">
        <v>-122.47497</v>
      </c>
    </row>
    <row r="873" spans="1:10" ht="12.75" customHeight="1">
      <c r="A873" s="70" t="s">
        <v>1821</v>
      </c>
      <c r="B873" s="70" t="s">
        <v>1903</v>
      </c>
      <c r="C873" s="70" t="s">
        <v>1904</v>
      </c>
      <c r="D873" s="70" t="s">
        <v>34</v>
      </c>
      <c r="E873" s="70">
        <v>3</v>
      </c>
      <c r="F873" s="149">
        <v>51.56</v>
      </c>
      <c r="G873" s="70">
        <v>47.325260999999998</v>
      </c>
      <c r="H873" s="70">
        <v>-122.57644999999999</v>
      </c>
      <c r="I873" s="70">
        <v>47.325699999999998</v>
      </c>
      <c r="J873" s="70">
        <v>-122.57634</v>
      </c>
    </row>
    <row r="874" spans="1:10" ht="12.75" customHeight="1">
      <c r="A874" s="70" t="s">
        <v>1821</v>
      </c>
      <c r="B874" s="70" t="s">
        <v>1905</v>
      </c>
      <c r="C874" s="70" t="s">
        <v>1906</v>
      </c>
      <c r="D874" s="70" t="s">
        <v>34</v>
      </c>
      <c r="E874" s="70">
        <v>3</v>
      </c>
      <c r="F874" s="149">
        <v>149.56</v>
      </c>
      <c r="G874" s="70">
        <v>47.275103000000001</v>
      </c>
      <c r="H874" s="70">
        <v>-122.81413999999999</v>
      </c>
      <c r="I874" s="70">
        <v>47.274656999999998</v>
      </c>
      <c r="J874" s="70">
        <v>-122.8155</v>
      </c>
    </row>
    <row r="875" spans="1:10" ht="12.75" customHeight="1">
      <c r="A875" s="70" t="s">
        <v>1821</v>
      </c>
      <c r="B875" s="70" t="s">
        <v>1907</v>
      </c>
      <c r="C875" s="70" t="s">
        <v>1908</v>
      </c>
      <c r="D875" s="70" t="s">
        <v>178</v>
      </c>
      <c r="E875" s="70">
        <v>3</v>
      </c>
      <c r="F875" s="149">
        <v>18.28</v>
      </c>
      <c r="G875" s="70">
        <v>47.267152000000003</v>
      </c>
      <c r="H875" s="70">
        <v>-122.82818</v>
      </c>
      <c r="I875" s="70">
        <v>47.267301000000003</v>
      </c>
      <c r="J875" s="70">
        <v>-122.82808</v>
      </c>
    </row>
    <row r="876" spans="1:10" ht="12.75" customHeight="1">
      <c r="A876" s="70" t="s">
        <v>1821</v>
      </c>
      <c r="B876" s="70" t="s">
        <v>1909</v>
      </c>
      <c r="C876" s="70" t="s">
        <v>1910</v>
      </c>
      <c r="D876" s="70" t="s">
        <v>34</v>
      </c>
      <c r="E876" s="70">
        <v>3</v>
      </c>
      <c r="F876" s="149">
        <v>59.03</v>
      </c>
      <c r="G876" s="70">
        <v>47.274605000000001</v>
      </c>
      <c r="H876" s="70">
        <v>-122.76058</v>
      </c>
      <c r="I876" s="70">
        <v>47.275041000000002</v>
      </c>
      <c r="J876" s="70">
        <v>-122.76014000000001</v>
      </c>
    </row>
    <row r="877" spans="1:10" ht="12.75" customHeight="1">
      <c r="A877" s="70" t="s">
        <v>1821</v>
      </c>
      <c r="B877" s="70" t="s">
        <v>1911</v>
      </c>
      <c r="C877" s="70" t="s">
        <v>1912</v>
      </c>
      <c r="D877" s="70" t="s">
        <v>35</v>
      </c>
      <c r="E877" s="70">
        <v>3</v>
      </c>
      <c r="F877" s="149">
        <v>639.91</v>
      </c>
      <c r="G877" s="70">
        <v>47.273223999999999</v>
      </c>
      <c r="H877" s="70">
        <v>-122.37895</v>
      </c>
      <c r="I877" s="70">
        <v>47.270431000000002</v>
      </c>
      <c r="J877" s="70">
        <v>-122.37217</v>
      </c>
    </row>
    <row r="878" spans="1:10" ht="12.75" customHeight="1">
      <c r="A878" s="70" t="s">
        <v>1821</v>
      </c>
      <c r="B878" s="70" t="s">
        <v>1913</v>
      </c>
      <c r="C878" s="70" t="s">
        <v>1914</v>
      </c>
      <c r="D878" s="70" t="s">
        <v>34</v>
      </c>
      <c r="E878" s="70">
        <v>3</v>
      </c>
      <c r="F878" s="149">
        <v>444.79</v>
      </c>
      <c r="G878" s="70">
        <v>47.275081999999998</v>
      </c>
      <c r="H878" s="70">
        <v>-122.45985</v>
      </c>
      <c r="I878" s="70">
        <v>47.276043999999999</v>
      </c>
      <c r="J878" s="70">
        <v>-122.46529</v>
      </c>
    </row>
    <row r="879" spans="1:10" ht="12.75" customHeight="1">
      <c r="A879" s="70" t="s">
        <v>1821</v>
      </c>
      <c r="B879" s="70" t="s">
        <v>1915</v>
      </c>
      <c r="C879" s="70" t="s">
        <v>1916</v>
      </c>
      <c r="D879" s="70" t="s">
        <v>34</v>
      </c>
      <c r="E879" s="70">
        <v>3</v>
      </c>
      <c r="F879" s="149">
        <v>122.74</v>
      </c>
      <c r="G879" s="70">
        <v>47.330450999999996</v>
      </c>
      <c r="H879" s="70">
        <v>-122.58078</v>
      </c>
      <c r="I879" s="70">
        <v>47.331083999999997</v>
      </c>
      <c r="J879" s="70">
        <v>-122.58168000000001</v>
      </c>
    </row>
    <row r="880" spans="1:10" ht="12.75" customHeight="1">
      <c r="A880" s="70" t="s">
        <v>1821</v>
      </c>
      <c r="B880" s="70" t="s">
        <v>1917</v>
      </c>
      <c r="C880" s="70" t="s">
        <v>1918</v>
      </c>
      <c r="D880" s="70" t="s">
        <v>34</v>
      </c>
      <c r="E880" s="70">
        <v>3</v>
      </c>
      <c r="F880" s="149">
        <v>892.31</v>
      </c>
      <c r="G880" s="70">
        <v>47.226697999999999</v>
      </c>
      <c r="H880" s="70">
        <v>-122.81215</v>
      </c>
      <c r="I880" s="70">
        <v>47.220953000000002</v>
      </c>
      <c r="J880" s="70">
        <v>-122.80659</v>
      </c>
    </row>
    <row r="881" spans="1:10" ht="12.75" customHeight="1">
      <c r="A881" s="70" t="s">
        <v>1821</v>
      </c>
      <c r="B881" s="70" t="s">
        <v>1919</v>
      </c>
      <c r="C881" s="70" t="s">
        <v>1920</v>
      </c>
      <c r="D881" s="70" t="s">
        <v>35</v>
      </c>
      <c r="E881" s="70">
        <v>3</v>
      </c>
      <c r="F881" s="149">
        <v>209.33</v>
      </c>
      <c r="G881" s="70">
        <v>47.246653000000002</v>
      </c>
      <c r="H881" s="70">
        <v>-122.43082</v>
      </c>
      <c r="I881" s="70">
        <v>47.245275999999997</v>
      </c>
      <c r="J881" s="70">
        <v>-122.43101</v>
      </c>
    </row>
    <row r="882" spans="1:10" ht="12.75" customHeight="1">
      <c r="A882" s="70" t="s">
        <v>1821</v>
      </c>
      <c r="B882" s="70" t="s">
        <v>1921</v>
      </c>
      <c r="C882" s="70" t="s">
        <v>1922</v>
      </c>
      <c r="D882" s="70" t="s">
        <v>35</v>
      </c>
      <c r="E882" s="70">
        <v>3</v>
      </c>
      <c r="F882" s="149">
        <v>711.25</v>
      </c>
      <c r="G882" s="70">
        <v>47.175378000000002</v>
      </c>
      <c r="H882" s="70">
        <v>-122.77289</v>
      </c>
      <c r="I882" s="70">
        <v>47.173659000000001</v>
      </c>
      <c r="J882" s="70">
        <v>-122.77427</v>
      </c>
    </row>
    <row r="883" spans="1:10" ht="12.75" customHeight="1">
      <c r="A883" s="70" t="s">
        <v>1821</v>
      </c>
      <c r="B883" s="70" t="s">
        <v>1923</v>
      </c>
      <c r="C883" s="70" t="s">
        <v>1924</v>
      </c>
      <c r="D883" s="70" t="s">
        <v>34</v>
      </c>
      <c r="E883" s="70">
        <v>3</v>
      </c>
      <c r="F883" s="149">
        <v>18.45</v>
      </c>
      <c r="G883" s="70">
        <v>47.239595999999999</v>
      </c>
      <c r="H883" s="70">
        <v>-122.63191</v>
      </c>
      <c r="I883" s="70">
        <v>47.239445000000003</v>
      </c>
      <c r="J883" s="70">
        <v>-122.63181</v>
      </c>
    </row>
    <row r="884" spans="1:10" ht="12.75" customHeight="1">
      <c r="A884" s="70" t="s">
        <v>1821</v>
      </c>
      <c r="B884" s="70" t="s">
        <v>1925</v>
      </c>
      <c r="C884" s="70" t="s">
        <v>1926</v>
      </c>
      <c r="D884" s="70" t="s">
        <v>35</v>
      </c>
      <c r="E884" s="70">
        <v>3</v>
      </c>
      <c r="F884" s="149">
        <v>136.44</v>
      </c>
      <c r="G884" s="70">
        <v>47.280757000000001</v>
      </c>
      <c r="H884" s="70">
        <v>-122.47785</v>
      </c>
      <c r="I884" s="70">
        <v>47.281528999999999</v>
      </c>
      <c r="J884" s="70">
        <v>-122.47924999999999</v>
      </c>
    </row>
    <row r="885" spans="1:10" ht="12.75" customHeight="1">
      <c r="A885" s="70" t="s">
        <v>1821</v>
      </c>
      <c r="B885" s="70" t="s">
        <v>1927</v>
      </c>
      <c r="C885" s="70" t="s">
        <v>1928</v>
      </c>
      <c r="D885" s="70" t="s">
        <v>35</v>
      </c>
      <c r="E885" s="70">
        <v>3</v>
      </c>
      <c r="F885" s="149">
        <v>394.97</v>
      </c>
      <c r="G885" s="70">
        <v>47.160190999999998</v>
      </c>
      <c r="H885" s="70">
        <v>-122.63087</v>
      </c>
      <c r="I885" s="70">
        <v>47.163578999999999</v>
      </c>
      <c r="J885" s="70">
        <v>-122.62972000000001</v>
      </c>
    </row>
    <row r="886" spans="1:10" ht="12.75" customHeight="1">
      <c r="A886" s="70" t="s">
        <v>1821</v>
      </c>
      <c r="B886" s="70" t="s">
        <v>1929</v>
      </c>
      <c r="C886" s="70" t="s">
        <v>1930</v>
      </c>
      <c r="D886" s="70" t="s">
        <v>34</v>
      </c>
      <c r="E886" s="70">
        <v>1</v>
      </c>
      <c r="F886" s="149">
        <v>1088.8499999999999</v>
      </c>
      <c r="G886" s="70">
        <v>47.311723000000001</v>
      </c>
      <c r="H886" s="70">
        <v>-122.68501999999999</v>
      </c>
      <c r="I886" s="70">
        <v>47.304001999999997</v>
      </c>
      <c r="J886" s="70">
        <v>-122.68498</v>
      </c>
    </row>
    <row r="887" spans="1:10" ht="12.75" customHeight="1">
      <c r="A887" s="70" t="s">
        <v>1821</v>
      </c>
      <c r="B887" s="70" t="s">
        <v>1931</v>
      </c>
      <c r="C887" s="70" t="s">
        <v>1932</v>
      </c>
      <c r="D887" s="70" t="s">
        <v>34</v>
      </c>
      <c r="E887" s="70">
        <v>3</v>
      </c>
      <c r="F887" s="149">
        <v>1152.46</v>
      </c>
      <c r="G887" s="70">
        <v>47.338005000000003</v>
      </c>
      <c r="H887" s="70">
        <v>-122.78952</v>
      </c>
      <c r="I887" s="70">
        <v>47.337710999999999</v>
      </c>
      <c r="J887" s="70">
        <v>-122.78995</v>
      </c>
    </row>
    <row r="888" spans="1:10" ht="12.75" customHeight="1">
      <c r="A888" s="70" t="s">
        <v>1821</v>
      </c>
      <c r="B888" s="70" t="s">
        <v>1933</v>
      </c>
      <c r="C888" s="70" t="s">
        <v>1934</v>
      </c>
      <c r="D888" s="70" t="s">
        <v>34</v>
      </c>
      <c r="E888" s="70">
        <v>3</v>
      </c>
      <c r="F888" s="149">
        <v>107.51</v>
      </c>
      <c r="G888" s="70">
        <v>47.268622000000001</v>
      </c>
      <c r="H888" s="70">
        <v>-122.76671</v>
      </c>
      <c r="I888" s="70">
        <v>47.268369</v>
      </c>
      <c r="J888" s="70">
        <v>-122.76803</v>
      </c>
    </row>
    <row r="889" spans="1:10" ht="12.75" customHeight="1">
      <c r="A889" s="70" t="s">
        <v>1821</v>
      </c>
      <c r="B889" s="70" t="s">
        <v>1935</v>
      </c>
      <c r="C889" s="70" t="s">
        <v>1936</v>
      </c>
      <c r="D889" s="70" t="s">
        <v>34</v>
      </c>
      <c r="E889" s="70">
        <v>3</v>
      </c>
      <c r="F889" s="149">
        <v>22.09</v>
      </c>
      <c r="G889" s="70">
        <v>47.191732000000002</v>
      </c>
      <c r="H889" s="70">
        <v>-122.74612999999999</v>
      </c>
      <c r="I889" s="70">
        <v>47.191896</v>
      </c>
      <c r="J889" s="70">
        <v>-122.74597</v>
      </c>
    </row>
    <row r="890" spans="1:10" ht="12.75" customHeight="1">
      <c r="A890" s="70" t="s">
        <v>1821</v>
      </c>
      <c r="B890" s="70" t="s">
        <v>1937</v>
      </c>
      <c r="C890" s="70" t="s">
        <v>1938</v>
      </c>
      <c r="D890" s="70" t="s">
        <v>34</v>
      </c>
      <c r="E890" s="70">
        <v>3</v>
      </c>
      <c r="F890" s="149">
        <v>27.24</v>
      </c>
      <c r="G890" s="70">
        <v>47.208846999999999</v>
      </c>
      <c r="H890" s="70">
        <v>-122.75584000000001</v>
      </c>
      <c r="I890" s="70">
        <v>47.209040000000002</v>
      </c>
      <c r="J890" s="70">
        <v>-122.75602000000001</v>
      </c>
    </row>
    <row r="891" spans="1:10" ht="12.75" customHeight="1">
      <c r="A891" s="70" t="s">
        <v>1821</v>
      </c>
      <c r="B891" s="70" t="s">
        <v>1939</v>
      </c>
      <c r="C891" s="70" t="s">
        <v>1940</v>
      </c>
      <c r="D891" s="70" t="s">
        <v>35</v>
      </c>
      <c r="E891" s="70">
        <v>3</v>
      </c>
      <c r="F891" s="149">
        <v>62.04</v>
      </c>
      <c r="G891" s="70">
        <v>47.282195999999999</v>
      </c>
      <c r="H891" s="70">
        <v>-122.47951999999999</v>
      </c>
      <c r="I891" s="70">
        <v>47.282451000000002</v>
      </c>
      <c r="J891" s="70">
        <v>-122.48025</v>
      </c>
    </row>
    <row r="892" spans="1:10" ht="12.75" customHeight="1">
      <c r="A892" s="70" t="s">
        <v>1821</v>
      </c>
      <c r="B892" s="70" t="s">
        <v>1941</v>
      </c>
      <c r="C892" s="70" t="s">
        <v>1942</v>
      </c>
      <c r="D892" s="70" t="s">
        <v>34</v>
      </c>
      <c r="E892" s="70">
        <v>3</v>
      </c>
      <c r="F892" s="149">
        <v>444.72</v>
      </c>
      <c r="G892" s="70">
        <v>47.297336999999999</v>
      </c>
      <c r="H892" s="70">
        <v>-122.74720000000001</v>
      </c>
      <c r="I892" s="70">
        <v>47.301037000000001</v>
      </c>
      <c r="J892" s="70">
        <v>-122.74502</v>
      </c>
    </row>
    <row r="893" spans="1:10" ht="12.75" customHeight="1">
      <c r="A893" s="70" t="s">
        <v>1821</v>
      </c>
      <c r="B893" s="70" t="s">
        <v>1943</v>
      </c>
      <c r="C893" s="70" t="s">
        <v>1944</v>
      </c>
      <c r="D893" s="70" t="s">
        <v>35</v>
      </c>
      <c r="E893" s="70">
        <v>3</v>
      </c>
      <c r="F893" s="149">
        <v>201.35</v>
      </c>
      <c r="G893" s="70">
        <v>47.335568000000002</v>
      </c>
      <c r="H893" s="70">
        <v>-122.59017</v>
      </c>
      <c r="I893" s="70">
        <v>47.336312999999997</v>
      </c>
      <c r="J893" s="70">
        <v>-122.59247000000001</v>
      </c>
    </row>
    <row r="894" spans="1:10" ht="12.75" customHeight="1">
      <c r="A894" s="70" t="s">
        <v>1821</v>
      </c>
      <c r="B894" s="70" t="s">
        <v>1945</v>
      </c>
      <c r="C894" s="70" t="s">
        <v>1946</v>
      </c>
      <c r="D894" s="70" t="s">
        <v>34</v>
      </c>
      <c r="E894" s="70">
        <v>3</v>
      </c>
      <c r="F894" s="149">
        <v>782.08</v>
      </c>
      <c r="G894" s="70">
        <v>47.172930000000001</v>
      </c>
      <c r="H894" s="70">
        <v>-122.72611000000001</v>
      </c>
      <c r="I894" s="70">
        <v>47.166369000000003</v>
      </c>
      <c r="J894" s="70">
        <v>-122.72926</v>
      </c>
    </row>
    <row r="895" spans="1:10" ht="12.75" customHeight="1">
      <c r="A895" s="70" t="s">
        <v>1821</v>
      </c>
      <c r="B895" s="70" t="s">
        <v>1947</v>
      </c>
      <c r="C895" s="70" t="s">
        <v>1948</v>
      </c>
      <c r="D895" s="70" t="s">
        <v>34</v>
      </c>
      <c r="E895" s="70">
        <v>3</v>
      </c>
      <c r="F895" s="149">
        <v>403.44</v>
      </c>
      <c r="G895" s="70">
        <v>47.160814000000002</v>
      </c>
      <c r="H895" s="70">
        <v>-122.61537</v>
      </c>
      <c r="I895" s="70">
        <v>47.157243000000001</v>
      </c>
      <c r="J895" s="70">
        <v>-122.61615</v>
      </c>
    </row>
    <row r="896" spans="1:10" ht="12.75" customHeight="1">
      <c r="A896" s="70" t="s">
        <v>1821</v>
      </c>
      <c r="B896" s="70" t="s">
        <v>1949</v>
      </c>
      <c r="C896" s="70" t="s">
        <v>1950</v>
      </c>
      <c r="D896" s="70" t="s">
        <v>34</v>
      </c>
      <c r="E896" s="70">
        <v>3</v>
      </c>
      <c r="F896" s="149">
        <v>297.66000000000003</v>
      </c>
      <c r="G896" s="70">
        <v>47.237606</v>
      </c>
      <c r="H896" s="70">
        <v>-122.59108000000001</v>
      </c>
      <c r="I896" s="70">
        <v>47.239007999999998</v>
      </c>
      <c r="J896" s="70">
        <v>-122.59442</v>
      </c>
    </row>
    <row r="897" spans="1:10" ht="12.75" customHeight="1">
      <c r="A897" s="70" t="s">
        <v>1821</v>
      </c>
      <c r="B897" s="70" t="s">
        <v>1951</v>
      </c>
      <c r="C897" s="70" t="s">
        <v>1952</v>
      </c>
      <c r="D897" s="70" t="s">
        <v>34</v>
      </c>
      <c r="E897" s="70">
        <v>3</v>
      </c>
      <c r="F897" s="149">
        <v>572.38</v>
      </c>
      <c r="G897" s="70">
        <v>47.288815999999997</v>
      </c>
      <c r="H897" s="70">
        <v>-122.69417</v>
      </c>
      <c r="I897" s="70">
        <v>47.284132999999997</v>
      </c>
      <c r="J897" s="70">
        <v>-122.69562999999999</v>
      </c>
    </row>
    <row r="898" spans="1:10" ht="12.75" customHeight="1">
      <c r="A898" s="70" t="s">
        <v>1821</v>
      </c>
      <c r="B898" s="70" t="s">
        <v>1953</v>
      </c>
      <c r="C898" s="70" t="s">
        <v>1954</v>
      </c>
      <c r="D898" s="70" t="s">
        <v>34</v>
      </c>
      <c r="E898" s="70">
        <v>3</v>
      </c>
      <c r="F898" s="149">
        <v>45.98</v>
      </c>
      <c r="G898" s="70">
        <v>47.254849999999998</v>
      </c>
      <c r="H898" s="70">
        <v>-122.58741000000001</v>
      </c>
      <c r="I898" s="70">
        <v>47.254753999999998</v>
      </c>
      <c r="J898" s="70">
        <v>-122.58682</v>
      </c>
    </row>
    <row r="899" spans="1:10" ht="12.75" customHeight="1">
      <c r="A899" s="70" t="s">
        <v>1821</v>
      </c>
      <c r="B899" s="70" t="s">
        <v>1955</v>
      </c>
      <c r="C899" s="70" t="s">
        <v>1956</v>
      </c>
      <c r="D899" s="70" t="s">
        <v>35</v>
      </c>
      <c r="E899" s="70">
        <v>3</v>
      </c>
      <c r="F899" s="149">
        <v>1304.23</v>
      </c>
      <c r="G899" s="70">
        <v>47.243848</v>
      </c>
      <c r="H899" s="70">
        <v>-122.55629999999999</v>
      </c>
      <c r="I899" s="70">
        <v>47.237012999999997</v>
      </c>
      <c r="J899" s="70">
        <v>-122.56152</v>
      </c>
    </row>
    <row r="900" spans="1:10" ht="12.75" customHeight="1">
      <c r="A900" s="70" t="s">
        <v>1821</v>
      </c>
      <c r="B900" s="70" t="s">
        <v>1957</v>
      </c>
      <c r="C900" s="70" t="s">
        <v>1958</v>
      </c>
      <c r="D900" s="70" t="s">
        <v>34</v>
      </c>
      <c r="E900" s="70">
        <v>3</v>
      </c>
      <c r="F900" s="149">
        <v>15.33</v>
      </c>
      <c r="G900" s="70">
        <v>47.270687000000002</v>
      </c>
      <c r="H900" s="70">
        <v>-122.82765000000001</v>
      </c>
      <c r="I900" s="70">
        <v>47.270727000000001</v>
      </c>
      <c r="J900" s="70">
        <v>-122.82783999999999</v>
      </c>
    </row>
    <row r="901" spans="1:10" ht="12.75" customHeight="1">
      <c r="A901" s="70" t="s">
        <v>1821</v>
      </c>
      <c r="B901" s="70" t="s">
        <v>1959</v>
      </c>
      <c r="C901" s="70" t="s">
        <v>1960</v>
      </c>
      <c r="D901" s="70" t="s">
        <v>178</v>
      </c>
      <c r="E901" s="70">
        <v>3</v>
      </c>
      <c r="F901" s="149">
        <v>192.66</v>
      </c>
      <c r="G901" s="70">
        <v>47.269334999999998</v>
      </c>
      <c r="H901" s="70">
        <v>-122.82702999999999</v>
      </c>
      <c r="I901" s="70">
        <v>47.270687000000002</v>
      </c>
      <c r="J901" s="70">
        <v>-122.82765000000001</v>
      </c>
    </row>
    <row r="902" spans="1:10" ht="12.75" customHeight="1">
      <c r="A902" s="70" t="s">
        <v>1821</v>
      </c>
      <c r="B902" s="70" t="s">
        <v>1961</v>
      </c>
      <c r="C902" s="70" t="s">
        <v>1962</v>
      </c>
      <c r="D902" s="70" t="s">
        <v>34</v>
      </c>
      <c r="E902" s="70">
        <v>3</v>
      </c>
      <c r="F902" s="149">
        <v>356.28</v>
      </c>
      <c r="G902" s="70">
        <v>47.226227000000002</v>
      </c>
      <c r="H902" s="70">
        <v>-122.72108</v>
      </c>
      <c r="I902" s="70">
        <v>47.228189999999998</v>
      </c>
      <c r="J902" s="70">
        <v>-122.72363</v>
      </c>
    </row>
    <row r="903" spans="1:10" ht="12.75" customHeight="1">
      <c r="A903" s="70" t="s">
        <v>1821</v>
      </c>
      <c r="B903" s="70" t="s">
        <v>1963</v>
      </c>
      <c r="C903" s="70" t="s">
        <v>1964</v>
      </c>
      <c r="D903" s="70" t="s">
        <v>35</v>
      </c>
      <c r="E903" s="70">
        <v>3</v>
      </c>
      <c r="F903" s="149">
        <v>914.73</v>
      </c>
      <c r="G903" s="70">
        <v>47.176209999999998</v>
      </c>
      <c r="H903" s="70">
        <v>-122.59168</v>
      </c>
      <c r="I903" s="70">
        <v>47.172479000000003</v>
      </c>
      <c r="J903" s="70">
        <v>-122.60227999999999</v>
      </c>
    </row>
    <row r="904" spans="1:10" ht="12.75" customHeight="1">
      <c r="A904" s="70" t="s">
        <v>1821</v>
      </c>
      <c r="B904" s="70" t="s">
        <v>1965</v>
      </c>
      <c r="C904" s="70" t="s">
        <v>1966</v>
      </c>
      <c r="D904" s="70" t="s">
        <v>34</v>
      </c>
      <c r="E904" s="70">
        <v>3</v>
      </c>
      <c r="F904" s="149">
        <v>607.04999999999995</v>
      </c>
      <c r="G904" s="70">
        <v>47.362932000000001</v>
      </c>
      <c r="H904" s="70">
        <v>-122.54985000000001</v>
      </c>
      <c r="I904" s="70">
        <v>47.367480999999998</v>
      </c>
      <c r="J904" s="70">
        <v>-122.54621</v>
      </c>
    </row>
    <row r="905" spans="1:10" ht="12.75" customHeight="1">
      <c r="A905" s="70" t="s">
        <v>1821</v>
      </c>
      <c r="B905" s="70" t="s">
        <v>1967</v>
      </c>
      <c r="C905" s="70" t="s">
        <v>1968</v>
      </c>
      <c r="D905" s="70" t="s">
        <v>34</v>
      </c>
      <c r="E905" s="70">
        <v>3</v>
      </c>
      <c r="F905" s="149">
        <v>449.77</v>
      </c>
      <c r="G905" s="70">
        <v>47.186563999999997</v>
      </c>
      <c r="H905" s="70">
        <v>-122.78673999999999</v>
      </c>
      <c r="I905" s="70">
        <v>47.185282999999998</v>
      </c>
      <c r="J905" s="70">
        <v>-122.78127000000001</v>
      </c>
    </row>
    <row r="906" spans="1:10" ht="12.75" customHeight="1">
      <c r="A906" s="70" t="s">
        <v>1821</v>
      </c>
      <c r="B906" s="70" t="s">
        <v>1969</v>
      </c>
      <c r="C906" s="70" t="s">
        <v>1970</v>
      </c>
      <c r="D906" s="70" t="s">
        <v>35</v>
      </c>
      <c r="E906" s="70">
        <v>3</v>
      </c>
      <c r="F906" s="149">
        <v>3482.72</v>
      </c>
      <c r="G906" s="70">
        <v>47.292132000000002</v>
      </c>
      <c r="H906" s="70">
        <v>-122.52809000000001</v>
      </c>
      <c r="I906" s="70">
        <v>47.263953999999998</v>
      </c>
      <c r="J906" s="70">
        <v>-122.54510000000001</v>
      </c>
    </row>
    <row r="907" spans="1:10" ht="12.75" customHeight="1">
      <c r="A907" s="70" t="s">
        <v>1821</v>
      </c>
      <c r="B907" s="70" t="s">
        <v>1971</v>
      </c>
      <c r="C907" s="70" t="s">
        <v>1972</v>
      </c>
      <c r="D907" s="70" t="s">
        <v>34</v>
      </c>
      <c r="E907" s="70">
        <v>3</v>
      </c>
      <c r="F907" s="149">
        <v>188.79</v>
      </c>
      <c r="G907" s="70">
        <v>47.342382999999998</v>
      </c>
      <c r="H907" s="70">
        <v>-122.58601</v>
      </c>
      <c r="I907" s="70">
        <v>47.343941999999998</v>
      </c>
      <c r="J907" s="70">
        <v>-122.58517000000001</v>
      </c>
    </row>
    <row r="908" spans="1:10" ht="12.75" customHeight="1">
      <c r="A908" s="70" t="s">
        <v>1821</v>
      </c>
      <c r="B908" s="70" t="s">
        <v>1973</v>
      </c>
      <c r="C908" s="70" t="s">
        <v>1974</v>
      </c>
      <c r="D908" s="70" t="s">
        <v>34</v>
      </c>
      <c r="E908" s="70">
        <v>3</v>
      </c>
      <c r="F908" s="149">
        <v>1127.3</v>
      </c>
      <c r="G908" s="70">
        <v>47.301735000000001</v>
      </c>
      <c r="H908" s="70">
        <v>-122.56214</v>
      </c>
      <c r="I908" s="70">
        <v>47.310406999999998</v>
      </c>
      <c r="J908" s="70">
        <v>-122.56916</v>
      </c>
    </row>
    <row r="909" spans="1:10" ht="12.75" customHeight="1">
      <c r="A909" s="70" t="s">
        <v>1821</v>
      </c>
      <c r="B909" s="70" t="s">
        <v>1975</v>
      </c>
      <c r="C909" s="70" t="s">
        <v>1976</v>
      </c>
      <c r="D909" s="70" t="s">
        <v>35</v>
      </c>
      <c r="E909" s="70">
        <v>3</v>
      </c>
      <c r="F909" s="149">
        <v>36.340000000000003</v>
      </c>
      <c r="G909" s="70">
        <v>47.276099000000002</v>
      </c>
      <c r="H909" s="70">
        <v>-122.46547</v>
      </c>
      <c r="I909" s="70">
        <v>47.276122000000001</v>
      </c>
      <c r="J909" s="70">
        <v>-122.46590999999999</v>
      </c>
    </row>
    <row r="910" spans="1:10" ht="12.75" customHeight="1">
      <c r="A910" s="70" t="s">
        <v>1821</v>
      </c>
      <c r="B910" s="70" t="s">
        <v>1977</v>
      </c>
      <c r="C910" s="70" t="s">
        <v>1978</v>
      </c>
      <c r="D910" s="70" t="s">
        <v>34</v>
      </c>
      <c r="E910" s="70">
        <v>3</v>
      </c>
      <c r="F910" s="149">
        <v>49.19</v>
      </c>
      <c r="G910" s="70">
        <v>47.257848000000003</v>
      </c>
      <c r="H910" s="70">
        <v>-122.62099000000001</v>
      </c>
      <c r="I910" s="70">
        <v>47.258102999999998</v>
      </c>
      <c r="J910" s="70">
        <v>-122.62152</v>
      </c>
    </row>
    <row r="911" spans="1:10" ht="12.75" customHeight="1">
      <c r="A911" s="70" t="s">
        <v>1821</v>
      </c>
      <c r="B911" s="70" t="s">
        <v>1979</v>
      </c>
      <c r="C911" s="70" t="s">
        <v>1980</v>
      </c>
      <c r="D911" s="70" t="s">
        <v>34</v>
      </c>
      <c r="E911" s="70">
        <v>3</v>
      </c>
      <c r="F911" s="149">
        <v>408.59</v>
      </c>
      <c r="G911" s="70">
        <v>47.255519999999997</v>
      </c>
      <c r="H911" s="70">
        <v>-122.61687999999999</v>
      </c>
      <c r="I911" s="70">
        <v>47.257848000000003</v>
      </c>
      <c r="J911" s="70">
        <v>-122.62099000000001</v>
      </c>
    </row>
    <row r="912" spans="1:10" ht="12.75" customHeight="1">
      <c r="A912" s="70" t="s">
        <v>1821</v>
      </c>
      <c r="B912" s="70" t="s">
        <v>1981</v>
      </c>
      <c r="C912" s="70" t="s">
        <v>1982</v>
      </c>
      <c r="D912" s="70" t="s">
        <v>34</v>
      </c>
      <c r="E912" s="70">
        <v>3</v>
      </c>
      <c r="F912" s="149">
        <v>14.62</v>
      </c>
      <c r="G912" s="70">
        <v>47.276043999999999</v>
      </c>
      <c r="H912" s="70">
        <v>-122.46529</v>
      </c>
      <c r="I912" s="70">
        <v>47.276099000000002</v>
      </c>
      <c r="J912" s="70">
        <v>-122.46547</v>
      </c>
    </row>
    <row r="913" spans="1:10" ht="12.75" customHeight="1">
      <c r="A913" s="70" t="s">
        <v>1821</v>
      </c>
      <c r="B913" s="70" t="s">
        <v>1983</v>
      </c>
      <c r="C913" s="70" t="s">
        <v>1984</v>
      </c>
      <c r="D913" s="70" t="s">
        <v>35</v>
      </c>
      <c r="E913" s="70">
        <v>3</v>
      </c>
      <c r="F913" s="149">
        <v>459.23</v>
      </c>
      <c r="G913" s="70">
        <v>47.285791000000003</v>
      </c>
      <c r="H913" s="70">
        <v>-122.40673</v>
      </c>
      <c r="I913" s="70">
        <v>47.283489000000003</v>
      </c>
      <c r="J913" s="70">
        <v>-122.40438</v>
      </c>
    </row>
    <row r="914" spans="1:10" ht="12.75" customHeight="1">
      <c r="A914" s="70" t="s">
        <v>1821</v>
      </c>
      <c r="B914" s="70" t="s">
        <v>1985</v>
      </c>
      <c r="C914" s="70" t="s">
        <v>1986</v>
      </c>
      <c r="D914" s="70" t="s">
        <v>178</v>
      </c>
      <c r="E914" s="70">
        <v>3</v>
      </c>
      <c r="F914" s="149">
        <v>1149.83</v>
      </c>
      <c r="G914" s="70">
        <v>47.141024000000002</v>
      </c>
      <c r="H914" s="70">
        <v>-122.70538000000001</v>
      </c>
      <c r="I914" s="70">
        <v>47.142605000000003</v>
      </c>
      <c r="J914" s="70">
        <v>-122.69649</v>
      </c>
    </row>
    <row r="915" spans="1:10" ht="12.75" customHeight="1">
      <c r="A915" s="70" t="s">
        <v>1821</v>
      </c>
      <c r="B915" s="70" t="s">
        <v>1987</v>
      </c>
      <c r="C915" s="70" t="s">
        <v>1988</v>
      </c>
      <c r="D915" s="70" t="s">
        <v>34</v>
      </c>
      <c r="E915" s="70">
        <v>1</v>
      </c>
      <c r="F915" s="149">
        <v>7578.06</v>
      </c>
      <c r="G915" s="70">
        <v>47.301757000000002</v>
      </c>
      <c r="H915" s="70">
        <v>-122.50617</v>
      </c>
      <c r="I915" s="70">
        <v>47.301777000000001</v>
      </c>
      <c r="J915" s="70">
        <v>-122.53418000000001</v>
      </c>
    </row>
    <row r="916" spans="1:10" ht="12.75" customHeight="1">
      <c r="A916" s="70" t="s">
        <v>1821</v>
      </c>
      <c r="B916" s="70" t="s">
        <v>1989</v>
      </c>
      <c r="C916" s="70" t="s">
        <v>1990</v>
      </c>
      <c r="D916" s="70" t="s">
        <v>34</v>
      </c>
      <c r="E916" s="70">
        <v>1</v>
      </c>
      <c r="F916" s="149">
        <v>3550.97</v>
      </c>
      <c r="G916" s="70">
        <v>47.253672999999999</v>
      </c>
      <c r="H916" s="70">
        <v>-122.73820000000001</v>
      </c>
      <c r="I916" s="70">
        <v>47.258021999999997</v>
      </c>
      <c r="J916" s="70">
        <v>-122.75311000000001</v>
      </c>
    </row>
    <row r="917" spans="1:10" ht="12.75" customHeight="1">
      <c r="A917" s="70" t="s">
        <v>1821</v>
      </c>
      <c r="B917" s="70" t="s">
        <v>1991</v>
      </c>
      <c r="C917" s="70" t="s">
        <v>1992</v>
      </c>
      <c r="D917" s="70" t="s">
        <v>34</v>
      </c>
      <c r="E917" s="70">
        <v>3</v>
      </c>
      <c r="F917" s="149">
        <v>507.09</v>
      </c>
      <c r="G917" s="70">
        <v>47.214249000000002</v>
      </c>
      <c r="H917" s="70">
        <v>-122.7324</v>
      </c>
      <c r="I917" s="70">
        <v>47.217080000000003</v>
      </c>
      <c r="J917" s="70">
        <v>-122.72726</v>
      </c>
    </row>
    <row r="918" spans="1:10" ht="12.75" customHeight="1">
      <c r="A918" s="70" t="s">
        <v>1821</v>
      </c>
      <c r="B918" s="70" t="s">
        <v>1993</v>
      </c>
      <c r="C918" s="70" t="s">
        <v>1994</v>
      </c>
      <c r="D918" s="70" t="s">
        <v>34</v>
      </c>
      <c r="E918" s="70">
        <v>3</v>
      </c>
      <c r="F918" s="149">
        <v>933.26</v>
      </c>
      <c r="G918" s="70">
        <v>47.287187000000003</v>
      </c>
      <c r="H918" s="70">
        <v>-122.54866</v>
      </c>
      <c r="I918" s="70">
        <v>47.294415999999998</v>
      </c>
      <c r="J918" s="70">
        <v>-122.55452</v>
      </c>
    </row>
    <row r="919" spans="1:10" ht="12.75" customHeight="1">
      <c r="A919" s="70" t="s">
        <v>1821</v>
      </c>
      <c r="B919" s="70" t="s">
        <v>1995</v>
      </c>
      <c r="C919" s="70" t="s">
        <v>1996</v>
      </c>
      <c r="D919" s="70" t="s">
        <v>34</v>
      </c>
      <c r="E919" s="70">
        <v>3</v>
      </c>
      <c r="F919" s="149">
        <v>746.71</v>
      </c>
      <c r="G919" s="70">
        <v>47.254696000000003</v>
      </c>
      <c r="H919" s="70">
        <v>-122.58381</v>
      </c>
      <c r="I919" s="70">
        <v>47.258094</v>
      </c>
      <c r="J919" s="70">
        <v>-122.57544</v>
      </c>
    </row>
    <row r="920" spans="1:10" ht="12.75" customHeight="1">
      <c r="A920" s="70" t="s">
        <v>1821</v>
      </c>
      <c r="B920" s="70" t="s">
        <v>1997</v>
      </c>
      <c r="C920" s="70" t="s">
        <v>1998</v>
      </c>
      <c r="D920" s="70" t="s">
        <v>34</v>
      </c>
      <c r="E920" s="70">
        <v>3</v>
      </c>
      <c r="F920" s="149">
        <v>282.25</v>
      </c>
      <c r="G920" s="70">
        <v>47.258926000000002</v>
      </c>
      <c r="H920" s="70">
        <v>-122.57435</v>
      </c>
      <c r="I920" s="70">
        <v>47.260672</v>
      </c>
      <c r="J920" s="70">
        <v>-122.57164</v>
      </c>
    </row>
    <row r="921" spans="1:10" ht="12.75" customHeight="1">
      <c r="A921" s="70" t="s">
        <v>1821</v>
      </c>
      <c r="B921" s="70" t="s">
        <v>1999</v>
      </c>
      <c r="C921" s="70" t="s">
        <v>2000</v>
      </c>
      <c r="D921" s="70" t="s">
        <v>34</v>
      </c>
      <c r="E921" s="70">
        <v>3</v>
      </c>
      <c r="F921" s="149">
        <v>144.94</v>
      </c>
      <c r="G921" s="70">
        <v>47.279924000000001</v>
      </c>
      <c r="H921" s="70">
        <v>-122.47638999999999</v>
      </c>
      <c r="I921" s="70">
        <v>47.280754000000002</v>
      </c>
      <c r="J921" s="70">
        <v>-122.47785</v>
      </c>
    </row>
    <row r="922" spans="1:10" ht="12.75" customHeight="1">
      <c r="A922" s="70" t="s">
        <v>1821</v>
      </c>
      <c r="B922" s="70" t="s">
        <v>2001</v>
      </c>
      <c r="C922" s="70" t="s">
        <v>2002</v>
      </c>
      <c r="D922" s="70" t="s">
        <v>34</v>
      </c>
      <c r="E922" s="70">
        <v>1</v>
      </c>
      <c r="F922" s="149">
        <v>2247.92</v>
      </c>
      <c r="G922" s="70">
        <v>47.378908000000003</v>
      </c>
      <c r="H922" s="70">
        <v>-122.64206</v>
      </c>
      <c r="I922" s="70">
        <v>47.380344999999998</v>
      </c>
      <c r="J922" s="70">
        <v>-122.64097</v>
      </c>
    </row>
    <row r="923" spans="1:10" ht="12.75" customHeight="1">
      <c r="A923" s="70" t="s">
        <v>1821</v>
      </c>
      <c r="B923" s="70" t="s">
        <v>2003</v>
      </c>
      <c r="C923" s="70" t="s">
        <v>2004</v>
      </c>
      <c r="D923" s="70" t="s">
        <v>35</v>
      </c>
      <c r="E923" s="70">
        <v>3</v>
      </c>
      <c r="F923" s="149">
        <v>123.13</v>
      </c>
      <c r="G923" s="70">
        <v>47.279259000000003</v>
      </c>
      <c r="H923" s="70">
        <v>-122.47497</v>
      </c>
      <c r="I923" s="70">
        <v>47.280076000000001</v>
      </c>
      <c r="J923" s="70">
        <v>-122.47498</v>
      </c>
    </row>
    <row r="924" spans="1:10" ht="12.75" customHeight="1">
      <c r="A924" s="70" t="s">
        <v>1821</v>
      </c>
      <c r="B924" s="70" t="s">
        <v>2005</v>
      </c>
      <c r="C924" s="70" t="s">
        <v>2006</v>
      </c>
      <c r="D924" s="70" t="s">
        <v>34</v>
      </c>
      <c r="E924" s="70">
        <v>3</v>
      </c>
      <c r="F924" s="149">
        <v>18.54</v>
      </c>
      <c r="G924" s="70">
        <v>47.337978999999997</v>
      </c>
      <c r="H924" s="70">
        <v>-122.58255</v>
      </c>
      <c r="I924" s="70">
        <v>47.337837999999998</v>
      </c>
      <c r="J924" s="70">
        <v>-122.58243</v>
      </c>
    </row>
    <row r="925" spans="1:10" ht="12.75" customHeight="1">
      <c r="A925" s="70" t="s">
        <v>1821</v>
      </c>
      <c r="B925" s="70" t="s">
        <v>2007</v>
      </c>
      <c r="C925" s="70" t="s">
        <v>2008</v>
      </c>
      <c r="D925" s="70" t="s">
        <v>34</v>
      </c>
      <c r="E925" s="70">
        <v>3</v>
      </c>
      <c r="F925" s="149">
        <v>2125.39</v>
      </c>
      <c r="G925" s="70">
        <v>47.282451000000002</v>
      </c>
      <c r="H925" s="70">
        <v>-122.48025</v>
      </c>
      <c r="I925" s="70">
        <v>47.294704000000003</v>
      </c>
      <c r="J925" s="70">
        <v>-122.49903999999999</v>
      </c>
    </row>
    <row r="926" spans="1:10" ht="12.75" customHeight="1">
      <c r="A926" s="70" t="s">
        <v>1821</v>
      </c>
      <c r="B926" s="70" t="s">
        <v>2009</v>
      </c>
      <c r="C926" s="70" t="s">
        <v>2010</v>
      </c>
      <c r="D926" s="70" t="s">
        <v>34</v>
      </c>
      <c r="E926" s="70">
        <v>3</v>
      </c>
      <c r="F926" s="149">
        <v>881.07</v>
      </c>
      <c r="G926" s="70">
        <v>47.183827000000001</v>
      </c>
      <c r="H926" s="70">
        <v>-122.69018</v>
      </c>
      <c r="I926" s="70">
        <v>47.185251999999998</v>
      </c>
      <c r="J926" s="70">
        <v>-122.70090999999999</v>
      </c>
    </row>
    <row r="927" spans="1:10" ht="12.75" customHeight="1">
      <c r="A927" s="70" t="s">
        <v>1821</v>
      </c>
      <c r="B927" s="70" t="s">
        <v>2011</v>
      </c>
      <c r="C927" s="70" t="s">
        <v>2012</v>
      </c>
      <c r="D927" s="70" t="s">
        <v>34</v>
      </c>
      <c r="E927" s="70">
        <v>3</v>
      </c>
      <c r="F927" s="149">
        <v>713.47</v>
      </c>
      <c r="G927" s="70">
        <v>47.167070000000002</v>
      </c>
      <c r="H927" s="70">
        <v>-122.61363</v>
      </c>
      <c r="I927" s="70">
        <v>47.160814000000002</v>
      </c>
      <c r="J927" s="70">
        <v>-122.61537</v>
      </c>
    </row>
    <row r="928" spans="1:10" ht="12.75" customHeight="1">
      <c r="A928" s="70" t="s">
        <v>1821</v>
      </c>
      <c r="B928" s="70" t="s">
        <v>2013</v>
      </c>
      <c r="C928" s="70" t="s">
        <v>2014</v>
      </c>
      <c r="D928" s="70" t="s">
        <v>34</v>
      </c>
      <c r="E928" s="70">
        <v>2</v>
      </c>
      <c r="F928" s="149">
        <v>478.82</v>
      </c>
      <c r="G928" s="70">
        <v>47.170659000000001</v>
      </c>
      <c r="H928" s="70">
        <v>-122.60817</v>
      </c>
      <c r="I928" s="70">
        <v>47.168275999999999</v>
      </c>
      <c r="J928" s="70">
        <v>-122.61321</v>
      </c>
    </row>
    <row r="929" spans="1:10" ht="12.75" customHeight="1">
      <c r="A929" s="70" t="s">
        <v>1821</v>
      </c>
      <c r="B929" s="70" t="s">
        <v>2015</v>
      </c>
      <c r="C929" s="70" t="s">
        <v>2016</v>
      </c>
      <c r="D929" s="70" t="s">
        <v>35</v>
      </c>
      <c r="E929" s="70">
        <v>3</v>
      </c>
      <c r="F929" s="149">
        <v>139</v>
      </c>
      <c r="G929" s="70">
        <v>47.280076000000001</v>
      </c>
      <c r="H929" s="70">
        <v>-122.47498</v>
      </c>
      <c r="I929" s="70">
        <v>47.279924000000001</v>
      </c>
      <c r="J929" s="70">
        <v>-122.47638999999999</v>
      </c>
    </row>
    <row r="930" spans="1:10" ht="12.75" customHeight="1">
      <c r="A930" s="70" t="s">
        <v>1821</v>
      </c>
      <c r="B930" s="70" t="s">
        <v>2017</v>
      </c>
      <c r="C930" s="70" t="s">
        <v>2018</v>
      </c>
      <c r="D930" s="70" t="s">
        <v>35</v>
      </c>
      <c r="E930" s="70">
        <v>3</v>
      </c>
      <c r="F930" s="149">
        <v>244.09</v>
      </c>
      <c r="G930" s="70">
        <v>47.276257999999999</v>
      </c>
      <c r="H930" s="70">
        <v>-122.46672</v>
      </c>
      <c r="I930" s="70">
        <v>47.276556999999997</v>
      </c>
      <c r="J930" s="70">
        <v>-122.46793</v>
      </c>
    </row>
    <row r="931" spans="1:10" ht="12.75" customHeight="1">
      <c r="A931" s="70" t="s">
        <v>1821</v>
      </c>
      <c r="B931" s="70" t="s">
        <v>2019</v>
      </c>
      <c r="C931" s="70" t="s">
        <v>2020</v>
      </c>
      <c r="D931" s="70" t="s">
        <v>180</v>
      </c>
      <c r="E931" s="70">
        <v>2</v>
      </c>
      <c r="F931" s="149">
        <v>292.76</v>
      </c>
      <c r="G931" s="70">
        <v>47.138921000000003</v>
      </c>
      <c r="H931" s="70">
        <v>-122.63083</v>
      </c>
      <c r="I931" s="70">
        <v>47.137304</v>
      </c>
      <c r="J931" s="70">
        <v>-122.63361</v>
      </c>
    </row>
    <row r="932" spans="1:10" ht="12.75" customHeight="1">
      <c r="A932" s="70" t="s">
        <v>1821</v>
      </c>
      <c r="B932" s="70" t="s">
        <v>2021</v>
      </c>
      <c r="C932" s="70" t="s">
        <v>2022</v>
      </c>
      <c r="D932" s="70" t="s">
        <v>178</v>
      </c>
      <c r="E932" s="70">
        <v>3</v>
      </c>
      <c r="F932" s="149">
        <v>672.73</v>
      </c>
      <c r="G932" s="70">
        <v>47.175815999999998</v>
      </c>
      <c r="H932" s="70">
        <v>-122.75281</v>
      </c>
      <c r="I932" s="70">
        <v>47.180796999999998</v>
      </c>
      <c r="J932" s="70">
        <v>-122.75006</v>
      </c>
    </row>
    <row r="933" spans="1:10" ht="12.75" customHeight="1">
      <c r="A933" s="70" t="s">
        <v>1821</v>
      </c>
      <c r="B933" s="70" t="s">
        <v>2023</v>
      </c>
      <c r="C933" s="70" t="s">
        <v>2024</v>
      </c>
      <c r="D933" s="70" t="s">
        <v>34</v>
      </c>
      <c r="E933" s="70">
        <v>3</v>
      </c>
      <c r="F933" s="149">
        <v>810.96</v>
      </c>
      <c r="G933" s="70">
        <v>47.125875999999998</v>
      </c>
      <c r="H933" s="70">
        <v>-122.70350999999999</v>
      </c>
      <c r="I933" s="70">
        <v>47.126818999999998</v>
      </c>
      <c r="J933" s="70">
        <v>-122.69546</v>
      </c>
    </row>
    <row r="934" spans="1:10" ht="12.75" customHeight="1">
      <c r="A934" s="70" t="s">
        <v>1821</v>
      </c>
      <c r="B934" s="70" t="s">
        <v>2025</v>
      </c>
      <c r="C934" s="70" t="s">
        <v>2026</v>
      </c>
      <c r="D934" s="70" t="s">
        <v>178</v>
      </c>
      <c r="E934" s="70">
        <v>3</v>
      </c>
      <c r="F934" s="149">
        <v>399.46</v>
      </c>
      <c r="G934" s="70">
        <v>47.257868000000002</v>
      </c>
      <c r="H934" s="70">
        <v>-122.84102</v>
      </c>
      <c r="I934" s="70">
        <v>47.256480000000003</v>
      </c>
      <c r="J934" s="70">
        <v>-122.83645</v>
      </c>
    </row>
    <row r="935" spans="1:10" ht="12.75" customHeight="1">
      <c r="A935" s="70" t="s">
        <v>1821</v>
      </c>
      <c r="B935" s="70" t="s">
        <v>2027</v>
      </c>
      <c r="C935" s="70" t="s">
        <v>2028</v>
      </c>
      <c r="D935" s="70" t="s">
        <v>34</v>
      </c>
      <c r="E935" s="70">
        <v>3</v>
      </c>
      <c r="F935" s="149">
        <v>767.6</v>
      </c>
      <c r="G935" s="70">
        <v>47.195351000000002</v>
      </c>
      <c r="H935" s="70">
        <v>-122.74294999999999</v>
      </c>
      <c r="I935" s="70">
        <v>47.199249000000002</v>
      </c>
      <c r="J935" s="70">
        <v>-122.742</v>
      </c>
    </row>
    <row r="936" spans="1:10" ht="12.75" customHeight="1">
      <c r="A936" s="70" t="s">
        <v>1821</v>
      </c>
      <c r="B936" s="70" t="s">
        <v>2029</v>
      </c>
      <c r="C936" s="70" t="s">
        <v>2030</v>
      </c>
      <c r="D936" s="70" t="s">
        <v>34</v>
      </c>
      <c r="E936" s="70">
        <v>3</v>
      </c>
      <c r="F936" s="149">
        <v>213.43</v>
      </c>
      <c r="G936" s="70">
        <v>47.251367000000002</v>
      </c>
      <c r="H936" s="70">
        <v>-122.61163000000001</v>
      </c>
      <c r="I936" s="70">
        <v>47.252935999999998</v>
      </c>
      <c r="J936" s="70">
        <v>-122.61323</v>
      </c>
    </row>
    <row r="937" spans="1:10" ht="12.75" customHeight="1">
      <c r="A937" s="70" t="s">
        <v>1821</v>
      </c>
      <c r="B937" s="70" t="s">
        <v>2031</v>
      </c>
      <c r="C937" s="70" t="s">
        <v>2032</v>
      </c>
      <c r="D937" s="70" t="s">
        <v>34</v>
      </c>
      <c r="E937" s="70">
        <v>3</v>
      </c>
      <c r="F937" s="149">
        <v>294.29000000000002</v>
      </c>
      <c r="G937" s="70">
        <v>47.292847999999999</v>
      </c>
      <c r="H937" s="70">
        <v>-122.75064999999999</v>
      </c>
      <c r="I937" s="70">
        <v>47.295175999999998</v>
      </c>
      <c r="J937" s="70">
        <v>-122.74881999999999</v>
      </c>
    </row>
    <row r="938" spans="1:10" ht="12.75" customHeight="1">
      <c r="A938" s="70" t="s">
        <v>1821</v>
      </c>
      <c r="B938" s="70" t="s">
        <v>2033</v>
      </c>
      <c r="C938" s="70" t="s">
        <v>2034</v>
      </c>
      <c r="D938" s="70" t="s">
        <v>34</v>
      </c>
      <c r="E938" s="70">
        <v>3</v>
      </c>
      <c r="F938" s="149">
        <v>483.65</v>
      </c>
      <c r="G938" s="70">
        <v>47.271265999999997</v>
      </c>
      <c r="H938" s="70">
        <v>-122.66861</v>
      </c>
      <c r="I938" s="70">
        <v>47.268099999999997</v>
      </c>
      <c r="J938" s="70">
        <v>-122.66437999999999</v>
      </c>
    </row>
    <row r="939" spans="1:10" ht="12.75" customHeight="1">
      <c r="A939" s="70" t="s">
        <v>1821</v>
      </c>
      <c r="B939" s="70" t="s">
        <v>2035</v>
      </c>
      <c r="C939" s="70" t="s">
        <v>2036</v>
      </c>
      <c r="D939" s="70" t="s">
        <v>34</v>
      </c>
      <c r="E939" s="70">
        <v>3</v>
      </c>
      <c r="F939" s="149">
        <v>469.53</v>
      </c>
      <c r="G939" s="70">
        <v>47.135990999999997</v>
      </c>
      <c r="H939" s="70">
        <v>-122.69835</v>
      </c>
      <c r="I939" s="70">
        <v>47.134351000000002</v>
      </c>
      <c r="J939" s="70">
        <v>-122.70143</v>
      </c>
    </row>
    <row r="940" spans="1:10" ht="12.75" customHeight="1">
      <c r="A940" s="70" t="s">
        <v>1821</v>
      </c>
      <c r="B940" s="70" t="s">
        <v>2037</v>
      </c>
      <c r="C940" s="70" t="s">
        <v>2038</v>
      </c>
      <c r="D940" s="70" t="s">
        <v>34</v>
      </c>
      <c r="E940" s="70">
        <v>3</v>
      </c>
      <c r="F940" s="149">
        <v>1297.93</v>
      </c>
      <c r="G940" s="70">
        <v>47.184378000000002</v>
      </c>
      <c r="H940" s="70">
        <v>-122.71079</v>
      </c>
      <c r="I940" s="70">
        <v>47.178761999999999</v>
      </c>
      <c r="J940" s="70">
        <v>-122.717</v>
      </c>
    </row>
    <row r="941" spans="1:10" ht="12.75" customHeight="1">
      <c r="A941" s="70" t="s">
        <v>1821</v>
      </c>
      <c r="B941" s="70" t="s">
        <v>2039</v>
      </c>
      <c r="C941" s="70" t="s">
        <v>2040</v>
      </c>
      <c r="D941" s="70" t="s">
        <v>34</v>
      </c>
      <c r="E941" s="70">
        <v>3</v>
      </c>
      <c r="F941" s="149">
        <v>1043.48</v>
      </c>
      <c r="G941" s="70">
        <v>47.263953999999998</v>
      </c>
      <c r="H941" s="70">
        <v>-122.54510000000001</v>
      </c>
      <c r="I941" s="70">
        <v>47.255312000000004</v>
      </c>
      <c r="J941" s="70">
        <v>-122.55043999999999</v>
      </c>
    </row>
    <row r="942" spans="1:10" ht="12.75" customHeight="1">
      <c r="A942" s="70" t="s">
        <v>1821</v>
      </c>
      <c r="B942" s="70" t="s">
        <v>2041</v>
      </c>
      <c r="C942" s="70" t="s">
        <v>2042</v>
      </c>
      <c r="D942" s="70" t="s">
        <v>34</v>
      </c>
      <c r="E942" s="70">
        <v>3</v>
      </c>
      <c r="F942" s="149">
        <v>1757.42</v>
      </c>
      <c r="G942" s="70">
        <v>47.143044000000003</v>
      </c>
      <c r="H942" s="70">
        <v>-122.73048</v>
      </c>
      <c r="I942" s="70">
        <v>47.128124999999997</v>
      </c>
      <c r="J942" s="70">
        <v>-122.71156999999999</v>
      </c>
    </row>
    <row r="943" spans="1:10" ht="12.75" customHeight="1">
      <c r="A943" s="70" t="s">
        <v>1821</v>
      </c>
      <c r="B943" s="70" t="s">
        <v>2043</v>
      </c>
      <c r="C943" s="70" t="s">
        <v>2044</v>
      </c>
      <c r="D943" s="70" t="s">
        <v>34</v>
      </c>
      <c r="E943" s="70">
        <v>3</v>
      </c>
      <c r="F943" s="149">
        <v>63.19</v>
      </c>
      <c r="G943" s="70">
        <v>47.172479000000003</v>
      </c>
      <c r="H943" s="70">
        <v>-122.60227999999999</v>
      </c>
      <c r="I943" s="70">
        <v>47.172179999999997</v>
      </c>
      <c r="J943" s="70">
        <v>-122.60298</v>
      </c>
    </row>
    <row r="944" spans="1:10" ht="12.75" customHeight="1">
      <c r="A944" s="70" t="s">
        <v>1821</v>
      </c>
      <c r="B944" s="70" t="s">
        <v>2045</v>
      </c>
      <c r="C944" s="70" t="s">
        <v>2046</v>
      </c>
      <c r="D944" s="70" t="s">
        <v>34</v>
      </c>
      <c r="E944" s="70">
        <v>3</v>
      </c>
      <c r="F944" s="149">
        <v>332.86</v>
      </c>
      <c r="G944" s="70">
        <v>47.172179999999997</v>
      </c>
      <c r="H944" s="70">
        <v>-122.60298</v>
      </c>
      <c r="I944" s="70">
        <v>47.172119000000002</v>
      </c>
      <c r="J944" s="70">
        <v>-122.60312999999999</v>
      </c>
    </row>
    <row r="945" spans="1:10" ht="12.75" customHeight="1">
      <c r="A945" s="70" t="s">
        <v>1821</v>
      </c>
      <c r="B945" s="70" t="s">
        <v>2047</v>
      </c>
      <c r="C945" s="70" t="s">
        <v>2048</v>
      </c>
      <c r="D945" s="70" t="s">
        <v>35</v>
      </c>
      <c r="E945" s="70">
        <v>3</v>
      </c>
      <c r="F945" s="149">
        <v>141.29</v>
      </c>
      <c r="G945" s="70">
        <v>47.168275999999999</v>
      </c>
      <c r="H945" s="70">
        <v>-122.61321</v>
      </c>
      <c r="I945" s="70">
        <v>47.167070000000002</v>
      </c>
      <c r="J945" s="70">
        <v>-122.61363</v>
      </c>
    </row>
    <row r="946" spans="1:10" ht="12.75" customHeight="1">
      <c r="A946" s="70" t="s">
        <v>1821</v>
      </c>
      <c r="B946" s="70" t="s">
        <v>2049</v>
      </c>
      <c r="C946" s="70" t="s">
        <v>2050</v>
      </c>
      <c r="D946" s="70" t="s">
        <v>35</v>
      </c>
      <c r="E946" s="70">
        <v>3</v>
      </c>
      <c r="F946" s="149">
        <v>344.85</v>
      </c>
      <c r="G946" s="70">
        <v>47.184609999999999</v>
      </c>
      <c r="H946" s="70">
        <v>-122.58592</v>
      </c>
      <c r="I946" s="70">
        <v>47.181747000000001</v>
      </c>
      <c r="J946" s="70">
        <v>-122.58766</v>
      </c>
    </row>
    <row r="947" spans="1:10" ht="12.75" customHeight="1">
      <c r="A947" s="70" t="s">
        <v>1821</v>
      </c>
      <c r="B947" s="70" t="s">
        <v>2051</v>
      </c>
      <c r="C947" s="70" t="s">
        <v>2052</v>
      </c>
      <c r="D947" s="70" t="s">
        <v>34</v>
      </c>
      <c r="E947" s="70">
        <v>1</v>
      </c>
      <c r="F947" s="149">
        <v>714.23</v>
      </c>
      <c r="G947" s="70">
        <v>47.181749000000003</v>
      </c>
      <c r="H947" s="70">
        <v>-122.58766</v>
      </c>
      <c r="I947" s="70">
        <v>47.176209999999998</v>
      </c>
      <c r="J947" s="70">
        <v>-122.59168</v>
      </c>
    </row>
    <row r="948" spans="1:10" ht="12.75" customHeight="1">
      <c r="A948" s="70" t="s">
        <v>1821</v>
      </c>
      <c r="B948" s="70" t="s">
        <v>2053</v>
      </c>
      <c r="C948" s="70" t="s">
        <v>2054</v>
      </c>
      <c r="D948" s="70" t="s">
        <v>34</v>
      </c>
      <c r="E948" s="70">
        <v>3</v>
      </c>
      <c r="F948" s="149">
        <v>367.09</v>
      </c>
      <c r="G948" s="70">
        <v>47.348686000000001</v>
      </c>
      <c r="H948" s="70">
        <v>-122.55616999999999</v>
      </c>
      <c r="I948" s="70">
        <v>47.351762999999998</v>
      </c>
      <c r="J948" s="70">
        <v>-122.55446999999999</v>
      </c>
    </row>
    <row r="949" spans="1:10" ht="12.75" customHeight="1">
      <c r="A949" s="70" t="s">
        <v>1821</v>
      </c>
      <c r="B949" s="70" t="s">
        <v>2055</v>
      </c>
      <c r="C949" s="70" t="s">
        <v>2056</v>
      </c>
      <c r="D949" s="70" t="s">
        <v>178</v>
      </c>
      <c r="E949" s="70">
        <v>3</v>
      </c>
      <c r="F949" s="149">
        <v>633.45000000000005</v>
      </c>
      <c r="G949" s="70">
        <v>47.277144</v>
      </c>
      <c r="H949" s="70">
        <v>-122.66562</v>
      </c>
      <c r="I949" s="70">
        <v>47.275942000000001</v>
      </c>
      <c r="J949" s="70">
        <v>-122.66834</v>
      </c>
    </row>
    <row r="950" spans="1:10" ht="12.75" customHeight="1">
      <c r="A950" s="70" t="s">
        <v>1821</v>
      </c>
      <c r="B950" s="70" t="s">
        <v>2057</v>
      </c>
      <c r="C950" s="70" t="s">
        <v>2058</v>
      </c>
      <c r="D950" s="70" t="s">
        <v>34</v>
      </c>
      <c r="E950" s="70">
        <v>3</v>
      </c>
      <c r="F950" s="149">
        <v>998.55</v>
      </c>
      <c r="G950" s="70">
        <v>47.183031999999997</v>
      </c>
      <c r="H950" s="70">
        <v>-122.77672</v>
      </c>
      <c r="I950" s="70">
        <v>47.183154000000002</v>
      </c>
      <c r="J950" s="70">
        <v>-122.77673</v>
      </c>
    </row>
    <row r="951" spans="1:10" ht="12.75" customHeight="1">
      <c r="A951" s="70" t="s">
        <v>1821</v>
      </c>
      <c r="B951" s="70" t="s">
        <v>2059</v>
      </c>
      <c r="C951" s="70" t="s">
        <v>2060</v>
      </c>
      <c r="D951" s="70" t="s">
        <v>34</v>
      </c>
      <c r="E951" s="70">
        <v>3</v>
      </c>
      <c r="F951" s="149">
        <v>703.43</v>
      </c>
      <c r="G951" s="70">
        <v>47.191761</v>
      </c>
      <c r="H951" s="70">
        <v>-122.79192999999999</v>
      </c>
      <c r="I951" s="70">
        <v>47.186709</v>
      </c>
      <c r="J951" s="70">
        <v>-122.78698</v>
      </c>
    </row>
    <row r="952" spans="1:10" ht="12.75" customHeight="1">
      <c r="A952" s="70" t="s">
        <v>1821</v>
      </c>
      <c r="B952" s="70" t="s">
        <v>2061</v>
      </c>
      <c r="C952" s="70" t="s">
        <v>2062</v>
      </c>
      <c r="D952" s="70" t="s">
        <v>34</v>
      </c>
      <c r="E952" s="70">
        <v>3</v>
      </c>
      <c r="F952" s="149">
        <v>424.05</v>
      </c>
      <c r="G952" s="70">
        <v>47.249746999999999</v>
      </c>
      <c r="H952" s="70">
        <v>-122.43156999999999</v>
      </c>
      <c r="I952" s="70">
        <v>47.246653000000002</v>
      </c>
      <c r="J952" s="70">
        <v>-122.43082</v>
      </c>
    </row>
    <row r="953" spans="1:10" ht="12.75" customHeight="1">
      <c r="A953" s="70" t="s">
        <v>1821</v>
      </c>
      <c r="B953" s="70" t="s">
        <v>2063</v>
      </c>
      <c r="C953" s="70" t="s">
        <v>2064</v>
      </c>
      <c r="D953" s="70" t="s">
        <v>34</v>
      </c>
      <c r="E953" s="70">
        <v>3</v>
      </c>
      <c r="F953" s="149">
        <v>1585.92</v>
      </c>
      <c r="G953" s="70">
        <v>47.241917000000001</v>
      </c>
      <c r="H953" s="70">
        <v>-122.43252</v>
      </c>
      <c r="I953" s="70">
        <v>47.260601999999999</v>
      </c>
      <c r="J953" s="70">
        <v>-122.43877000000001</v>
      </c>
    </row>
    <row r="954" spans="1:10" ht="12.75" customHeight="1">
      <c r="A954" s="70" t="s">
        <v>1821</v>
      </c>
      <c r="B954" s="70" t="s">
        <v>2065</v>
      </c>
      <c r="C954" s="70" t="s">
        <v>2066</v>
      </c>
      <c r="D954" s="70" t="s">
        <v>34</v>
      </c>
      <c r="E954" s="70">
        <v>3</v>
      </c>
      <c r="F954" s="149">
        <v>215.68</v>
      </c>
      <c r="G954" s="70">
        <v>47.260601999999999</v>
      </c>
      <c r="H954" s="70">
        <v>-122.43877000000001</v>
      </c>
      <c r="I954" s="70">
        <v>47.262106000000003</v>
      </c>
      <c r="J954" s="70">
        <v>-122.44032</v>
      </c>
    </row>
    <row r="955" spans="1:10" ht="12.75" customHeight="1">
      <c r="A955" s="70" t="s">
        <v>1821</v>
      </c>
      <c r="B955" s="70" t="s">
        <v>2067</v>
      </c>
      <c r="C955" s="70" t="s">
        <v>2068</v>
      </c>
      <c r="D955" s="70" t="s">
        <v>34</v>
      </c>
      <c r="E955" s="70">
        <v>1</v>
      </c>
      <c r="F955" s="149">
        <v>1570.09</v>
      </c>
      <c r="G955" s="70">
        <v>47.255312000000004</v>
      </c>
      <c r="H955" s="70">
        <v>-122.55043999999999</v>
      </c>
      <c r="I955" s="70">
        <v>47.246712000000002</v>
      </c>
      <c r="J955" s="70">
        <v>-122.55387</v>
      </c>
    </row>
    <row r="956" spans="1:10" ht="12.75" customHeight="1">
      <c r="A956" s="70" t="s">
        <v>1821</v>
      </c>
      <c r="B956" s="70" t="s">
        <v>2069</v>
      </c>
      <c r="C956" s="70" t="s">
        <v>2070</v>
      </c>
      <c r="D956" s="70" t="s">
        <v>34</v>
      </c>
      <c r="E956" s="70">
        <v>3</v>
      </c>
      <c r="F956" s="149">
        <v>652.20000000000005</v>
      </c>
      <c r="G956" s="70">
        <v>47.251809000000002</v>
      </c>
      <c r="H956" s="70">
        <v>-122.43432</v>
      </c>
      <c r="I956" s="70">
        <v>47.257429000000002</v>
      </c>
      <c r="J956" s="70">
        <v>-122.43649000000001</v>
      </c>
    </row>
    <row r="957" spans="1:10" ht="12.75" customHeight="1">
      <c r="A957" s="70" t="s">
        <v>1821</v>
      </c>
      <c r="B957" s="70" t="s">
        <v>2071</v>
      </c>
      <c r="C957" s="70" t="s">
        <v>2072</v>
      </c>
      <c r="D957" s="70" t="s">
        <v>34</v>
      </c>
      <c r="E957" s="70">
        <v>3</v>
      </c>
      <c r="F957" s="149">
        <v>1575.16</v>
      </c>
      <c r="G957" s="70">
        <v>47.156573000000002</v>
      </c>
      <c r="H957" s="70">
        <v>-122.73788999999999</v>
      </c>
      <c r="I957" s="70">
        <v>47.146732999999998</v>
      </c>
      <c r="J957" s="70">
        <v>-122.73274000000001</v>
      </c>
    </row>
    <row r="958" spans="1:10" ht="12.75" customHeight="1">
      <c r="A958" s="70" t="s">
        <v>1821</v>
      </c>
      <c r="B958" s="70" t="s">
        <v>2073</v>
      </c>
      <c r="C958" s="70" t="s">
        <v>2074</v>
      </c>
      <c r="D958" s="70" t="s">
        <v>178</v>
      </c>
      <c r="E958" s="70">
        <v>3</v>
      </c>
      <c r="F958" s="149">
        <v>635.54999999999995</v>
      </c>
      <c r="G958" s="70">
        <v>47.297696000000002</v>
      </c>
      <c r="H958" s="70">
        <v>-122.42407</v>
      </c>
      <c r="I958" s="70">
        <v>47.295634999999997</v>
      </c>
      <c r="J958" s="70">
        <v>-122.41638</v>
      </c>
    </row>
    <row r="959" spans="1:10" ht="12.75" customHeight="1">
      <c r="A959" s="70" t="s">
        <v>1821</v>
      </c>
      <c r="B959" s="70" t="s">
        <v>2075</v>
      </c>
      <c r="C959" s="70" t="s">
        <v>2076</v>
      </c>
      <c r="D959" s="70" t="s">
        <v>34</v>
      </c>
      <c r="E959" s="70">
        <v>1</v>
      </c>
      <c r="F959" s="149">
        <v>63.01</v>
      </c>
      <c r="G959" s="70">
        <v>47.276122000000001</v>
      </c>
      <c r="H959" s="70">
        <v>-122.46590999999999</v>
      </c>
      <c r="I959" s="70">
        <v>47.276257999999999</v>
      </c>
      <c r="J959" s="70">
        <v>-122.46672</v>
      </c>
    </row>
    <row r="960" spans="1:10" ht="12.75" customHeight="1">
      <c r="A960" s="70" t="s">
        <v>1821</v>
      </c>
      <c r="B960" s="70" t="s">
        <v>2077</v>
      </c>
      <c r="C960" s="70" t="s">
        <v>2078</v>
      </c>
      <c r="D960" s="70" t="s">
        <v>34</v>
      </c>
      <c r="E960" s="70">
        <v>3</v>
      </c>
      <c r="F960" s="149">
        <v>12.85</v>
      </c>
      <c r="G960" s="70">
        <v>47.378861999999998</v>
      </c>
      <c r="H960" s="70">
        <v>-122.64221000000001</v>
      </c>
      <c r="I960" s="70">
        <v>47.378908000000003</v>
      </c>
      <c r="J960" s="70">
        <v>-122.64206</v>
      </c>
    </row>
    <row r="961" spans="1:10" ht="12.75" customHeight="1">
      <c r="A961" s="70" t="s">
        <v>1821</v>
      </c>
      <c r="B961" s="70" t="s">
        <v>2079</v>
      </c>
      <c r="C961" s="70" t="s">
        <v>2080</v>
      </c>
      <c r="D961" s="70" t="s">
        <v>34</v>
      </c>
      <c r="E961" s="70">
        <v>2</v>
      </c>
      <c r="F961" s="149">
        <v>277</v>
      </c>
      <c r="G961" s="70">
        <v>47.372106000000002</v>
      </c>
      <c r="H961" s="70">
        <v>-122.66309</v>
      </c>
      <c r="I961" s="70">
        <v>47.372996999999998</v>
      </c>
      <c r="J961" s="70">
        <v>-122.65980999999999</v>
      </c>
    </row>
    <row r="962" spans="1:10" ht="12.75" customHeight="1">
      <c r="A962" s="70" t="s">
        <v>1821</v>
      </c>
      <c r="B962" s="70" t="s">
        <v>2081</v>
      </c>
      <c r="C962" s="70" t="s">
        <v>2082</v>
      </c>
      <c r="D962" s="70" t="s">
        <v>34</v>
      </c>
      <c r="E962" s="70">
        <v>3</v>
      </c>
      <c r="F962" s="149">
        <v>706.75</v>
      </c>
      <c r="G962" s="70">
        <v>47.367474000000001</v>
      </c>
      <c r="H962" s="70">
        <v>-122.67625</v>
      </c>
      <c r="I962" s="70">
        <v>47.370770999999998</v>
      </c>
      <c r="J962" s="70">
        <v>-122.66862</v>
      </c>
    </row>
    <row r="963" spans="1:10" ht="12.75" customHeight="1">
      <c r="A963" s="70" t="s">
        <v>1821</v>
      </c>
      <c r="B963" s="70" t="s">
        <v>2083</v>
      </c>
      <c r="C963" s="70" t="s">
        <v>2084</v>
      </c>
      <c r="D963" s="70" t="s">
        <v>35</v>
      </c>
      <c r="E963" s="70">
        <v>3</v>
      </c>
      <c r="F963" s="149">
        <v>216.4</v>
      </c>
      <c r="G963" s="70">
        <v>47.338400999999998</v>
      </c>
      <c r="H963" s="70">
        <v>-122.5904</v>
      </c>
      <c r="I963" s="70">
        <v>47.339816999999996</v>
      </c>
      <c r="J963" s="70">
        <v>-122.58847</v>
      </c>
    </row>
    <row r="964" spans="1:10" ht="12.75" customHeight="1">
      <c r="A964" s="70" t="s">
        <v>1821</v>
      </c>
      <c r="B964" s="70" t="s">
        <v>2085</v>
      </c>
      <c r="C964" s="70" t="s">
        <v>2086</v>
      </c>
      <c r="D964" s="70" t="s">
        <v>178</v>
      </c>
      <c r="E964" s="70">
        <v>3</v>
      </c>
      <c r="F964" s="149">
        <v>998.35</v>
      </c>
      <c r="G964" s="70">
        <v>47.161897000000003</v>
      </c>
      <c r="H964" s="70">
        <v>-122.63567999999999</v>
      </c>
      <c r="I964" s="70">
        <v>47.153238000000002</v>
      </c>
      <c r="J964" s="70">
        <v>-122.63849</v>
      </c>
    </row>
    <row r="965" spans="1:10" ht="12.75" customHeight="1">
      <c r="A965" s="70" t="s">
        <v>1821</v>
      </c>
      <c r="B965" s="70" t="s">
        <v>2087</v>
      </c>
      <c r="C965" s="70" t="s">
        <v>2088</v>
      </c>
      <c r="D965" s="70" t="s">
        <v>34</v>
      </c>
      <c r="E965" s="70">
        <v>3</v>
      </c>
      <c r="F965" s="149">
        <v>1983.1</v>
      </c>
      <c r="G965" s="70">
        <v>47.137236999999999</v>
      </c>
      <c r="H965" s="70">
        <v>-122.70728</v>
      </c>
      <c r="I965" s="70">
        <v>47.141024000000002</v>
      </c>
      <c r="J965" s="70">
        <v>-122.70538000000001</v>
      </c>
    </row>
    <row r="966" spans="1:10" ht="12.75" customHeight="1">
      <c r="A966" s="70" t="s">
        <v>1821</v>
      </c>
      <c r="B966" s="70" t="s">
        <v>2089</v>
      </c>
      <c r="C966" s="70" t="s">
        <v>2090</v>
      </c>
      <c r="D966" s="70" t="s">
        <v>35</v>
      </c>
      <c r="E966" s="70">
        <v>3</v>
      </c>
      <c r="F966" s="149">
        <v>82.91</v>
      </c>
      <c r="G966" s="70">
        <v>47.335005000000002</v>
      </c>
      <c r="H966" s="70">
        <v>-122.58947999999999</v>
      </c>
      <c r="I966" s="70">
        <v>47.335568000000002</v>
      </c>
      <c r="J966" s="70">
        <v>-122.59017</v>
      </c>
    </row>
    <row r="967" spans="1:10" ht="12.75" customHeight="1">
      <c r="A967" s="70" t="s">
        <v>1821</v>
      </c>
      <c r="B967" s="70" t="s">
        <v>2091</v>
      </c>
      <c r="C967" s="70" t="s">
        <v>2092</v>
      </c>
      <c r="D967" s="70" t="s">
        <v>34</v>
      </c>
      <c r="E967" s="70">
        <v>3</v>
      </c>
      <c r="F967" s="149">
        <v>622.33000000000004</v>
      </c>
      <c r="G967" s="70">
        <v>47.348269999999999</v>
      </c>
      <c r="H967" s="70">
        <v>-122.79658000000001</v>
      </c>
      <c r="I967" s="70">
        <v>47.344749</v>
      </c>
      <c r="J967" s="70">
        <v>-122.79113</v>
      </c>
    </row>
    <row r="968" spans="1:10" ht="12.75" customHeight="1">
      <c r="A968" s="70" t="s">
        <v>1821</v>
      </c>
      <c r="B968" s="70" t="s">
        <v>2093</v>
      </c>
      <c r="C968" s="70" t="s">
        <v>2094</v>
      </c>
      <c r="D968" s="70" t="s">
        <v>178</v>
      </c>
      <c r="E968" s="70">
        <v>3</v>
      </c>
      <c r="F968" s="149">
        <v>132.82</v>
      </c>
      <c r="G968" s="70">
        <v>47.28886</v>
      </c>
      <c r="H968" s="70">
        <v>-122.60817</v>
      </c>
      <c r="I968" s="70">
        <v>47.289051999999998</v>
      </c>
      <c r="J968" s="70">
        <v>-122.60984000000001</v>
      </c>
    </row>
    <row r="969" spans="1:10" ht="12.75" customHeight="1">
      <c r="A969" s="71" t="s">
        <v>1821</v>
      </c>
      <c r="B969" s="71" t="s">
        <v>2095</v>
      </c>
      <c r="C969" s="71" t="s">
        <v>2096</v>
      </c>
      <c r="D969" s="71" t="s">
        <v>34</v>
      </c>
      <c r="E969" s="71">
        <v>3</v>
      </c>
      <c r="F969" s="152">
        <v>9.19</v>
      </c>
      <c r="G969" s="71">
        <v>47.290728999999999</v>
      </c>
      <c r="H969" s="71">
        <v>-122.61112</v>
      </c>
      <c r="I969" s="71">
        <v>47.290810999999998</v>
      </c>
      <c r="J969" s="71">
        <v>-122.61111</v>
      </c>
    </row>
    <row r="970" spans="1:10" ht="12.75" customHeight="1">
      <c r="A970" s="32"/>
      <c r="B970" s="33">
        <f>COUNTA(B832:B969)</f>
        <v>138</v>
      </c>
      <c r="C970" s="32"/>
      <c r="D970" s="32"/>
      <c r="E970" s="75"/>
      <c r="F970" s="51">
        <f>SUM(F832:F969)</f>
        <v>95627.010000000009</v>
      </c>
      <c r="G970" s="32"/>
      <c r="H970" s="32"/>
      <c r="I970" s="32"/>
      <c r="J970" s="32"/>
    </row>
    <row r="971" spans="1:10" ht="12.75" customHeight="1">
      <c r="A971" s="32"/>
      <c r="B971" s="33"/>
      <c r="C971" s="32"/>
      <c r="D971" s="32"/>
      <c r="E971" s="75"/>
      <c r="F971" s="51"/>
      <c r="G971" s="32"/>
      <c r="H971" s="32"/>
      <c r="I971" s="32"/>
      <c r="J971" s="32"/>
    </row>
    <row r="972" spans="1:10" ht="12.75" customHeight="1">
      <c r="A972" s="70" t="s">
        <v>2097</v>
      </c>
      <c r="B972" s="70" t="s">
        <v>2098</v>
      </c>
      <c r="C972" s="70" t="s">
        <v>2099</v>
      </c>
      <c r="D972" s="70" t="s">
        <v>34</v>
      </c>
      <c r="E972" s="70">
        <v>3</v>
      </c>
      <c r="F972" s="149">
        <v>614.42999999999995</v>
      </c>
      <c r="G972" s="70">
        <v>48.462415</v>
      </c>
      <c r="H972" s="70">
        <v>-122.9889</v>
      </c>
      <c r="I972" s="70">
        <v>48.465009999999999</v>
      </c>
      <c r="J972" s="70">
        <v>-122.99621</v>
      </c>
    </row>
    <row r="973" spans="1:10" ht="12.75" customHeight="1">
      <c r="A973" s="70" t="s">
        <v>2097</v>
      </c>
      <c r="B973" s="70" t="s">
        <v>2100</v>
      </c>
      <c r="C973" s="70" t="s">
        <v>2101</v>
      </c>
      <c r="D973" s="70" t="s">
        <v>34</v>
      </c>
      <c r="E973" s="70">
        <v>3</v>
      </c>
      <c r="F973" s="149">
        <v>1153.83</v>
      </c>
      <c r="G973" s="70">
        <v>48.428511</v>
      </c>
      <c r="H973" s="70">
        <v>-122.87869000000001</v>
      </c>
      <c r="I973" s="70">
        <v>48.427120000000002</v>
      </c>
      <c r="J973" s="70">
        <v>-122.88289</v>
      </c>
    </row>
    <row r="974" spans="1:10" ht="12.75" customHeight="1">
      <c r="A974" s="70" t="s">
        <v>2097</v>
      </c>
      <c r="B974" s="70" t="s">
        <v>2102</v>
      </c>
      <c r="C974" s="70" t="s">
        <v>2103</v>
      </c>
      <c r="D974" s="70" t="s">
        <v>35</v>
      </c>
      <c r="E974" s="70">
        <v>3</v>
      </c>
      <c r="F974" s="149">
        <v>172.65</v>
      </c>
      <c r="G974" s="70">
        <v>48.525967000000001</v>
      </c>
      <c r="H974" s="70">
        <v>-122.99782</v>
      </c>
      <c r="I974" s="70">
        <v>48.526018999999998</v>
      </c>
      <c r="J974" s="70">
        <v>-123.00006999999999</v>
      </c>
    </row>
    <row r="975" spans="1:10" ht="12.75" customHeight="1">
      <c r="A975" s="70" t="s">
        <v>2097</v>
      </c>
      <c r="B975" s="70" t="s">
        <v>2104</v>
      </c>
      <c r="C975" s="70" t="s">
        <v>2105</v>
      </c>
      <c r="D975" s="70" t="s">
        <v>34</v>
      </c>
      <c r="E975" s="70">
        <v>3</v>
      </c>
      <c r="F975" s="149">
        <v>2362.56</v>
      </c>
      <c r="G975" s="70">
        <v>48.419549000000004</v>
      </c>
      <c r="H975" s="70">
        <v>-122.86147</v>
      </c>
      <c r="I975" s="70">
        <v>48.426254999999998</v>
      </c>
      <c r="J975" s="70">
        <v>-122.8631</v>
      </c>
    </row>
    <row r="976" spans="1:10" ht="12.75" customHeight="1">
      <c r="A976" s="70" t="s">
        <v>2097</v>
      </c>
      <c r="B976" s="70" t="s">
        <v>2106</v>
      </c>
      <c r="C976" s="70" t="s">
        <v>2107</v>
      </c>
      <c r="D976" s="70" t="s">
        <v>34</v>
      </c>
      <c r="E976" s="70">
        <v>3</v>
      </c>
      <c r="F976" s="149">
        <v>8674.74</v>
      </c>
      <c r="G976" s="70">
        <v>48.457630999999999</v>
      </c>
      <c r="H976" s="70">
        <v>-123.02397999999999</v>
      </c>
      <c r="I976" s="70">
        <v>48.470961000000003</v>
      </c>
      <c r="J976" s="70">
        <v>-123.00660999999999</v>
      </c>
    </row>
    <row r="977" spans="1:10" ht="12.75" customHeight="1">
      <c r="A977" s="70" t="s">
        <v>2097</v>
      </c>
      <c r="B977" s="70" t="s">
        <v>2108</v>
      </c>
      <c r="C977" s="70" t="s">
        <v>2109</v>
      </c>
      <c r="D977" s="70" t="s">
        <v>34</v>
      </c>
      <c r="E977" s="70">
        <v>3</v>
      </c>
      <c r="F977" s="149">
        <v>216.04</v>
      </c>
      <c r="G977" s="70">
        <v>48.550595000000001</v>
      </c>
      <c r="H977" s="70">
        <v>-123.16710999999999</v>
      </c>
      <c r="I977" s="70">
        <v>48.550334999999997</v>
      </c>
      <c r="J977" s="70">
        <v>-123.16542</v>
      </c>
    </row>
    <row r="978" spans="1:10" ht="12.75" customHeight="1">
      <c r="A978" s="70" t="s">
        <v>2097</v>
      </c>
      <c r="B978" s="70" t="s">
        <v>2110</v>
      </c>
      <c r="C978" s="70" t="s">
        <v>2111</v>
      </c>
      <c r="D978" s="70" t="s">
        <v>34</v>
      </c>
      <c r="E978" s="70">
        <v>3</v>
      </c>
      <c r="F978" s="149">
        <v>699.93</v>
      </c>
      <c r="G978" s="70">
        <v>48.534695999999997</v>
      </c>
      <c r="H978" s="70">
        <v>-122.79734999999999</v>
      </c>
      <c r="I978" s="70">
        <v>48.534695999999997</v>
      </c>
      <c r="J978" s="70">
        <v>-122.79734999999999</v>
      </c>
    </row>
    <row r="979" spans="1:10" ht="12.75" customHeight="1">
      <c r="A979" s="70" t="s">
        <v>2097</v>
      </c>
      <c r="B979" s="70" t="s">
        <v>2112</v>
      </c>
      <c r="C979" s="70" t="s">
        <v>2113</v>
      </c>
      <c r="D979" s="70" t="s">
        <v>35</v>
      </c>
      <c r="E979" s="70">
        <v>3</v>
      </c>
      <c r="F979" s="149">
        <v>280.11</v>
      </c>
      <c r="G979" s="70">
        <v>48.713048999999998</v>
      </c>
      <c r="H979" s="70">
        <v>-122.88782</v>
      </c>
      <c r="I979" s="70">
        <v>48.713847000000001</v>
      </c>
      <c r="J979" s="70">
        <v>-122.89125</v>
      </c>
    </row>
    <row r="980" spans="1:10" ht="12.75" customHeight="1">
      <c r="A980" s="70" t="s">
        <v>2097</v>
      </c>
      <c r="B980" s="70" t="s">
        <v>2114</v>
      </c>
      <c r="C980" s="70" t="s">
        <v>2115</v>
      </c>
      <c r="D980" s="70" t="s">
        <v>178</v>
      </c>
      <c r="E980" s="70">
        <v>3</v>
      </c>
      <c r="F980" s="149">
        <v>621.33000000000004</v>
      </c>
      <c r="G980" s="70">
        <v>48.598097000000003</v>
      </c>
      <c r="H980" s="70">
        <v>-122.93868000000001</v>
      </c>
      <c r="I980" s="70">
        <v>48.597183999999999</v>
      </c>
      <c r="J980" s="70">
        <v>-122.93684</v>
      </c>
    </row>
    <row r="981" spans="1:10" ht="12.75" customHeight="1">
      <c r="A981" s="70" t="s">
        <v>2097</v>
      </c>
      <c r="B981" s="70" t="s">
        <v>2116</v>
      </c>
      <c r="C981" s="70" t="s">
        <v>2117</v>
      </c>
      <c r="D981" s="70" t="s">
        <v>178</v>
      </c>
      <c r="E981" s="70">
        <v>3</v>
      </c>
      <c r="F981" s="149">
        <v>129.5</v>
      </c>
      <c r="G981" s="70">
        <v>48.602561999999999</v>
      </c>
      <c r="H981" s="70">
        <v>-123.17212000000001</v>
      </c>
      <c r="I981" s="70">
        <v>48.603020000000001</v>
      </c>
      <c r="J981" s="70">
        <v>-123.17363</v>
      </c>
    </row>
    <row r="982" spans="1:10" ht="12.75" customHeight="1">
      <c r="A982" s="70" t="s">
        <v>2097</v>
      </c>
      <c r="B982" s="70" t="s">
        <v>2118</v>
      </c>
      <c r="C982" s="70" t="s">
        <v>2119</v>
      </c>
      <c r="D982" s="70" t="s">
        <v>34</v>
      </c>
      <c r="E982" s="70">
        <v>3</v>
      </c>
      <c r="F982" s="149">
        <v>413.79</v>
      </c>
      <c r="G982" s="70">
        <v>48.695875000000001</v>
      </c>
      <c r="H982" s="70">
        <v>-122.94734</v>
      </c>
      <c r="I982" s="70">
        <v>48.69267</v>
      </c>
      <c r="J982" s="70">
        <v>-122.95003</v>
      </c>
    </row>
    <row r="983" spans="1:10" ht="12.75" customHeight="1">
      <c r="A983" s="70" t="s">
        <v>2097</v>
      </c>
      <c r="B983" s="70" t="s">
        <v>2120</v>
      </c>
      <c r="C983" s="70" t="s">
        <v>2121</v>
      </c>
      <c r="D983" s="70" t="s">
        <v>35</v>
      </c>
      <c r="E983" s="70">
        <v>3</v>
      </c>
      <c r="F983" s="149">
        <v>313.91000000000003</v>
      </c>
      <c r="G983" s="70">
        <v>48.584631000000002</v>
      </c>
      <c r="H983" s="70">
        <v>-122.81480000000001</v>
      </c>
      <c r="I983" s="70">
        <v>48.584688</v>
      </c>
      <c r="J983" s="70">
        <v>-122.81632999999999</v>
      </c>
    </row>
    <row r="984" spans="1:10" ht="12.75" customHeight="1">
      <c r="A984" s="70" t="s">
        <v>2097</v>
      </c>
      <c r="B984" s="70" t="s">
        <v>2122</v>
      </c>
      <c r="C984" s="70" t="s">
        <v>2123</v>
      </c>
      <c r="D984" s="70" t="s">
        <v>34</v>
      </c>
      <c r="E984" s="70">
        <v>3</v>
      </c>
      <c r="F984" s="149">
        <v>8258.09</v>
      </c>
      <c r="G984" s="70">
        <v>48.537559000000002</v>
      </c>
      <c r="H984" s="70">
        <v>-122.7959</v>
      </c>
      <c r="I984" s="70">
        <v>48.588341999999997</v>
      </c>
      <c r="J984" s="70">
        <v>-122.81028999999999</v>
      </c>
    </row>
    <row r="985" spans="1:10" ht="12.75" customHeight="1">
      <c r="A985" s="70" t="s">
        <v>2097</v>
      </c>
      <c r="B985" s="70" t="s">
        <v>2124</v>
      </c>
      <c r="C985" s="70" t="s">
        <v>2125</v>
      </c>
      <c r="D985" s="70" t="s">
        <v>34</v>
      </c>
      <c r="E985" s="70">
        <v>3</v>
      </c>
      <c r="F985" s="149">
        <v>2655.54</v>
      </c>
      <c r="G985" s="70">
        <v>48.572688999999997</v>
      </c>
      <c r="H985" s="70">
        <v>-122.83045</v>
      </c>
      <c r="I985" s="70">
        <v>48.553671000000001</v>
      </c>
      <c r="J985" s="70">
        <v>-122.82201000000001</v>
      </c>
    </row>
    <row r="986" spans="1:10" ht="12.75" customHeight="1">
      <c r="A986" s="70" t="s">
        <v>2097</v>
      </c>
      <c r="B986" s="70" t="s">
        <v>2126</v>
      </c>
      <c r="C986" s="70" t="s">
        <v>2127</v>
      </c>
      <c r="D986" s="70" t="s">
        <v>34</v>
      </c>
      <c r="E986" s="70">
        <v>3</v>
      </c>
      <c r="F986" s="149">
        <v>949.69</v>
      </c>
      <c r="G986" s="70">
        <v>48.580056999999996</v>
      </c>
      <c r="H986" s="70">
        <v>-122.82838</v>
      </c>
      <c r="I986" s="70">
        <v>48.572688999999997</v>
      </c>
      <c r="J986" s="70">
        <v>-122.83045</v>
      </c>
    </row>
    <row r="987" spans="1:10" ht="12.75" customHeight="1">
      <c r="A987" s="70" t="s">
        <v>2097</v>
      </c>
      <c r="B987" s="70" t="s">
        <v>2128</v>
      </c>
      <c r="C987" s="70" t="s">
        <v>2129</v>
      </c>
      <c r="D987" s="70" t="s">
        <v>34</v>
      </c>
      <c r="E987" s="70">
        <v>3</v>
      </c>
      <c r="F987" s="149">
        <v>1772.82</v>
      </c>
      <c r="G987" s="70">
        <v>48.575966000000001</v>
      </c>
      <c r="H987" s="70">
        <v>-122.93823</v>
      </c>
      <c r="I987" s="70">
        <v>48.577692999999996</v>
      </c>
      <c r="J987" s="70">
        <v>-122.93874</v>
      </c>
    </row>
    <row r="988" spans="1:10" ht="12.75" customHeight="1">
      <c r="A988" s="70" t="s">
        <v>2097</v>
      </c>
      <c r="B988" s="70" t="s">
        <v>2130</v>
      </c>
      <c r="C988" s="70" t="s">
        <v>2131</v>
      </c>
      <c r="D988" s="70" t="s">
        <v>34</v>
      </c>
      <c r="E988" s="70">
        <v>3</v>
      </c>
      <c r="F988" s="149">
        <v>402.8</v>
      </c>
      <c r="G988" s="70">
        <v>48.585118999999999</v>
      </c>
      <c r="H988" s="70">
        <v>-122.9378</v>
      </c>
      <c r="I988" s="70">
        <v>48.585118999999999</v>
      </c>
      <c r="J988" s="70">
        <v>-122.9378</v>
      </c>
    </row>
    <row r="989" spans="1:10" ht="12.75" customHeight="1">
      <c r="A989" s="70" t="s">
        <v>2097</v>
      </c>
      <c r="B989" s="70" t="s">
        <v>2132</v>
      </c>
      <c r="C989" s="70" t="s">
        <v>2133</v>
      </c>
      <c r="D989" s="70" t="s">
        <v>34</v>
      </c>
      <c r="E989" s="70">
        <v>3</v>
      </c>
      <c r="F989" s="149">
        <v>2196.21</v>
      </c>
      <c r="G989" s="70">
        <v>48.590009000000002</v>
      </c>
      <c r="H989" s="70">
        <v>-122.96622000000001</v>
      </c>
      <c r="I989" s="70">
        <v>48.592548999999998</v>
      </c>
      <c r="J989" s="70">
        <v>-122.97047000000001</v>
      </c>
    </row>
    <row r="990" spans="1:10" ht="12.75" customHeight="1">
      <c r="A990" s="70" t="s">
        <v>2097</v>
      </c>
      <c r="B990" s="70" t="s">
        <v>2134</v>
      </c>
      <c r="C990" s="70" t="s">
        <v>2135</v>
      </c>
      <c r="D990" s="70" t="s">
        <v>34</v>
      </c>
      <c r="E990" s="70">
        <v>3</v>
      </c>
      <c r="F990" s="149">
        <v>1678.92</v>
      </c>
      <c r="G990" s="70">
        <v>48.649299999999997</v>
      </c>
      <c r="H990" s="70">
        <v>-123.13306</v>
      </c>
      <c r="I990" s="70">
        <v>48.647818999999998</v>
      </c>
      <c r="J990" s="70">
        <v>-123.12582999999999</v>
      </c>
    </row>
    <row r="991" spans="1:10" ht="12.75" customHeight="1">
      <c r="A991" s="70" t="s">
        <v>2097</v>
      </c>
      <c r="B991" s="70" t="s">
        <v>2136</v>
      </c>
      <c r="C991" s="70" t="s">
        <v>2137</v>
      </c>
      <c r="D991" s="70" t="s">
        <v>34</v>
      </c>
      <c r="E991" s="70">
        <v>3</v>
      </c>
      <c r="F991" s="149">
        <v>815.87</v>
      </c>
      <c r="G991" s="70">
        <v>48.650641</v>
      </c>
      <c r="H991" s="70">
        <v>-123.13902</v>
      </c>
      <c r="I991" s="70">
        <v>48.650641</v>
      </c>
      <c r="J991" s="70">
        <v>-123.13902</v>
      </c>
    </row>
    <row r="992" spans="1:10" ht="12.75" customHeight="1">
      <c r="A992" s="70" t="s">
        <v>2097</v>
      </c>
      <c r="B992" s="70" t="s">
        <v>2138</v>
      </c>
      <c r="C992" s="70" t="s">
        <v>2139</v>
      </c>
      <c r="D992" s="70" t="s">
        <v>178</v>
      </c>
      <c r="E992" s="70">
        <v>3</v>
      </c>
      <c r="F992" s="149">
        <v>774.85</v>
      </c>
      <c r="G992" s="70">
        <v>48.702950000000001</v>
      </c>
      <c r="H992" s="70">
        <v>-122.9413</v>
      </c>
      <c r="I992" s="70">
        <v>48.697479000000001</v>
      </c>
      <c r="J992" s="70">
        <v>-122.94686</v>
      </c>
    </row>
    <row r="993" spans="1:10" ht="12.75" customHeight="1">
      <c r="A993" s="70" t="s">
        <v>2097</v>
      </c>
      <c r="B993" s="70" t="s">
        <v>2140</v>
      </c>
      <c r="C993" s="70" t="s">
        <v>2141</v>
      </c>
      <c r="D993" s="70" t="s">
        <v>34</v>
      </c>
      <c r="E993" s="70">
        <v>3</v>
      </c>
      <c r="F993" s="149">
        <v>1930.6</v>
      </c>
      <c r="G993" s="70">
        <v>48.558481</v>
      </c>
      <c r="H993" s="70">
        <v>-122.92879000000001</v>
      </c>
      <c r="I993" s="70">
        <v>48.558481</v>
      </c>
      <c r="J993" s="70">
        <v>-122.92879000000001</v>
      </c>
    </row>
    <row r="994" spans="1:10" ht="12.75" customHeight="1">
      <c r="A994" s="70" t="s">
        <v>2097</v>
      </c>
      <c r="B994" s="70" t="s">
        <v>2142</v>
      </c>
      <c r="C994" s="70" t="s">
        <v>2143</v>
      </c>
      <c r="D994" s="70" t="s">
        <v>34</v>
      </c>
      <c r="E994" s="70">
        <v>3</v>
      </c>
      <c r="F994" s="149">
        <v>3581.22</v>
      </c>
      <c r="G994" s="70">
        <v>48.431648000000003</v>
      </c>
      <c r="H994" s="70">
        <v>-122.81408</v>
      </c>
      <c r="I994" s="70">
        <v>48.444322999999997</v>
      </c>
      <c r="J994" s="70">
        <v>-122.80343000000001</v>
      </c>
    </row>
    <row r="995" spans="1:10" ht="12.75" customHeight="1">
      <c r="A995" s="70" t="s">
        <v>2097</v>
      </c>
      <c r="B995" s="70" t="s">
        <v>2144</v>
      </c>
      <c r="C995" s="70" t="s">
        <v>2145</v>
      </c>
      <c r="D995" s="70" t="s">
        <v>34</v>
      </c>
      <c r="E995" s="70">
        <v>3</v>
      </c>
      <c r="F995" s="149">
        <v>847.51</v>
      </c>
      <c r="G995" s="70">
        <v>48.45185</v>
      </c>
      <c r="H995" s="70">
        <v>-122.96863</v>
      </c>
      <c r="I995" s="70">
        <v>48.452806000000002</v>
      </c>
      <c r="J995" s="70">
        <v>-122.96302</v>
      </c>
    </row>
    <row r="996" spans="1:10" ht="12.75" customHeight="1">
      <c r="A996" s="70" t="s">
        <v>2097</v>
      </c>
      <c r="B996" s="70" t="s">
        <v>2146</v>
      </c>
      <c r="C996" s="70" t="s">
        <v>2147</v>
      </c>
      <c r="D996" s="70" t="s">
        <v>34</v>
      </c>
      <c r="E996" s="70">
        <v>3</v>
      </c>
      <c r="F996" s="149">
        <v>508.36</v>
      </c>
      <c r="G996" s="70">
        <v>48.452806000000002</v>
      </c>
      <c r="H996" s="70">
        <v>-122.96302</v>
      </c>
      <c r="I996" s="70">
        <v>48.456428000000002</v>
      </c>
      <c r="J996" s="70">
        <v>-122.96162</v>
      </c>
    </row>
    <row r="997" spans="1:10" ht="12.75" customHeight="1">
      <c r="A997" s="70" t="s">
        <v>2097</v>
      </c>
      <c r="B997" s="70" t="s">
        <v>2148</v>
      </c>
      <c r="C997" s="70" t="s">
        <v>2149</v>
      </c>
      <c r="D997" s="70" t="s">
        <v>34</v>
      </c>
      <c r="E997" s="70">
        <v>3</v>
      </c>
      <c r="F997" s="149">
        <v>4118.09</v>
      </c>
      <c r="G997" s="70">
        <v>48.456428000000002</v>
      </c>
      <c r="H997" s="70">
        <v>-122.96162</v>
      </c>
      <c r="I997" s="70">
        <v>48.469915</v>
      </c>
      <c r="J997" s="70">
        <v>-122.97069</v>
      </c>
    </row>
    <row r="998" spans="1:10" ht="12.75" customHeight="1">
      <c r="A998" s="70" t="s">
        <v>2097</v>
      </c>
      <c r="B998" s="70" t="s">
        <v>2150</v>
      </c>
      <c r="C998" s="70" t="s">
        <v>2151</v>
      </c>
      <c r="D998" s="70" t="s">
        <v>35</v>
      </c>
      <c r="E998" s="70">
        <v>3</v>
      </c>
      <c r="F998" s="149">
        <v>125.21</v>
      </c>
      <c r="G998" s="70">
        <v>48.622695999999998</v>
      </c>
      <c r="H998" s="70">
        <v>-123.00511</v>
      </c>
      <c r="I998" s="70">
        <v>48.623705999999999</v>
      </c>
      <c r="J998" s="70">
        <v>-123.00463000000001</v>
      </c>
    </row>
    <row r="999" spans="1:10" ht="12.75" customHeight="1">
      <c r="A999" s="70" t="s">
        <v>2097</v>
      </c>
      <c r="B999" s="70" t="s">
        <v>2152</v>
      </c>
      <c r="C999" s="70" t="s">
        <v>2153</v>
      </c>
      <c r="D999" s="70" t="s">
        <v>34</v>
      </c>
      <c r="E999" s="70">
        <v>3</v>
      </c>
      <c r="F999" s="149">
        <v>168.82</v>
      </c>
      <c r="G999" s="70">
        <v>48.490223</v>
      </c>
      <c r="H999" s="70">
        <v>-122.83638999999999</v>
      </c>
      <c r="I999" s="70">
        <v>48.488844999999998</v>
      </c>
      <c r="J999" s="70">
        <v>-122.83566</v>
      </c>
    </row>
    <row r="1000" spans="1:10" ht="12.75" customHeight="1">
      <c r="A1000" s="70" t="s">
        <v>2097</v>
      </c>
      <c r="B1000" s="70" t="s">
        <v>2154</v>
      </c>
      <c r="C1000" s="70" t="s">
        <v>2155</v>
      </c>
      <c r="D1000" s="70" t="s">
        <v>34</v>
      </c>
      <c r="E1000" s="70">
        <v>3</v>
      </c>
      <c r="F1000" s="149">
        <v>3214.34</v>
      </c>
      <c r="G1000" s="70">
        <v>48.488844999999998</v>
      </c>
      <c r="H1000" s="70">
        <v>-122.83566</v>
      </c>
      <c r="I1000" s="70">
        <v>48.490223</v>
      </c>
      <c r="J1000" s="70">
        <v>-122.83638999999999</v>
      </c>
    </row>
    <row r="1001" spans="1:10" ht="12.75" customHeight="1">
      <c r="A1001" s="70" t="s">
        <v>2097</v>
      </c>
      <c r="B1001" s="70" t="s">
        <v>2156</v>
      </c>
      <c r="C1001" s="70" t="s">
        <v>2157</v>
      </c>
      <c r="D1001" s="70" t="s">
        <v>34</v>
      </c>
      <c r="E1001" s="70">
        <v>3</v>
      </c>
      <c r="F1001" s="149">
        <v>39.9</v>
      </c>
      <c r="G1001" s="70">
        <v>48.528669999999998</v>
      </c>
      <c r="H1001" s="70">
        <v>-122.98014999999999</v>
      </c>
      <c r="I1001" s="70">
        <v>48.529020000000003</v>
      </c>
      <c r="J1001" s="70">
        <v>-122.98005000000001</v>
      </c>
    </row>
    <row r="1002" spans="1:10" ht="12.75" customHeight="1">
      <c r="A1002" s="70" t="s">
        <v>2097</v>
      </c>
      <c r="B1002" s="70" t="s">
        <v>2158</v>
      </c>
      <c r="C1002" s="70" t="s">
        <v>2159</v>
      </c>
      <c r="D1002" s="70" t="s">
        <v>34</v>
      </c>
      <c r="E1002" s="70">
        <v>3</v>
      </c>
      <c r="F1002" s="149">
        <v>3604.67</v>
      </c>
      <c r="G1002" s="70">
        <v>48.707515999999998</v>
      </c>
      <c r="H1002" s="70">
        <v>-122.76672000000001</v>
      </c>
      <c r="I1002" s="70">
        <v>48.707515999999998</v>
      </c>
      <c r="J1002" s="70">
        <v>-122.76672000000001</v>
      </c>
    </row>
    <row r="1003" spans="1:10" ht="12.75" customHeight="1">
      <c r="A1003" s="70" t="s">
        <v>2097</v>
      </c>
      <c r="B1003" s="70" t="s">
        <v>2160</v>
      </c>
      <c r="C1003" s="70" t="s">
        <v>2161</v>
      </c>
      <c r="D1003" s="70" t="s">
        <v>34</v>
      </c>
      <c r="E1003" s="70">
        <v>3</v>
      </c>
      <c r="F1003" s="149">
        <v>523.1</v>
      </c>
      <c r="G1003" s="70">
        <v>48.594664000000002</v>
      </c>
      <c r="H1003" s="70">
        <v>-123.02064</v>
      </c>
      <c r="I1003" s="70">
        <v>48.594664000000002</v>
      </c>
      <c r="J1003" s="70">
        <v>-123.02064</v>
      </c>
    </row>
    <row r="1004" spans="1:10" ht="12.75" customHeight="1">
      <c r="A1004" s="70" t="s">
        <v>2097</v>
      </c>
      <c r="B1004" s="70" t="s">
        <v>2162</v>
      </c>
      <c r="C1004" s="70" t="s">
        <v>2163</v>
      </c>
      <c r="D1004" s="70" t="s">
        <v>34</v>
      </c>
      <c r="E1004" s="70">
        <v>3</v>
      </c>
      <c r="F1004" s="149">
        <v>1409.14</v>
      </c>
      <c r="G1004" s="70">
        <v>48.599342</v>
      </c>
      <c r="H1004" s="70">
        <v>-123.00251</v>
      </c>
      <c r="I1004" s="70">
        <v>48.592793999999998</v>
      </c>
      <c r="J1004" s="70">
        <v>-123.00376</v>
      </c>
    </row>
    <row r="1005" spans="1:10" ht="12.75" customHeight="1">
      <c r="A1005" s="70" t="s">
        <v>2097</v>
      </c>
      <c r="B1005" s="70" t="s">
        <v>2164</v>
      </c>
      <c r="C1005" s="70" t="s">
        <v>2165</v>
      </c>
      <c r="D1005" s="70" t="s">
        <v>34</v>
      </c>
      <c r="E1005" s="70">
        <v>3</v>
      </c>
      <c r="F1005" s="149">
        <v>497.42</v>
      </c>
      <c r="G1005" s="70">
        <v>48.601511000000002</v>
      </c>
      <c r="H1005" s="70">
        <v>-122.99342</v>
      </c>
      <c r="I1005" s="70">
        <v>48.600755999999997</v>
      </c>
      <c r="J1005" s="70">
        <v>-122.9995</v>
      </c>
    </row>
    <row r="1006" spans="1:10" ht="12.75" customHeight="1">
      <c r="A1006" s="70" t="s">
        <v>2097</v>
      </c>
      <c r="B1006" s="70" t="s">
        <v>2166</v>
      </c>
      <c r="C1006" s="70" t="s">
        <v>2167</v>
      </c>
      <c r="D1006" s="70" t="s">
        <v>34</v>
      </c>
      <c r="E1006" s="70">
        <v>3</v>
      </c>
      <c r="F1006" s="149">
        <v>1011.21</v>
      </c>
      <c r="G1006" s="70">
        <v>48.515447999999999</v>
      </c>
      <c r="H1006" s="70">
        <v>-122.83534</v>
      </c>
      <c r="I1006" s="70">
        <v>48.509548000000002</v>
      </c>
      <c r="J1006" s="70">
        <v>-122.83832</v>
      </c>
    </row>
    <row r="1007" spans="1:10" ht="12.75" customHeight="1">
      <c r="A1007" s="70" t="s">
        <v>2097</v>
      </c>
      <c r="B1007" s="70" t="s">
        <v>2168</v>
      </c>
      <c r="C1007" s="70" t="s">
        <v>2169</v>
      </c>
      <c r="D1007" s="70" t="s">
        <v>34</v>
      </c>
      <c r="E1007" s="70">
        <v>3</v>
      </c>
      <c r="F1007" s="149">
        <v>308.17</v>
      </c>
      <c r="G1007" s="70">
        <v>48.522011999999997</v>
      </c>
      <c r="H1007" s="70">
        <v>-122.91631</v>
      </c>
      <c r="I1007" s="70">
        <v>48.524076000000001</v>
      </c>
      <c r="J1007" s="70">
        <v>-122.91597</v>
      </c>
    </row>
    <row r="1008" spans="1:10" ht="12.75" customHeight="1">
      <c r="A1008" s="70" t="s">
        <v>2097</v>
      </c>
      <c r="B1008" s="70" t="s">
        <v>2170</v>
      </c>
      <c r="C1008" s="70" t="s">
        <v>2171</v>
      </c>
      <c r="D1008" s="70" t="s">
        <v>34</v>
      </c>
      <c r="E1008" s="70">
        <v>3</v>
      </c>
      <c r="F1008" s="149">
        <v>734.98</v>
      </c>
      <c r="G1008" s="70">
        <v>48.504047999999997</v>
      </c>
      <c r="H1008" s="70">
        <v>-122.82693</v>
      </c>
      <c r="I1008" s="70">
        <v>48.499733999999997</v>
      </c>
      <c r="J1008" s="70">
        <v>-122.82022000000001</v>
      </c>
    </row>
    <row r="1009" spans="1:10" ht="12.75" customHeight="1">
      <c r="A1009" s="70" t="s">
        <v>2097</v>
      </c>
      <c r="B1009" s="70" t="s">
        <v>2172</v>
      </c>
      <c r="C1009" s="70" t="s">
        <v>2173</v>
      </c>
      <c r="D1009" s="70" t="s">
        <v>34</v>
      </c>
      <c r="E1009" s="70">
        <v>3</v>
      </c>
      <c r="F1009" s="149">
        <v>3721.39</v>
      </c>
      <c r="G1009" s="70">
        <v>48.490270000000002</v>
      </c>
      <c r="H1009" s="70">
        <v>-122.81104999999999</v>
      </c>
      <c r="I1009" s="70">
        <v>48.512171000000002</v>
      </c>
      <c r="J1009" s="70">
        <v>-122.78648</v>
      </c>
    </row>
    <row r="1010" spans="1:10" ht="12.75" customHeight="1">
      <c r="A1010" s="70" t="s">
        <v>2097</v>
      </c>
      <c r="B1010" s="70" t="s">
        <v>2174</v>
      </c>
      <c r="C1010" s="70" t="s">
        <v>2175</v>
      </c>
      <c r="D1010" s="70" t="s">
        <v>34</v>
      </c>
      <c r="E1010" s="70">
        <v>3</v>
      </c>
      <c r="F1010" s="149">
        <v>542.07000000000005</v>
      </c>
      <c r="G1010" s="70">
        <v>48.485954</v>
      </c>
      <c r="H1010" s="70">
        <v>-122.81699</v>
      </c>
      <c r="I1010" s="70">
        <v>48.489463000000001</v>
      </c>
      <c r="J1010" s="70">
        <v>-122.81287</v>
      </c>
    </row>
    <row r="1011" spans="1:10" ht="12.75" customHeight="1">
      <c r="A1011" s="70" t="s">
        <v>2097</v>
      </c>
      <c r="B1011" s="70" t="s">
        <v>2176</v>
      </c>
      <c r="C1011" s="70" t="s">
        <v>2177</v>
      </c>
      <c r="D1011" s="70" t="s">
        <v>34</v>
      </c>
      <c r="E1011" s="70">
        <v>3</v>
      </c>
      <c r="F1011" s="149">
        <v>2719.53</v>
      </c>
      <c r="G1011" s="70">
        <v>48.485599999999998</v>
      </c>
      <c r="H1011" s="70">
        <v>-122.82095</v>
      </c>
      <c r="I1011" s="70">
        <v>48.484594999999999</v>
      </c>
      <c r="J1011" s="70">
        <v>-122.82258</v>
      </c>
    </row>
    <row r="1012" spans="1:10" ht="12.75" customHeight="1">
      <c r="A1012" s="70" t="s">
        <v>2097</v>
      </c>
      <c r="B1012" s="70" t="s">
        <v>2178</v>
      </c>
      <c r="C1012" s="70" t="s">
        <v>2179</v>
      </c>
      <c r="D1012" s="70" t="s">
        <v>178</v>
      </c>
      <c r="E1012" s="70">
        <v>3</v>
      </c>
      <c r="F1012" s="149">
        <v>441.67</v>
      </c>
      <c r="G1012" s="70">
        <v>48.499688999999996</v>
      </c>
      <c r="H1012" s="70">
        <v>-122.81697</v>
      </c>
      <c r="I1012" s="70">
        <v>48.497096999999997</v>
      </c>
      <c r="J1012" s="70">
        <v>-122.81556999999999</v>
      </c>
    </row>
    <row r="1013" spans="1:10" ht="12.75" customHeight="1">
      <c r="A1013" s="70" t="s">
        <v>2097</v>
      </c>
      <c r="B1013" s="70" t="s">
        <v>2180</v>
      </c>
      <c r="C1013" s="70" t="s">
        <v>2181</v>
      </c>
      <c r="D1013" s="70" t="s">
        <v>178</v>
      </c>
      <c r="E1013" s="70">
        <v>3</v>
      </c>
      <c r="F1013" s="149">
        <v>148.77000000000001</v>
      </c>
      <c r="G1013" s="70">
        <v>48.499733999999997</v>
      </c>
      <c r="H1013" s="70">
        <v>-122.82022000000001</v>
      </c>
      <c r="I1013" s="70">
        <v>48.499735000000001</v>
      </c>
      <c r="J1013" s="70">
        <v>-122.81828</v>
      </c>
    </row>
    <row r="1014" spans="1:10" ht="12.75" customHeight="1">
      <c r="A1014" s="70" t="s">
        <v>2097</v>
      </c>
      <c r="B1014" s="70" t="s">
        <v>2182</v>
      </c>
      <c r="C1014" s="70" t="s">
        <v>2183</v>
      </c>
      <c r="D1014" s="70" t="s">
        <v>34</v>
      </c>
      <c r="E1014" s="70">
        <v>3</v>
      </c>
      <c r="F1014" s="149">
        <v>638.05999999999995</v>
      </c>
      <c r="G1014" s="70">
        <v>48.616534000000001</v>
      </c>
      <c r="H1014" s="70">
        <v>-123.00812000000001</v>
      </c>
      <c r="I1014" s="70">
        <v>48.622135999999998</v>
      </c>
      <c r="J1014" s="70">
        <v>-123.00756</v>
      </c>
    </row>
    <row r="1015" spans="1:10" ht="12.75" customHeight="1">
      <c r="A1015" s="70" t="s">
        <v>2097</v>
      </c>
      <c r="B1015" s="70" t="s">
        <v>2184</v>
      </c>
      <c r="C1015" s="70" t="s">
        <v>2185</v>
      </c>
      <c r="D1015" s="70" t="s">
        <v>178</v>
      </c>
      <c r="E1015" s="70">
        <v>3</v>
      </c>
      <c r="F1015" s="149">
        <v>471.29</v>
      </c>
      <c r="G1015" s="70">
        <v>48.600102</v>
      </c>
      <c r="H1015" s="70">
        <v>-122.99229</v>
      </c>
      <c r="I1015" s="70">
        <v>48.601152999999996</v>
      </c>
      <c r="J1015" s="70">
        <v>-122.99276</v>
      </c>
    </row>
    <row r="1016" spans="1:10" ht="12.75" customHeight="1">
      <c r="A1016" s="70" t="s">
        <v>2097</v>
      </c>
      <c r="B1016" s="70" t="s">
        <v>2186</v>
      </c>
      <c r="C1016" s="70" t="s">
        <v>2187</v>
      </c>
      <c r="D1016" s="70" t="s">
        <v>34</v>
      </c>
      <c r="E1016" s="70">
        <v>3</v>
      </c>
      <c r="F1016" s="149">
        <v>920.62</v>
      </c>
      <c r="G1016" s="70">
        <v>48.605105999999999</v>
      </c>
      <c r="H1016" s="70">
        <v>-122.80132999999999</v>
      </c>
      <c r="I1016" s="70">
        <v>48.611125000000001</v>
      </c>
      <c r="J1016" s="70">
        <v>-122.80578</v>
      </c>
    </row>
    <row r="1017" spans="1:10" ht="12.75" customHeight="1">
      <c r="A1017" s="70" t="s">
        <v>2097</v>
      </c>
      <c r="B1017" s="70" t="s">
        <v>2188</v>
      </c>
      <c r="C1017" s="70" t="s">
        <v>2189</v>
      </c>
      <c r="D1017" s="70" t="s">
        <v>34</v>
      </c>
      <c r="E1017" s="70">
        <v>3</v>
      </c>
      <c r="F1017" s="149">
        <v>2479.5500000000002</v>
      </c>
      <c r="G1017" s="70">
        <v>48.593339999999998</v>
      </c>
      <c r="H1017" s="70">
        <v>-122.87838000000001</v>
      </c>
      <c r="I1017" s="70">
        <v>48.606268</v>
      </c>
      <c r="J1017" s="70">
        <v>-122.86355</v>
      </c>
    </row>
    <row r="1018" spans="1:10" ht="12.75" customHeight="1">
      <c r="A1018" s="70" t="s">
        <v>2097</v>
      </c>
      <c r="B1018" s="70" t="s">
        <v>2190</v>
      </c>
      <c r="C1018" s="70" t="s">
        <v>2191</v>
      </c>
      <c r="D1018" s="70" t="s">
        <v>34</v>
      </c>
      <c r="E1018" s="70">
        <v>3</v>
      </c>
      <c r="F1018" s="149">
        <v>418.84</v>
      </c>
      <c r="G1018" s="70">
        <v>48.639018999999998</v>
      </c>
      <c r="H1018" s="70">
        <v>-122.78617</v>
      </c>
      <c r="I1018" s="70">
        <v>48.639938999999998</v>
      </c>
      <c r="J1018" s="70">
        <v>-122.78233</v>
      </c>
    </row>
    <row r="1019" spans="1:10" ht="12.75" customHeight="1">
      <c r="A1019" s="70" t="s">
        <v>2097</v>
      </c>
      <c r="B1019" s="70" t="s">
        <v>2192</v>
      </c>
      <c r="C1019" s="70" t="s">
        <v>2193</v>
      </c>
      <c r="D1019" s="70" t="s">
        <v>34</v>
      </c>
      <c r="E1019" s="70">
        <v>3</v>
      </c>
      <c r="F1019" s="149">
        <v>774.94</v>
      </c>
      <c r="G1019" s="70">
        <v>48.632545</v>
      </c>
      <c r="H1019" s="70">
        <v>-122.78906000000001</v>
      </c>
      <c r="I1019" s="70">
        <v>48.632545</v>
      </c>
      <c r="J1019" s="70">
        <v>-122.78906000000001</v>
      </c>
    </row>
    <row r="1020" spans="1:10" ht="12.75" customHeight="1">
      <c r="A1020" s="70" t="s">
        <v>2097</v>
      </c>
      <c r="B1020" s="70" t="s">
        <v>2194</v>
      </c>
      <c r="C1020" s="70" t="s">
        <v>2195</v>
      </c>
      <c r="D1020" s="70" t="s">
        <v>34</v>
      </c>
      <c r="E1020" s="70">
        <v>3</v>
      </c>
      <c r="F1020" s="149">
        <v>1417.08</v>
      </c>
      <c r="G1020" s="70">
        <v>48.607481999999997</v>
      </c>
      <c r="H1020" s="70">
        <v>-122.97566999999999</v>
      </c>
      <c r="I1020" s="70">
        <v>48.607481999999997</v>
      </c>
      <c r="J1020" s="70">
        <v>-122.97566999999999</v>
      </c>
    </row>
    <row r="1021" spans="1:10" ht="12.75" customHeight="1">
      <c r="A1021" s="70" t="s">
        <v>2097</v>
      </c>
      <c r="B1021" s="70" t="s">
        <v>2196</v>
      </c>
      <c r="C1021" s="70" t="s">
        <v>2197</v>
      </c>
      <c r="D1021" s="70" t="s">
        <v>34</v>
      </c>
      <c r="E1021" s="70">
        <v>3</v>
      </c>
      <c r="F1021" s="149">
        <v>522.91</v>
      </c>
      <c r="G1021" s="70">
        <v>48.604680999999999</v>
      </c>
      <c r="H1021" s="70">
        <v>-122.97426</v>
      </c>
      <c r="I1021" s="70">
        <v>48.604680999999999</v>
      </c>
      <c r="J1021" s="70">
        <v>-122.97426</v>
      </c>
    </row>
    <row r="1022" spans="1:10" ht="12.75" customHeight="1">
      <c r="A1022" s="70" t="s">
        <v>2097</v>
      </c>
      <c r="B1022" s="70" t="s">
        <v>2198</v>
      </c>
      <c r="C1022" s="70" t="s">
        <v>2199</v>
      </c>
      <c r="D1022" s="70" t="s">
        <v>34</v>
      </c>
      <c r="E1022" s="70">
        <v>3</v>
      </c>
      <c r="F1022" s="149">
        <v>3089</v>
      </c>
      <c r="G1022" s="70">
        <v>48.461573999999999</v>
      </c>
      <c r="H1022" s="70">
        <v>-123.03192</v>
      </c>
      <c r="I1022" s="70">
        <v>48.461564000000003</v>
      </c>
      <c r="J1022" s="70">
        <v>-123.03229</v>
      </c>
    </row>
    <row r="1023" spans="1:10" ht="12.75" customHeight="1">
      <c r="A1023" s="70" t="s">
        <v>2097</v>
      </c>
      <c r="B1023" s="70" t="s">
        <v>2200</v>
      </c>
      <c r="C1023" s="70" t="s">
        <v>2201</v>
      </c>
      <c r="D1023" s="70" t="s">
        <v>34</v>
      </c>
      <c r="E1023" s="70">
        <v>3</v>
      </c>
      <c r="F1023" s="149">
        <v>27.03</v>
      </c>
      <c r="G1023" s="70">
        <v>48.461564000000003</v>
      </c>
      <c r="H1023" s="70">
        <v>-123.03229</v>
      </c>
      <c r="I1023" s="70">
        <v>48.461573999999999</v>
      </c>
      <c r="J1023" s="70">
        <v>-123.03192</v>
      </c>
    </row>
    <row r="1024" spans="1:10" ht="12.75" customHeight="1">
      <c r="A1024" s="70" t="s">
        <v>2097</v>
      </c>
      <c r="B1024" s="70" t="s">
        <v>2202</v>
      </c>
      <c r="C1024" s="70" t="s">
        <v>2203</v>
      </c>
      <c r="D1024" s="70" t="s">
        <v>34</v>
      </c>
      <c r="E1024" s="70">
        <v>3</v>
      </c>
      <c r="F1024" s="149">
        <v>904.09</v>
      </c>
      <c r="G1024" s="70">
        <v>48.615211000000002</v>
      </c>
      <c r="H1024" s="70">
        <v>-122.86960000000001</v>
      </c>
      <c r="I1024" s="70">
        <v>48.621239000000003</v>
      </c>
      <c r="J1024" s="70">
        <v>-122.87609999999999</v>
      </c>
    </row>
    <row r="1025" spans="1:10" ht="12.75" customHeight="1">
      <c r="A1025" s="70" t="s">
        <v>2097</v>
      </c>
      <c r="B1025" s="70" t="s">
        <v>2204</v>
      </c>
      <c r="C1025" s="70" t="s">
        <v>2205</v>
      </c>
      <c r="D1025" s="70" t="s">
        <v>34</v>
      </c>
      <c r="E1025" s="70">
        <v>3</v>
      </c>
      <c r="F1025" s="149">
        <v>1678.38</v>
      </c>
      <c r="G1025" s="70">
        <v>48.633960000000002</v>
      </c>
      <c r="H1025" s="70">
        <v>-122.88292</v>
      </c>
      <c r="I1025" s="70">
        <v>48.644289000000001</v>
      </c>
      <c r="J1025" s="70">
        <v>-122.89265</v>
      </c>
    </row>
    <row r="1026" spans="1:10" ht="12.75" customHeight="1">
      <c r="A1026" s="70" t="s">
        <v>2097</v>
      </c>
      <c r="B1026" s="70" t="s">
        <v>2206</v>
      </c>
      <c r="C1026" s="70" t="s">
        <v>2207</v>
      </c>
      <c r="D1026" s="70" t="s">
        <v>34</v>
      </c>
      <c r="E1026" s="70">
        <v>3</v>
      </c>
      <c r="F1026" s="149">
        <v>2628.91</v>
      </c>
      <c r="G1026" s="70">
        <v>48.666944999999998</v>
      </c>
      <c r="H1026" s="70">
        <v>-122.91213</v>
      </c>
      <c r="I1026" s="70">
        <v>48.684201999999999</v>
      </c>
      <c r="J1026" s="70">
        <v>-122.9217</v>
      </c>
    </row>
    <row r="1027" spans="1:10" ht="12.75" customHeight="1">
      <c r="A1027" s="70" t="s">
        <v>2097</v>
      </c>
      <c r="B1027" s="70" t="s">
        <v>2208</v>
      </c>
      <c r="C1027" s="70" t="s">
        <v>2209</v>
      </c>
      <c r="D1027" s="70" t="s">
        <v>34</v>
      </c>
      <c r="E1027" s="70">
        <v>3</v>
      </c>
      <c r="F1027" s="149">
        <v>1853.31</v>
      </c>
      <c r="G1027" s="70">
        <v>48.644862000000003</v>
      </c>
      <c r="H1027" s="70">
        <v>-122.86592</v>
      </c>
      <c r="I1027" s="70">
        <v>48.630674999999997</v>
      </c>
      <c r="J1027" s="70">
        <v>-122.85411999999999</v>
      </c>
    </row>
    <row r="1028" spans="1:10" ht="12.75" customHeight="1">
      <c r="A1028" s="70" t="s">
        <v>2097</v>
      </c>
      <c r="B1028" s="70" t="s">
        <v>2210</v>
      </c>
      <c r="C1028" s="70" t="s">
        <v>2211</v>
      </c>
      <c r="D1028" s="70" t="s">
        <v>34</v>
      </c>
      <c r="E1028" s="70">
        <v>3</v>
      </c>
      <c r="F1028" s="149">
        <v>1130.28</v>
      </c>
      <c r="G1028" s="70">
        <v>48.627003000000002</v>
      </c>
      <c r="H1028" s="70">
        <v>-122.85075999999999</v>
      </c>
      <c r="I1028" s="70">
        <v>48.619075000000002</v>
      </c>
      <c r="J1028" s="70">
        <v>-122.84319000000001</v>
      </c>
    </row>
    <row r="1029" spans="1:10" ht="12.75" customHeight="1">
      <c r="A1029" s="70" t="s">
        <v>2097</v>
      </c>
      <c r="B1029" s="70" t="s">
        <v>2212</v>
      </c>
      <c r="C1029" s="70" t="s">
        <v>2213</v>
      </c>
      <c r="D1029" s="70" t="s">
        <v>178</v>
      </c>
      <c r="E1029" s="70">
        <v>3</v>
      </c>
      <c r="F1029" s="149">
        <v>600.87</v>
      </c>
      <c r="G1029" s="70">
        <v>48.501784000000001</v>
      </c>
      <c r="H1029" s="70">
        <v>-123.1353</v>
      </c>
      <c r="I1029" s="70">
        <v>48.498080999999999</v>
      </c>
      <c r="J1029" s="70">
        <v>-123.13213</v>
      </c>
    </row>
    <row r="1030" spans="1:10" ht="12.75" customHeight="1">
      <c r="A1030" s="70" t="s">
        <v>2097</v>
      </c>
      <c r="B1030" s="70" t="s">
        <v>2214</v>
      </c>
      <c r="C1030" s="70" t="s">
        <v>2215</v>
      </c>
      <c r="D1030" s="70" t="s">
        <v>34</v>
      </c>
      <c r="E1030" s="70">
        <v>3</v>
      </c>
      <c r="F1030" s="149">
        <v>3286.89</v>
      </c>
      <c r="G1030" s="70">
        <v>48.594239999999999</v>
      </c>
      <c r="H1030" s="70">
        <v>-123.14490000000001</v>
      </c>
      <c r="I1030" s="70">
        <v>48.585132000000002</v>
      </c>
      <c r="J1030" s="70">
        <v>-123.15492</v>
      </c>
    </row>
    <row r="1031" spans="1:10" ht="12.75" customHeight="1">
      <c r="A1031" s="70" t="s">
        <v>2097</v>
      </c>
      <c r="B1031" s="70" t="s">
        <v>2216</v>
      </c>
      <c r="C1031" s="70" t="s">
        <v>2217</v>
      </c>
      <c r="D1031" s="70" t="s">
        <v>34</v>
      </c>
      <c r="E1031" s="70">
        <v>3</v>
      </c>
      <c r="F1031" s="149">
        <v>1776.47</v>
      </c>
      <c r="G1031" s="70">
        <v>48.765746</v>
      </c>
      <c r="H1031" s="70">
        <v>-122.88654</v>
      </c>
      <c r="I1031" s="70">
        <v>48.765746</v>
      </c>
      <c r="J1031" s="70">
        <v>-122.88654</v>
      </c>
    </row>
    <row r="1032" spans="1:10" ht="12.75" customHeight="1">
      <c r="A1032" s="70" t="s">
        <v>2097</v>
      </c>
      <c r="B1032" s="70" t="s">
        <v>2218</v>
      </c>
      <c r="C1032" s="70" t="s">
        <v>2219</v>
      </c>
      <c r="D1032" s="70" t="s">
        <v>34</v>
      </c>
      <c r="E1032" s="70">
        <v>3</v>
      </c>
      <c r="F1032" s="149">
        <v>19.8</v>
      </c>
      <c r="G1032" s="70">
        <v>48.462791000000003</v>
      </c>
      <c r="H1032" s="70">
        <v>-122.96975</v>
      </c>
      <c r="I1032" s="70">
        <v>48.46293</v>
      </c>
      <c r="J1032" s="70">
        <v>-122.96992</v>
      </c>
    </row>
    <row r="1033" spans="1:10" ht="12.75" customHeight="1">
      <c r="A1033" s="70" t="s">
        <v>2097</v>
      </c>
      <c r="B1033" s="70" t="s">
        <v>2220</v>
      </c>
      <c r="C1033" s="70" t="s">
        <v>2221</v>
      </c>
      <c r="D1033" s="70" t="s">
        <v>34</v>
      </c>
      <c r="E1033" s="70">
        <v>3</v>
      </c>
      <c r="F1033" s="149">
        <v>1005.44</v>
      </c>
      <c r="G1033" s="70">
        <v>48.519539999999999</v>
      </c>
      <c r="H1033" s="70">
        <v>-122.91824</v>
      </c>
      <c r="I1033" s="70">
        <v>48.519331999999999</v>
      </c>
      <c r="J1033" s="70">
        <v>-122.91531999999999</v>
      </c>
    </row>
    <row r="1034" spans="1:10" ht="12.75" customHeight="1">
      <c r="A1034" s="70" t="s">
        <v>2097</v>
      </c>
      <c r="B1034" s="70" t="s">
        <v>2222</v>
      </c>
      <c r="C1034" s="70" t="s">
        <v>2223</v>
      </c>
      <c r="D1034" s="70" t="s">
        <v>34</v>
      </c>
      <c r="E1034" s="70">
        <v>3</v>
      </c>
      <c r="F1034" s="149">
        <v>1204</v>
      </c>
      <c r="G1034" s="70">
        <v>48.716755999999997</v>
      </c>
      <c r="H1034" s="70">
        <v>-123.02734</v>
      </c>
      <c r="I1034" s="70">
        <v>48.715845000000002</v>
      </c>
      <c r="J1034" s="70">
        <v>-123.042</v>
      </c>
    </row>
    <row r="1035" spans="1:10" ht="12.75" customHeight="1">
      <c r="A1035" s="70" t="s">
        <v>2097</v>
      </c>
      <c r="B1035" s="70" t="s">
        <v>2224</v>
      </c>
      <c r="C1035" s="70" t="s">
        <v>2225</v>
      </c>
      <c r="D1035" s="70" t="s">
        <v>34</v>
      </c>
      <c r="E1035" s="70">
        <v>3</v>
      </c>
      <c r="F1035" s="149">
        <v>94.23</v>
      </c>
      <c r="G1035" s="70">
        <v>48.692278999999999</v>
      </c>
      <c r="H1035" s="70">
        <v>-122.90483999999999</v>
      </c>
      <c r="I1035" s="70">
        <v>48.691688999999997</v>
      </c>
      <c r="J1035" s="70">
        <v>-122.90465</v>
      </c>
    </row>
    <row r="1036" spans="1:10" ht="12.75" customHeight="1">
      <c r="A1036" s="70" t="s">
        <v>2097</v>
      </c>
      <c r="B1036" s="70" t="s">
        <v>2226</v>
      </c>
      <c r="C1036" s="70" t="s">
        <v>2227</v>
      </c>
      <c r="D1036" s="70" t="s">
        <v>34</v>
      </c>
      <c r="E1036" s="70">
        <v>3</v>
      </c>
      <c r="F1036" s="149">
        <v>235.78</v>
      </c>
      <c r="G1036" s="70">
        <v>48.692934999999999</v>
      </c>
      <c r="H1036" s="70">
        <v>-122.91033</v>
      </c>
      <c r="I1036" s="70">
        <v>48.694232</v>
      </c>
      <c r="J1036" s="70">
        <v>-122.90931999999999</v>
      </c>
    </row>
    <row r="1037" spans="1:10" ht="12.75" customHeight="1">
      <c r="A1037" s="70" t="s">
        <v>2097</v>
      </c>
      <c r="B1037" s="70" t="s">
        <v>2228</v>
      </c>
      <c r="C1037" s="70" t="s">
        <v>2229</v>
      </c>
      <c r="D1037" s="70" t="s">
        <v>34</v>
      </c>
      <c r="E1037" s="70">
        <v>3</v>
      </c>
      <c r="F1037" s="149">
        <v>1939.02</v>
      </c>
      <c r="G1037" s="70">
        <v>48.553987999999997</v>
      </c>
      <c r="H1037" s="70">
        <v>-122.90088</v>
      </c>
      <c r="I1037" s="70">
        <v>48.550238999999998</v>
      </c>
      <c r="J1037" s="70">
        <v>-122.91735</v>
      </c>
    </row>
    <row r="1038" spans="1:10" ht="12.75" customHeight="1">
      <c r="A1038" s="70" t="s">
        <v>2097</v>
      </c>
      <c r="B1038" s="70" t="s">
        <v>2230</v>
      </c>
      <c r="C1038" s="70" t="s">
        <v>2231</v>
      </c>
      <c r="D1038" s="70" t="s">
        <v>34</v>
      </c>
      <c r="E1038" s="70">
        <v>3</v>
      </c>
      <c r="F1038" s="149">
        <v>178.24</v>
      </c>
      <c r="G1038" s="70">
        <v>48.625114000000004</v>
      </c>
      <c r="H1038" s="70">
        <v>-122.87651</v>
      </c>
      <c r="I1038" s="70">
        <v>48.625114000000004</v>
      </c>
      <c r="J1038" s="70">
        <v>-122.87651</v>
      </c>
    </row>
    <row r="1039" spans="1:10" ht="12.75" customHeight="1">
      <c r="A1039" s="70" t="s">
        <v>2097</v>
      </c>
      <c r="B1039" s="70" t="s">
        <v>2232</v>
      </c>
      <c r="C1039" s="70" t="s">
        <v>2233</v>
      </c>
      <c r="D1039" s="70" t="s">
        <v>34</v>
      </c>
      <c r="E1039" s="70">
        <v>3</v>
      </c>
      <c r="F1039" s="149">
        <v>347.68</v>
      </c>
      <c r="G1039" s="70">
        <v>48.699202</v>
      </c>
      <c r="H1039" s="70">
        <v>-122.95195</v>
      </c>
      <c r="I1039" s="70">
        <v>48.699202</v>
      </c>
      <c r="J1039" s="70">
        <v>-122.95195</v>
      </c>
    </row>
    <row r="1040" spans="1:10" ht="12.75" customHeight="1">
      <c r="A1040" s="70" t="s">
        <v>2097</v>
      </c>
      <c r="B1040" s="70" t="s">
        <v>2234</v>
      </c>
      <c r="C1040" s="70" t="s">
        <v>2235</v>
      </c>
      <c r="D1040" s="70" t="s">
        <v>34</v>
      </c>
      <c r="E1040" s="70">
        <v>3</v>
      </c>
      <c r="F1040" s="149">
        <v>31.27</v>
      </c>
      <c r="G1040" s="70">
        <v>48.535232000000001</v>
      </c>
      <c r="H1040" s="70">
        <v>-123.01432</v>
      </c>
      <c r="I1040" s="70">
        <v>48.535272999999997</v>
      </c>
      <c r="J1040" s="70">
        <v>-123.0147</v>
      </c>
    </row>
    <row r="1041" spans="1:10" ht="12.75" customHeight="1">
      <c r="A1041" s="70" t="s">
        <v>2097</v>
      </c>
      <c r="B1041" s="70" t="s">
        <v>2236</v>
      </c>
      <c r="C1041" s="70" t="s">
        <v>2237</v>
      </c>
      <c r="D1041" s="70" t="s">
        <v>34</v>
      </c>
      <c r="E1041" s="70">
        <v>3</v>
      </c>
      <c r="F1041" s="149">
        <v>4576</v>
      </c>
      <c r="G1041" s="70">
        <v>48.539655000000003</v>
      </c>
      <c r="H1041" s="70">
        <v>-123.01962</v>
      </c>
      <c r="I1041" s="70">
        <v>48.562904000000003</v>
      </c>
      <c r="J1041" s="70">
        <v>-123.02352</v>
      </c>
    </row>
    <row r="1042" spans="1:10" ht="12.75" customHeight="1">
      <c r="A1042" s="70" t="s">
        <v>2097</v>
      </c>
      <c r="B1042" s="70" t="s">
        <v>2238</v>
      </c>
      <c r="C1042" s="70" t="s">
        <v>2239</v>
      </c>
      <c r="D1042" s="70" t="s">
        <v>34</v>
      </c>
      <c r="E1042" s="70">
        <v>3</v>
      </c>
      <c r="F1042" s="149">
        <v>2676.08</v>
      </c>
      <c r="G1042" s="70">
        <v>48.538345999999997</v>
      </c>
      <c r="H1042" s="70">
        <v>-122.84941000000001</v>
      </c>
      <c r="I1042" s="70">
        <v>48.541334999999997</v>
      </c>
      <c r="J1042" s="70">
        <v>-122.84733</v>
      </c>
    </row>
    <row r="1043" spans="1:10" ht="12.75" customHeight="1">
      <c r="A1043" s="70" t="s">
        <v>2097</v>
      </c>
      <c r="B1043" s="70" t="s">
        <v>2240</v>
      </c>
      <c r="C1043" s="70" t="s">
        <v>2241</v>
      </c>
      <c r="D1043" s="70" t="s">
        <v>35</v>
      </c>
      <c r="E1043" s="70">
        <v>3</v>
      </c>
      <c r="F1043" s="149">
        <v>532.55999999999995</v>
      </c>
      <c r="G1043" s="70">
        <v>48.712251999999999</v>
      </c>
      <c r="H1043" s="70">
        <v>-122.92092</v>
      </c>
      <c r="I1043" s="70">
        <v>48.710822999999998</v>
      </c>
      <c r="J1043" s="70">
        <v>-122.92775</v>
      </c>
    </row>
    <row r="1044" spans="1:10" ht="12.75" customHeight="1">
      <c r="A1044" s="70" t="s">
        <v>2097</v>
      </c>
      <c r="B1044" s="70" t="s">
        <v>2242</v>
      </c>
      <c r="C1044" s="70" t="s">
        <v>2243</v>
      </c>
      <c r="D1044" s="70" t="s">
        <v>34</v>
      </c>
      <c r="E1044" s="70">
        <v>3</v>
      </c>
      <c r="F1044" s="149">
        <v>105.4</v>
      </c>
      <c r="G1044" s="70">
        <v>48.475472000000003</v>
      </c>
      <c r="H1044" s="70">
        <v>-123.00964999999999</v>
      </c>
      <c r="I1044" s="70">
        <v>48.476374</v>
      </c>
      <c r="J1044" s="70">
        <v>-123.01004</v>
      </c>
    </row>
    <row r="1045" spans="1:10" ht="12.75" customHeight="1">
      <c r="A1045" s="70" t="s">
        <v>2097</v>
      </c>
      <c r="B1045" s="70" t="s">
        <v>2244</v>
      </c>
      <c r="C1045" s="70" t="s">
        <v>2245</v>
      </c>
      <c r="D1045" s="70" t="s">
        <v>34</v>
      </c>
      <c r="E1045" s="70">
        <v>3</v>
      </c>
      <c r="F1045" s="149">
        <v>4481.6099999999997</v>
      </c>
      <c r="G1045" s="70">
        <v>48.566684000000002</v>
      </c>
      <c r="H1045" s="70">
        <v>-122.92310000000001</v>
      </c>
      <c r="I1045" s="70">
        <v>48.586486999999998</v>
      </c>
      <c r="J1045" s="70">
        <v>-122.92191</v>
      </c>
    </row>
    <row r="1046" spans="1:10" ht="12.75" customHeight="1">
      <c r="A1046" s="70" t="s">
        <v>2097</v>
      </c>
      <c r="B1046" s="70" t="s">
        <v>2246</v>
      </c>
      <c r="C1046" s="70" t="s">
        <v>2247</v>
      </c>
      <c r="D1046" s="70" t="s">
        <v>34</v>
      </c>
      <c r="E1046" s="70">
        <v>3</v>
      </c>
      <c r="F1046" s="149">
        <v>1197.53</v>
      </c>
      <c r="G1046" s="70">
        <v>48.592599</v>
      </c>
      <c r="H1046" s="70">
        <v>-122.92413000000001</v>
      </c>
      <c r="I1046" s="70">
        <v>48.593015999999999</v>
      </c>
      <c r="J1046" s="70">
        <v>-122.91123</v>
      </c>
    </row>
    <row r="1047" spans="1:10" ht="12.75" customHeight="1">
      <c r="A1047" s="70" t="s">
        <v>2097</v>
      </c>
      <c r="B1047" s="70" t="s">
        <v>2248</v>
      </c>
      <c r="C1047" s="70" t="s">
        <v>2249</v>
      </c>
      <c r="D1047" s="70" t="s">
        <v>34</v>
      </c>
      <c r="E1047" s="70">
        <v>3</v>
      </c>
      <c r="F1047" s="149">
        <v>674.63</v>
      </c>
      <c r="G1047" s="70">
        <v>48.616107999999997</v>
      </c>
      <c r="H1047" s="70">
        <v>-123.17493</v>
      </c>
      <c r="I1047" s="70">
        <v>48.620153999999999</v>
      </c>
      <c r="J1047" s="70">
        <v>-123.1772</v>
      </c>
    </row>
    <row r="1048" spans="1:10" ht="12.75" customHeight="1">
      <c r="A1048" s="70" t="s">
        <v>2097</v>
      </c>
      <c r="B1048" s="70" t="s">
        <v>2250</v>
      </c>
      <c r="C1048" s="70" t="s">
        <v>2251</v>
      </c>
      <c r="D1048" s="70" t="s">
        <v>34</v>
      </c>
      <c r="E1048" s="70">
        <v>3</v>
      </c>
      <c r="F1048" s="149">
        <v>35.090000000000003</v>
      </c>
      <c r="G1048" s="70">
        <v>48.459200000000003</v>
      </c>
      <c r="H1048" s="70">
        <v>-122.84627</v>
      </c>
      <c r="I1048" s="70">
        <v>48.459200000000003</v>
      </c>
      <c r="J1048" s="70">
        <v>-122.84674</v>
      </c>
    </row>
    <row r="1049" spans="1:10" ht="12.75" customHeight="1">
      <c r="A1049" s="70" t="s">
        <v>2097</v>
      </c>
      <c r="B1049" s="70" t="s">
        <v>2252</v>
      </c>
      <c r="C1049" s="70" t="s">
        <v>2253</v>
      </c>
      <c r="D1049" s="70" t="s">
        <v>34</v>
      </c>
      <c r="E1049" s="70">
        <v>3</v>
      </c>
      <c r="F1049" s="149">
        <v>539.33000000000004</v>
      </c>
      <c r="G1049" s="70">
        <v>48.458114000000002</v>
      </c>
      <c r="H1049" s="70">
        <v>-122.84461</v>
      </c>
      <c r="I1049" s="70">
        <v>48.459200000000003</v>
      </c>
      <c r="J1049" s="70">
        <v>-122.84627</v>
      </c>
    </row>
    <row r="1050" spans="1:10" ht="12.75" customHeight="1">
      <c r="A1050" s="70" t="s">
        <v>2097</v>
      </c>
      <c r="B1050" s="70" t="s">
        <v>2254</v>
      </c>
      <c r="C1050" s="70" t="s">
        <v>2255</v>
      </c>
      <c r="D1050" s="70" t="s">
        <v>34</v>
      </c>
      <c r="E1050" s="70">
        <v>3</v>
      </c>
      <c r="F1050" s="149">
        <v>269.83</v>
      </c>
      <c r="G1050" s="70">
        <v>48.459201999999998</v>
      </c>
      <c r="H1050" s="70">
        <v>-122.84761</v>
      </c>
      <c r="I1050" s="70">
        <v>48.459480999999997</v>
      </c>
      <c r="J1050" s="70">
        <v>-122.85120999999999</v>
      </c>
    </row>
    <row r="1051" spans="1:10" ht="12.75" customHeight="1">
      <c r="A1051" s="70" t="s">
        <v>2097</v>
      </c>
      <c r="B1051" s="70" t="s">
        <v>2256</v>
      </c>
      <c r="C1051" s="70" t="s">
        <v>2257</v>
      </c>
      <c r="D1051" s="70" t="s">
        <v>34</v>
      </c>
      <c r="E1051" s="70">
        <v>3</v>
      </c>
      <c r="F1051" s="149">
        <v>992.74</v>
      </c>
      <c r="G1051" s="70">
        <v>48.463061000000003</v>
      </c>
      <c r="H1051" s="70">
        <v>-122.85883</v>
      </c>
      <c r="I1051" s="70">
        <v>48.470016999999999</v>
      </c>
      <c r="J1051" s="70">
        <v>-122.85482</v>
      </c>
    </row>
    <row r="1052" spans="1:10" ht="12.75" customHeight="1">
      <c r="A1052" s="70" t="s">
        <v>2097</v>
      </c>
      <c r="B1052" s="70" t="s">
        <v>2258</v>
      </c>
      <c r="C1052" s="70" t="s">
        <v>2259</v>
      </c>
      <c r="D1052" s="70" t="s">
        <v>34</v>
      </c>
      <c r="E1052" s="70">
        <v>3</v>
      </c>
      <c r="F1052" s="149">
        <v>561.66999999999996</v>
      </c>
      <c r="G1052" s="70">
        <v>48.427996</v>
      </c>
      <c r="H1052" s="70">
        <v>-122.88957000000001</v>
      </c>
      <c r="I1052" s="70">
        <v>48.427996</v>
      </c>
      <c r="J1052" s="70">
        <v>-122.88957000000001</v>
      </c>
    </row>
    <row r="1053" spans="1:10" ht="12.75" customHeight="1">
      <c r="A1053" s="70" t="s">
        <v>2097</v>
      </c>
      <c r="B1053" s="70" t="s">
        <v>2260</v>
      </c>
      <c r="C1053" s="70" t="s">
        <v>2261</v>
      </c>
      <c r="D1053" s="70" t="s">
        <v>34</v>
      </c>
      <c r="E1053" s="70">
        <v>3</v>
      </c>
      <c r="F1053" s="149">
        <v>309.39999999999998</v>
      </c>
      <c r="G1053" s="70">
        <v>48.692839999999997</v>
      </c>
      <c r="H1053" s="70">
        <v>-122.90846999999999</v>
      </c>
      <c r="I1053" s="70">
        <v>48.692839999999997</v>
      </c>
      <c r="J1053" s="70">
        <v>-122.90846999999999</v>
      </c>
    </row>
    <row r="1054" spans="1:10" ht="12.75" customHeight="1">
      <c r="A1054" s="70" t="s">
        <v>2097</v>
      </c>
      <c r="B1054" s="70" t="s">
        <v>2262</v>
      </c>
      <c r="C1054" s="70" t="s">
        <v>2263</v>
      </c>
      <c r="D1054" s="70" t="s">
        <v>35</v>
      </c>
      <c r="E1054" s="70">
        <v>3</v>
      </c>
      <c r="F1054" s="149">
        <v>31.04</v>
      </c>
      <c r="G1054" s="70">
        <v>48.514588000000003</v>
      </c>
      <c r="H1054" s="70">
        <v>-122.91285000000001</v>
      </c>
      <c r="I1054" s="70">
        <v>48.514349000000003</v>
      </c>
      <c r="J1054" s="70">
        <v>-122.91307</v>
      </c>
    </row>
    <row r="1055" spans="1:10" ht="12.75" customHeight="1">
      <c r="A1055" s="70" t="s">
        <v>2097</v>
      </c>
      <c r="B1055" s="70" t="s">
        <v>2264</v>
      </c>
      <c r="C1055" s="70" t="s">
        <v>2265</v>
      </c>
      <c r="D1055" s="70" t="s">
        <v>34</v>
      </c>
      <c r="E1055" s="70">
        <v>3</v>
      </c>
      <c r="F1055" s="149">
        <v>1627.85</v>
      </c>
      <c r="G1055" s="70">
        <v>48.520910000000001</v>
      </c>
      <c r="H1055" s="70">
        <v>-123.00897999999999</v>
      </c>
      <c r="I1055" s="70">
        <v>48.520308</v>
      </c>
      <c r="J1055" s="70">
        <v>-123.00775</v>
      </c>
    </row>
    <row r="1056" spans="1:10" ht="12.75" customHeight="1">
      <c r="A1056" s="70" t="s">
        <v>2097</v>
      </c>
      <c r="B1056" s="70" t="s">
        <v>2266</v>
      </c>
      <c r="C1056" s="70" t="s">
        <v>2267</v>
      </c>
      <c r="D1056" s="70" t="s">
        <v>34</v>
      </c>
      <c r="E1056" s="70">
        <v>3</v>
      </c>
      <c r="F1056" s="149">
        <v>3937.63</v>
      </c>
      <c r="G1056" s="70">
        <v>48.515844000000001</v>
      </c>
      <c r="H1056" s="70">
        <v>-122.78003</v>
      </c>
      <c r="I1056" s="70">
        <v>48.515844000000001</v>
      </c>
      <c r="J1056" s="70">
        <v>-122.78003</v>
      </c>
    </row>
    <row r="1057" spans="1:10" ht="12.75" customHeight="1">
      <c r="A1057" s="70" t="s">
        <v>2097</v>
      </c>
      <c r="B1057" s="70" t="s">
        <v>2268</v>
      </c>
      <c r="C1057" s="70" t="s">
        <v>2269</v>
      </c>
      <c r="D1057" s="70" t="s">
        <v>34</v>
      </c>
      <c r="E1057" s="70">
        <v>3</v>
      </c>
      <c r="F1057" s="149">
        <v>292.83999999999997</v>
      </c>
      <c r="G1057" s="70">
        <v>48.666806000000001</v>
      </c>
      <c r="H1057" s="70">
        <v>-123.14646</v>
      </c>
      <c r="I1057" s="70">
        <v>48.668326</v>
      </c>
      <c r="J1057" s="70">
        <v>-123.14946999999999</v>
      </c>
    </row>
    <row r="1058" spans="1:10" ht="12.75" customHeight="1">
      <c r="A1058" s="70" t="s">
        <v>2097</v>
      </c>
      <c r="B1058" s="70" t="s">
        <v>2270</v>
      </c>
      <c r="C1058" s="70" t="s">
        <v>2271</v>
      </c>
      <c r="D1058" s="70" t="s">
        <v>34</v>
      </c>
      <c r="E1058" s="70">
        <v>3</v>
      </c>
      <c r="F1058" s="149">
        <v>6595.62</v>
      </c>
      <c r="G1058" s="70">
        <v>48.666806000000001</v>
      </c>
      <c r="H1058" s="70">
        <v>-123.14646</v>
      </c>
      <c r="I1058" s="70">
        <v>48.668326</v>
      </c>
      <c r="J1058" s="70">
        <v>-123.14946999999999</v>
      </c>
    </row>
    <row r="1059" spans="1:10" ht="12.75" customHeight="1">
      <c r="A1059" s="70" t="s">
        <v>2097</v>
      </c>
      <c r="B1059" s="70" t="s">
        <v>2272</v>
      </c>
      <c r="C1059" s="70" t="s">
        <v>2273</v>
      </c>
      <c r="D1059" s="70" t="s">
        <v>34</v>
      </c>
      <c r="E1059" s="70">
        <v>3</v>
      </c>
      <c r="F1059" s="149">
        <v>1730.04</v>
      </c>
      <c r="G1059" s="70">
        <v>48.438333</v>
      </c>
      <c r="H1059" s="70">
        <v>-122.88521</v>
      </c>
      <c r="I1059" s="70">
        <v>48.432366999999999</v>
      </c>
      <c r="J1059" s="70">
        <v>-122.88370999999999</v>
      </c>
    </row>
    <row r="1060" spans="1:10" ht="12.75" customHeight="1">
      <c r="A1060" s="70" t="s">
        <v>2097</v>
      </c>
      <c r="B1060" s="70" t="s">
        <v>2274</v>
      </c>
      <c r="C1060" s="70" t="s">
        <v>2275</v>
      </c>
      <c r="D1060" s="70" t="s">
        <v>34</v>
      </c>
      <c r="E1060" s="70">
        <v>3</v>
      </c>
      <c r="F1060" s="149">
        <v>5223.25</v>
      </c>
      <c r="G1060" s="70">
        <v>48.617980000000003</v>
      </c>
      <c r="H1060" s="70">
        <v>-123.05452</v>
      </c>
      <c r="I1060" s="70">
        <v>48.617980000000003</v>
      </c>
      <c r="J1060" s="70">
        <v>-123.05452</v>
      </c>
    </row>
    <row r="1061" spans="1:10" ht="12.75" customHeight="1">
      <c r="A1061" s="70" t="s">
        <v>2097</v>
      </c>
      <c r="B1061" s="70" t="s">
        <v>2276</v>
      </c>
      <c r="C1061" s="70" t="s">
        <v>2277</v>
      </c>
      <c r="D1061" s="70" t="s">
        <v>34</v>
      </c>
      <c r="E1061" s="70">
        <v>3</v>
      </c>
      <c r="F1061" s="149">
        <v>371.58</v>
      </c>
      <c r="G1061" s="70">
        <v>48.757579</v>
      </c>
      <c r="H1061" s="70">
        <v>-122.90058999999999</v>
      </c>
      <c r="I1061" s="70">
        <v>48.758282999999999</v>
      </c>
      <c r="J1061" s="70">
        <v>-122.90058999999999</v>
      </c>
    </row>
    <row r="1062" spans="1:10" ht="12.75" customHeight="1">
      <c r="A1062" s="70" t="s">
        <v>2097</v>
      </c>
      <c r="B1062" s="70" t="s">
        <v>2278</v>
      </c>
      <c r="C1062" s="70" t="s">
        <v>2279</v>
      </c>
      <c r="D1062" s="70" t="s">
        <v>34</v>
      </c>
      <c r="E1062" s="70">
        <v>3</v>
      </c>
      <c r="F1062" s="149">
        <v>263.58</v>
      </c>
      <c r="G1062" s="70">
        <v>48.758282999999999</v>
      </c>
      <c r="H1062" s="70">
        <v>-122.90058999999999</v>
      </c>
      <c r="I1062" s="70">
        <v>48.757579</v>
      </c>
      <c r="J1062" s="70">
        <v>-122.90058999999999</v>
      </c>
    </row>
    <row r="1063" spans="1:10" ht="12.75" customHeight="1">
      <c r="A1063" s="70" t="s">
        <v>2097</v>
      </c>
      <c r="B1063" s="70" t="s">
        <v>2280</v>
      </c>
      <c r="C1063" s="70" t="s">
        <v>2281</v>
      </c>
      <c r="D1063" s="70" t="s">
        <v>34</v>
      </c>
      <c r="E1063" s="70">
        <v>3</v>
      </c>
      <c r="F1063" s="149">
        <v>3712.77</v>
      </c>
      <c r="G1063" s="70">
        <v>48.607906</v>
      </c>
      <c r="H1063" s="70">
        <v>-123.19277</v>
      </c>
      <c r="I1063" s="70">
        <v>48.589824</v>
      </c>
      <c r="J1063" s="70">
        <v>-123.19428000000001</v>
      </c>
    </row>
    <row r="1064" spans="1:10" ht="12.75" customHeight="1">
      <c r="A1064" s="70" t="s">
        <v>2097</v>
      </c>
      <c r="B1064" s="70" t="s">
        <v>2282</v>
      </c>
      <c r="C1064" s="70" t="s">
        <v>2283</v>
      </c>
      <c r="D1064" s="70" t="s">
        <v>34</v>
      </c>
      <c r="E1064" s="70">
        <v>3</v>
      </c>
      <c r="F1064" s="149">
        <v>944.8</v>
      </c>
      <c r="G1064" s="70">
        <v>48.519343999999997</v>
      </c>
      <c r="H1064" s="70">
        <v>-123.15232</v>
      </c>
      <c r="I1064" s="70">
        <v>48.513570000000001</v>
      </c>
      <c r="J1064" s="70">
        <v>-123.14772000000001</v>
      </c>
    </row>
    <row r="1065" spans="1:10" ht="12.75" customHeight="1">
      <c r="A1065" s="70" t="s">
        <v>2097</v>
      </c>
      <c r="B1065" s="70" t="s">
        <v>2284</v>
      </c>
      <c r="C1065" s="70" t="s">
        <v>2285</v>
      </c>
      <c r="D1065" s="70" t="s">
        <v>178</v>
      </c>
      <c r="E1065" s="70">
        <v>3</v>
      </c>
      <c r="F1065" s="149">
        <v>68.77</v>
      </c>
      <c r="G1065" s="70">
        <v>48.550238999999998</v>
      </c>
      <c r="H1065" s="70">
        <v>-122.91735</v>
      </c>
      <c r="I1065" s="70">
        <v>48.550559</v>
      </c>
      <c r="J1065" s="70">
        <v>-122.91815</v>
      </c>
    </row>
    <row r="1066" spans="1:10" ht="12.75" customHeight="1">
      <c r="A1066" s="70" t="s">
        <v>2097</v>
      </c>
      <c r="B1066" s="70" t="s">
        <v>2286</v>
      </c>
      <c r="C1066" s="70" t="s">
        <v>2287</v>
      </c>
      <c r="D1066" s="70" t="s">
        <v>34</v>
      </c>
      <c r="E1066" s="70">
        <v>3</v>
      </c>
      <c r="F1066" s="149">
        <v>1124.99</v>
      </c>
      <c r="G1066" s="70">
        <v>48.784905999999999</v>
      </c>
      <c r="H1066" s="70">
        <v>-122.97152</v>
      </c>
      <c r="I1066" s="70">
        <v>48.784905999999999</v>
      </c>
      <c r="J1066" s="70">
        <v>-122.97152</v>
      </c>
    </row>
    <row r="1067" spans="1:10" ht="12.75" customHeight="1">
      <c r="A1067" s="70" t="s">
        <v>2097</v>
      </c>
      <c r="B1067" s="70" t="s">
        <v>2288</v>
      </c>
      <c r="C1067" s="70" t="s">
        <v>2289</v>
      </c>
      <c r="D1067" s="70" t="s">
        <v>34</v>
      </c>
      <c r="E1067" s="70">
        <v>3</v>
      </c>
      <c r="F1067" s="149">
        <v>1440.59</v>
      </c>
      <c r="G1067" s="70">
        <v>48.755274999999997</v>
      </c>
      <c r="H1067" s="70">
        <v>-122.92271</v>
      </c>
      <c r="I1067" s="70">
        <v>48.755274999999997</v>
      </c>
      <c r="J1067" s="70">
        <v>-122.92271</v>
      </c>
    </row>
    <row r="1068" spans="1:10" ht="12.75" customHeight="1">
      <c r="A1068" s="70" t="s">
        <v>2097</v>
      </c>
      <c r="B1068" s="70" t="s">
        <v>2290</v>
      </c>
      <c r="C1068" s="70" t="s">
        <v>2291</v>
      </c>
      <c r="D1068" s="70" t="s">
        <v>34</v>
      </c>
      <c r="E1068" s="70">
        <v>3</v>
      </c>
      <c r="F1068" s="149">
        <v>347.85</v>
      </c>
      <c r="G1068" s="70">
        <v>48.568573999999998</v>
      </c>
      <c r="H1068" s="70">
        <v>-122.88386</v>
      </c>
      <c r="I1068" s="70">
        <v>48.571097000000002</v>
      </c>
      <c r="J1068" s="70">
        <v>-122.88421</v>
      </c>
    </row>
    <row r="1069" spans="1:10" ht="12.75" customHeight="1">
      <c r="A1069" s="70" t="s">
        <v>2097</v>
      </c>
      <c r="B1069" s="70" t="s">
        <v>2292</v>
      </c>
      <c r="C1069" s="70" t="s">
        <v>2293</v>
      </c>
      <c r="D1069" s="70" t="s">
        <v>35</v>
      </c>
      <c r="E1069" s="70">
        <v>3</v>
      </c>
      <c r="F1069" s="149">
        <v>99.57</v>
      </c>
      <c r="G1069" s="70">
        <v>48.513632999999999</v>
      </c>
      <c r="H1069" s="70">
        <v>-122.91376</v>
      </c>
      <c r="I1069" s="70">
        <v>48.512869999999999</v>
      </c>
      <c r="J1069" s="70">
        <v>-122.91331</v>
      </c>
    </row>
    <row r="1070" spans="1:10" ht="12.75" customHeight="1">
      <c r="A1070" s="70" t="s">
        <v>2097</v>
      </c>
      <c r="B1070" s="70" t="s">
        <v>2294</v>
      </c>
      <c r="C1070" s="70" t="s">
        <v>2295</v>
      </c>
      <c r="D1070" s="70" t="s">
        <v>34</v>
      </c>
      <c r="E1070" s="70">
        <v>3</v>
      </c>
      <c r="F1070" s="149">
        <v>1516.13</v>
      </c>
      <c r="G1070" s="70">
        <v>48.453138000000003</v>
      </c>
      <c r="H1070" s="70">
        <v>-122.91368</v>
      </c>
      <c r="I1070" s="70">
        <v>48.449773</v>
      </c>
      <c r="J1070" s="70">
        <v>-122.916</v>
      </c>
    </row>
    <row r="1071" spans="1:10" ht="12.75" customHeight="1">
      <c r="A1071" s="70" t="s">
        <v>2097</v>
      </c>
      <c r="B1071" s="70" t="s">
        <v>2296</v>
      </c>
      <c r="C1071" s="70" t="s">
        <v>2297</v>
      </c>
      <c r="D1071" s="70" t="s">
        <v>34</v>
      </c>
      <c r="E1071" s="70">
        <v>3</v>
      </c>
      <c r="F1071" s="149">
        <v>2171.33</v>
      </c>
      <c r="G1071" s="70">
        <v>48.470174</v>
      </c>
      <c r="H1071" s="70">
        <v>-122.81435999999999</v>
      </c>
      <c r="I1071" s="70">
        <v>48.471141000000003</v>
      </c>
      <c r="J1071" s="70">
        <v>-122.81345</v>
      </c>
    </row>
    <row r="1072" spans="1:10" ht="12.75" customHeight="1">
      <c r="A1072" s="70" t="s">
        <v>2097</v>
      </c>
      <c r="B1072" s="70" t="s">
        <v>2298</v>
      </c>
      <c r="C1072" s="70" t="s">
        <v>2299</v>
      </c>
      <c r="D1072" s="70" t="s">
        <v>34</v>
      </c>
      <c r="E1072" s="70">
        <v>3</v>
      </c>
      <c r="F1072" s="149">
        <v>25.13</v>
      </c>
      <c r="G1072" s="70">
        <v>48.524076000000001</v>
      </c>
      <c r="H1072" s="70">
        <v>-122.91597</v>
      </c>
      <c r="I1072" s="70">
        <v>48.523851999999998</v>
      </c>
      <c r="J1072" s="70">
        <v>-122.91592</v>
      </c>
    </row>
    <row r="1073" spans="1:10" ht="12.75" customHeight="1">
      <c r="A1073" s="70" t="s">
        <v>2097</v>
      </c>
      <c r="B1073" s="70" t="s">
        <v>2300</v>
      </c>
      <c r="C1073" s="70" t="s">
        <v>2301</v>
      </c>
      <c r="D1073" s="70" t="s">
        <v>34</v>
      </c>
      <c r="E1073" s="70">
        <v>3</v>
      </c>
      <c r="F1073" s="149">
        <v>3166.09</v>
      </c>
      <c r="G1073" s="70">
        <v>48.471297</v>
      </c>
      <c r="H1073" s="70">
        <v>-122.85449</v>
      </c>
      <c r="I1073" s="70">
        <v>48.481456999999999</v>
      </c>
      <c r="J1073" s="70">
        <v>-122.85496999999999</v>
      </c>
    </row>
    <row r="1074" spans="1:10" ht="12.75" customHeight="1">
      <c r="A1074" s="70" t="s">
        <v>2097</v>
      </c>
      <c r="B1074" s="70" t="s">
        <v>2302</v>
      </c>
      <c r="C1074" s="70" t="s">
        <v>2303</v>
      </c>
      <c r="D1074" s="70" t="s">
        <v>34</v>
      </c>
      <c r="E1074" s="70">
        <v>3</v>
      </c>
      <c r="F1074" s="149">
        <v>2912.67</v>
      </c>
      <c r="G1074" s="70">
        <v>48.507823000000002</v>
      </c>
      <c r="H1074" s="70">
        <v>-122.87146</v>
      </c>
      <c r="I1074" s="70">
        <v>48.532339999999998</v>
      </c>
      <c r="J1074" s="70">
        <v>-122.86024999999999</v>
      </c>
    </row>
    <row r="1075" spans="1:10" ht="12.75" customHeight="1">
      <c r="A1075" s="70" t="s">
        <v>2097</v>
      </c>
      <c r="B1075" s="70" t="s">
        <v>2304</v>
      </c>
      <c r="C1075" s="70" t="s">
        <v>2305</v>
      </c>
      <c r="D1075" s="70" t="s">
        <v>34</v>
      </c>
      <c r="E1075" s="70">
        <v>3</v>
      </c>
      <c r="F1075" s="149">
        <v>2613.63</v>
      </c>
      <c r="G1075" s="70">
        <v>48.68206</v>
      </c>
      <c r="H1075" s="70">
        <v>-122.96644000000001</v>
      </c>
      <c r="I1075" s="70">
        <v>48.667203000000001</v>
      </c>
      <c r="J1075" s="70">
        <v>-122.98882</v>
      </c>
    </row>
    <row r="1076" spans="1:10" ht="12.75" customHeight="1">
      <c r="A1076" s="70" t="s">
        <v>2097</v>
      </c>
      <c r="B1076" s="70" t="s">
        <v>2306</v>
      </c>
      <c r="C1076" s="70" t="s">
        <v>2307</v>
      </c>
      <c r="D1076" s="70" t="s">
        <v>34</v>
      </c>
      <c r="E1076" s="70">
        <v>3</v>
      </c>
      <c r="F1076" s="149">
        <v>166.65</v>
      </c>
      <c r="G1076" s="70">
        <v>48.442616000000001</v>
      </c>
      <c r="H1076" s="70">
        <v>-122.86483</v>
      </c>
      <c r="I1076" s="70">
        <v>48.441603999999998</v>
      </c>
      <c r="J1076" s="70">
        <v>-122.8633</v>
      </c>
    </row>
    <row r="1077" spans="1:10" ht="12.75" customHeight="1">
      <c r="A1077" s="70" t="s">
        <v>2097</v>
      </c>
      <c r="B1077" s="70" t="s">
        <v>2308</v>
      </c>
      <c r="C1077" s="70" t="s">
        <v>2309</v>
      </c>
      <c r="D1077" s="70" t="s">
        <v>34</v>
      </c>
      <c r="E1077" s="70">
        <v>3</v>
      </c>
      <c r="F1077" s="149">
        <v>6305.35</v>
      </c>
      <c r="G1077" s="70">
        <v>48.747396000000002</v>
      </c>
      <c r="H1077" s="70">
        <v>-122.84847000000001</v>
      </c>
      <c r="I1077" s="70">
        <v>48.744081999999999</v>
      </c>
      <c r="J1077" s="70">
        <v>-122.82732</v>
      </c>
    </row>
    <row r="1078" spans="1:10" ht="12.75" customHeight="1">
      <c r="A1078" s="70" t="s">
        <v>2097</v>
      </c>
      <c r="B1078" s="70" t="s">
        <v>2310</v>
      </c>
      <c r="C1078" s="70" t="s">
        <v>2311</v>
      </c>
      <c r="D1078" s="70" t="s">
        <v>34</v>
      </c>
      <c r="E1078" s="70">
        <v>3</v>
      </c>
      <c r="F1078" s="149">
        <v>2786.72</v>
      </c>
      <c r="G1078" s="70">
        <v>48.427902000000003</v>
      </c>
      <c r="H1078" s="70">
        <v>-122.83439</v>
      </c>
      <c r="I1078" s="70">
        <v>48.422617000000002</v>
      </c>
      <c r="J1078" s="70">
        <v>-122.81775</v>
      </c>
    </row>
    <row r="1079" spans="1:10" ht="12.75" customHeight="1">
      <c r="A1079" s="70" t="s">
        <v>2097</v>
      </c>
      <c r="B1079" s="70" t="s">
        <v>2312</v>
      </c>
      <c r="C1079" s="70" t="s">
        <v>2313</v>
      </c>
      <c r="D1079" s="70" t="s">
        <v>34</v>
      </c>
      <c r="E1079" s="70">
        <v>3</v>
      </c>
      <c r="F1079" s="149">
        <v>892.18</v>
      </c>
      <c r="G1079" s="70">
        <v>48.59666</v>
      </c>
      <c r="H1079" s="70">
        <v>-123.02422</v>
      </c>
      <c r="I1079" s="70">
        <v>48.596994000000002</v>
      </c>
      <c r="J1079" s="70">
        <v>-123.01957</v>
      </c>
    </row>
    <row r="1080" spans="1:10" ht="12.75" customHeight="1">
      <c r="A1080" s="70" t="s">
        <v>2097</v>
      </c>
      <c r="B1080" s="70" t="s">
        <v>2314</v>
      </c>
      <c r="C1080" s="70" t="s">
        <v>2315</v>
      </c>
      <c r="D1080" s="70" t="s">
        <v>34</v>
      </c>
      <c r="E1080" s="70">
        <v>3</v>
      </c>
      <c r="F1080" s="149">
        <v>871.4</v>
      </c>
      <c r="G1080" s="70">
        <v>48.621980000000001</v>
      </c>
      <c r="H1080" s="70">
        <v>-123.17868</v>
      </c>
      <c r="I1080" s="70">
        <v>48.616076</v>
      </c>
      <c r="J1080" s="70">
        <v>-123.18255000000001</v>
      </c>
    </row>
    <row r="1081" spans="1:10" ht="12.75" customHeight="1">
      <c r="A1081" s="70" t="s">
        <v>2097</v>
      </c>
      <c r="B1081" s="70" t="s">
        <v>2316</v>
      </c>
      <c r="C1081" s="70" t="s">
        <v>2317</v>
      </c>
      <c r="D1081" s="70" t="s">
        <v>34</v>
      </c>
      <c r="E1081" s="70">
        <v>3</v>
      </c>
      <c r="F1081" s="149">
        <v>619.63</v>
      </c>
      <c r="G1081" s="70">
        <v>48.444122</v>
      </c>
      <c r="H1081" s="70">
        <v>-122.87168</v>
      </c>
      <c r="I1081" s="70">
        <v>48.442616000000001</v>
      </c>
      <c r="J1081" s="70">
        <v>-122.86483</v>
      </c>
    </row>
    <row r="1082" spans="1:10" ht="12.75" customHeight="1">
      <c r="A1082" s="70" t="s">
        <v>2097</v>
      </c>
      <c r="B1082" s="70" t="s">
        <v>2318</v>
      </c>
      <c r="C1082" s="70" t="s">
        <v>2319</v>
      </c>
      <c r="D1082" s="70" t="s">
        <v>34</v>
      </c>
      <c r="E1082" s="70">
        <v>3</v>
      </c>
      <c r="F1082" s="149">
        <v>2480.41</v>
      </c>
      <c r="G1082" s="70">
        <v>48.678095999999996</v>
      </c>
      <c r="H1082" s="70">
        <v>-122.79347</v>
      </c>
      <c r="I1082" s="70">
        <v>48.693403000000004</v>
      </c>
      <c r="J1082" s="70">
        <v>-122.82437</v>
      </c>
    </row>
    <row r="1083" spans="1:10" ht="12.75" customHeight="1">
      <c r="A1083" s="70" t="s">
        <v>2097</v>
      </c>
      <c r="B1083" s="70" t="s">
        <v>2320</v>
      </c>
      <c r="C1083" s="70" t="s">
        <v>2321</v>
      </c>
      <c r="D1083" s="70" t="s">
        <v>34</v>
      </c>
      <c r="E1083" s="70">
        <v>3</v>
      </c>
      <c r="F1083" s="149">
        <v>742.64</v>
      </c>
      <c r="G1083" s="70">
        <v>48.596764</v>
      </c>
      <c r="H1083" s="70">
        <v>-123.16825</v>
      </c>
      <c r="I1083" s="70">
        <v>48.595857000000002</v>
      </c>
      <c r="J1083" s="70">
        <v>-123.16959</v>
      </c>
    </row>
    <row r="1084" spans="1:10" ht="12.75" customHeight="1">
      <c r="A1084" s="70" t="s">
        <v>2097</v>
      </c>
      <c r="B1084" s="70" t="s">
        <v>2322</v>
      </c>
      <c r="C1084" s="70" t="s">
        <v>2323</v>
      </c>
      <c r="D1084" s="70" t="s">
        <v>178</v>
      </c>
      <c r="E1084" s="70">
        <v>3</v>
      </c>
      <c r="F1084" s="149">
        <v>261.79000000000002</v>
      </c>
      <c r="G1084" s="70">
        <v>48.489116000000003</v>
      </c>
      <c r="H1084" s="70">
        <v>-123.07418</v>
      </c>
      <c r="I1084" s="70">
        <v>48.490709000000003</v>
      </c>
      <c r="J1084" s="70">
        <v>-123.07213</v>
      </c>
    </row>
    <row r="1085" spans="1:10" ht="12.75" customHeight="1">
      <c r="A1085" s="70" t="s">
        <v>2097</v>
      </c>
      <c r="B1085" s="70" t="s">
        <v>2324</v>
      </c>
      <c r="C1085" s="70" t="s">
        <v>2325</v>
      </c>
      <c r="D1085" s="70" t="s">
        <v>34</v>
      </c>
      <c r="E1085" s="70">
        <v>3</v>
      </c>
      <c r="F1085" s="149">
        <v>51.73</v>
      </c>
      <c r="G1085" s="70">
        <v>48.447887999999999</v>
      </c>
      <c r="H1085" s="70">
        <v>-122.84318</v>
      </c>
      <c r="I1085" s="70">
        <v>48.447513999999998</v>
      </c>
      <c r="J1085" s="70">
        <v>-122.8436</v>
      </c>
    </row>
    <row r="1086" spans="1:10" ht="12.75" customHeight="1">
      <c r="A1086" s="70" t="s">
        <v>2097</v>
      </c>
      <c r="B1086" s="70" t="s">
        <v>2326</v>
      </c>
      <c r="C1086" s="70" t="s">
        <v>2327</v>
      </c>
      <c r="D1086" s="70" t="s">
        <v>34</v>
      </c>
      <c r="E1086" s="70">
        <v>3</v>
      </c>
      <c r="F1086" s="149">
        <v>1410</v>
      </c>
      <c r="G1086" s="70">
        <v>48.445757</v>
      </c>
      <c r="H1086" s="70">
        <v>-122.84665</v>
      </c>
      <c r="I1086" s="70">
        <v>48.452570000000001</v>
      </c>
      <c r="J1086" s="70">
        <v>-122.85026999999999</v>
      </c>
    </row>
    <row r="1087" spans="1:10" ht="12.75" customHeight="1">
      <c r="A1087" s="70" t="s">
        <v>2097</v>
      </c>
      <c r="B1087" s="70" t="s">
        <v>2328</v>
      </c>
      <c r="C1087" s="70" t="s">
        <v>2329</v>
      </c>
      <c r="D1087" s="70" t="s">
        <v>34</v>
      </c>
      <c r="E1087" s="70">
        <v>3</v>
      </c>
      <c r="F1087" s="149">
        <v>1875.78</v>
      </c>
      <c r="G1087" s="70">
        <v>48.460152999999998</v>
      </c>
      <c r="H1087" s="70">
        <v>-122.82325</v>
      </c>
      <c r="I1087" s="70">
        <v>48.448996999999999</v>
      </c>
      <c r="J1087" s="70">
        <v>-122.84029</v>
      </c>
    </row>
    <row r="1088" spans="1:10" ht="12.75" customHeight="1">
      <c r="A1088" s="70" t="s">
        <v>2097</v>
      </c>
      <c r="B1088" s="70" t="s">
        <v>2330</v>
      </c>
      <c r="C1088" s="70" t="s">
        <v>2331</v>
      </c>
      <c r="D1088" s="70" t="s">
        <v>34</v>
      </c>
      <c r="E1088" s="70">
        <v>3</v>
      </c>
      <c r="F1088" s="149">
        <v>2360.61</v>
      </c>
      <c r="G1088" s="70">
        <v>48.584688</v>
      </c>
      <c r="H1088" s="70">
        <v>-122.81632999999999</v>
      </c>
      <c r="I1088" s="70">
        <v>48.584631000000002</v>
      </c>
      <c r="J1088" s="70">
        <v>-122.81480000000001</v>
      </c>
    </row>
    <row r="1089" spans="1:10" ht="12.75" customHeight="1">
      <c r="A1089" s="70" t="s">
        <v>2097</v>
      </c>
      <c r="B1089" s="70" t="s">
        <v>2332</v>
      </c>
      <c r="C1089" s="70" t="s">
        <v>2333</v>
      </c>
      <c r="D1089" s="70" t="s">
        <v>34</v>
      </c>
      <c r="E1089" s="70">
        <v>3</v>
      </c>
      <c r="F1089" s="149">
        <v>1572.06</v>
      </c>
      <c r="G1089" s="70">
        <v>48.539712000000002</v>
      </c>
      <c r="H1089" s="70">
        <v>-122.85912999999999</v>
      </c>
      <c r="I1089" s="70">
        <v>48.542735</v>
      </c>
      <c r="J1089" s="70">
        <v>-122.87564999999999</v>
      </c>
    </row>
    <row r="1090" spans="1:10" ht="12.75" customHeight="1">
      <c r="A1090" s="70" t="s">
        <v>2097</v>
      </c>
      <c r="B1090" s="70" t="s">
        <v>2334</v>
      </c>
      <c r="C1090" s="70" t="s">
        <v>2335</v>
      </c>
      <c r="D1090" s="70" t="s">
        <v>34</v>
      </c>
      <c r="E1090" s="70">
        <v>3</v>
      </c>
      <c r="F1090" s="149">
        <v>3956.5</v>
      </c>
      <c r="G1090" s="70">
        <v>48.584142</v>
      </c>
      <c r="H1090" s="70">
        <v>-123.00648</v>
      </c>
      <c r="I1090" s="70">
        <v>48.586762</v>
      </c>
      <c r="J1090" s="70">
        <v>-123.00802</v>
      </c>
    </row>
    <row r="1091" spans="1:10" ht="12.75" customHeight="1">
      <c r="A1091" s="70" t="s">
        <v>2097</v>
      </c>
      <c r="B1091" s="70" t="s">
        <v>2336</v>
      </c>
      <c r="C1091" s="70" t="s">
        <v>2337</v>
      </c>
      <c r="D1091" s="70" t="s">
        <v>34</v>
      </c>
      <c r="E1091" s="70">
        <v>3</v>
      </c>
      <c r="F1091" s="149">
        <v>159.33000000000001</v>
      </c>
      <c r="G1091" s="70">
        <v>48.714008999999997</v>
      </c>
      <c r="H1091" s="70">
        <v>-122.90617</v>
      </c>
      <c r="I1091" s="70">
        <v>48.714432000000002</v>
      </c>
      <c r="J1091" s="70">
        <v>-122.90809</v>
      </c>
    </row>
    <row r="1092" spans="1:10" ht="12.75" customHeight="1">
      <c r="A1092" s="70" t="s">
        <v>2097</v>
      </c>
      <c r="B1092" s="70" t="s">
        <v>2338</v>
      </c>
      <c r="C1092" s="70" t="s">
        <v>2339</v>
      </c>
      <c r="D1092" s="70" t="s">
        <v>34</v>
      </c>
      <c r="E1092" s="70">
        <v>3</v>
      </c>
      <c r="F1092" s="149">
        <v>2703.45</v>
      </c>
      <c r="G1092" s="70">
        <v>48.757835999999998</v>
      </c>
      <c r="H1092" s="70">
        <v>-122.8927</v>
      </c>
      <c r="I1092" s="70">
        <v>48.757835999999998</v>
      </c>
      <c r="J1092" s="70">
        <v>-122.8927</v>
      </c>
    </row>
    <row r="1093" spans="1:10" ht="12.75" customHeight="1">
      <c r="A1093" s="70" t="s">
        <v>2097</v>
      </c>
      <c r="B1093" s="70" t="s">
        <v>2340</v>
      </c>
      <c r="C1093" s="70" t="s">
        <v>2341</v>
      </c>
      <c r="D1093" s="70" t="s">
        <v>34</v>
      </c>
      <c r="E1093" s="70">
        <v>3</v>
      </c>
      <c r="F1093" s="149">
        <v>1839.08</v>
      </c>
      <c r="G1093" s="70">
        <v>48.672953</v>
      </c>
      <c r="H1093" s="70">
        <v>-123.16432</v>
      </c>
      <c r="I1093" s="70">
        <v>48.678981999999998</v>
      </c>
      <c r="J1093" s="70">
        <v>-123.17771</v>
      </c>
    </row>
    <row r="1094" spans="1:10" ht="12.75" customHeight="1">
      <c r="A1094" s="70" t="s">
        <v>2097</v>
      </c>
      <c r="B1094" s="70" t="s">
        <v>2342</v>
      </c>
      <c r="C1094" s="70" t="s">
        <v>2343</v>
      </c>
      <c r="D1094" s="70" t="s">
        <v>178</v>
      </c>
      <c r="E1094" s="70">
        <v>3</v>
      </c>
      <c r="F1094" s="149">
        <v>3168.98</v>
      </c>
      <c r="G1094" s="70">
        <v>48.509548000000002</v>
      </c>
      <c r="H1094" s="70">
        <v>-122.83832</v>
      </c>
      <c r="I1094" s="70">
        <v>48.515447999999999</v>
      </c>
      <c r="J1094" s="70">
        <v>-122.83534</v>
      </c>
    </row>
    <row r="1095" spans="1:10" ht="12.75" customHeight="1">
      <c r="A1095" s="70" t="s">
        <v>2097</v>
      </c>
      <c r="B1095" s="70" t="s">
        <v>2344</v>
      </c>
      <c r="C1095" s="70" t="s">
        <v>2345</v>
      </c>
      <c r="D1095" s="70" t="s">
        <v>34</v>
      </c>
      <c r="E1095" s="70">
        <v>3</v>
      </c>
      <c r="F1095" s="149">
        <v>334.11</v>
      </c>
      <c r="G1095" s="70">
        <v>48.599522</v>
      </c>
      <c r="H1095" s="70">
        <v>-123.02594000000001</v>
      </c>
      <c r="I1095" s="70">
        <v>48.599522</v>
      </c>
      <c r="J1095" s="70">
        <v>-123.02594000000001</v>
      </c>
    </row>
    <row r="1096" spans="1:10" ht="12.75" customHeight="1">
      <c r="A1096" s="70" t="s">
        <v>2097</v>
      </c>
      <c r="B1096" s="70" t="s">
        <v>2346</v>
      </c>
      <c r="C1096" s="70" t="s">
        <v>2347</v>
      </c>
      <c r="D1096" s="70" t="s">
        <v>34</v>
      </c>
      <c r="E1096" s="70">
        <v>3</v>
      </c>
      <c r="F1096" s="149">
        <v>200.73</v>
      </c>
      <c r="G1096" s="70">
        <v>48.607672999999998</v>
      </c>
      <c r="H1096" s="70">
        <v>-122.95451</v>
      </c>
      <c r="I1096" s="70">
        <v>48.607672999999998</v>
      </c>
      <c r="J1096" s="70">
        <v>-122.95451</v>
      </c>
    </row>
    <row r="1097" spans="1:10" ht="12.75" customHeight="1">
      <c r="A1097" s="70" t="s">
        <v>2097</v>
      </c>
      <c r="B1097" s="70" t="s">
        <v>2348</v>
      </c>
      <c r="C1097" s="70" t="s">
        <v>2349</v>
      </c>
      <c r="D1097" s="70" t="s">
        <v>178</v>
      </c>
      <c r="E1097" s="70">
        <v>3</v>
      </c>
      <c r="F1097" s="149">
        <v>67.180000000000007</v>
      </c>
      <c r="G1097" s="70">
        <v>48.593155000000003</v>
      </c>
      <c r="H1097" s="70">
        <v>-122.81756</v>
      </c>
      <c r="I1097" s="70">
        <v>48.59263</v>
      </c>
      <c r="J1097" s="70">
        <v>-122.81786</v>
      </c>
    </row>
    <row r="1098" spans="1:10" ht="12.75" customHeight="1">
      <c r="A1098" s="70" t="s">
        <v>2097</v>
      </c>
      <c r="B1098" s="70" t="s">
        <v>2350</v>
      </c>
      <c r="C1098" s="70" t="s">
        <v>2351</v>
      </c>
      <c r="D1098" s="70" t="s">
        <v>34</v>
      </c>
      <c r="E1098" s="70">
        <v>3</v>
      </c>
      <c r="F1098" s="149">
        <v>36.61</v>
      </c>
      <c r="G1098" s="70">
        <v>48.605918000000003</v>
      </c>
      <c r="H1098" s="70">
        <v>-122.81668000000001</v>
      </c>
      <c r="I1098" s="70">
        <v>48.606119</v>
      </c>
      <c r="J1098" s="70">
        <v>-122.81629</v>
      </c>
    </row>
    <row r="1099" spans="1:10" ht="12.75" customHeight="1">
      <c r="A1099" s="70" t="s">
        <v>2097</v>
      </c>
      <c r="B1099" s="70" t="s">
        <v>2352</v>
      </c>
      <c r="C1099" s="70" t="s">
        <v>2353</v>
      </c>
      <c r="D1099" s="70" t="s">
        <v>34</v>
      </c>
      <c r="E1099" s="70">
        <v>3</v>
      </c>
      <c r="F1099" s="149">
        <v>294.39999999999998</v>
      </c>
      <c r="G1099" s="70">
        <v>48.602505000000001</v>
      </c>
      <c r="H1099" s="70">
        <v>-122.80540000000001</v>
      </c>
      <c r="I1099" s="70">
        <v>48.602255999999997</v>
      </c>
      <c r="J1099" s="70">
        <v>-122.80213000000001</v>
      </c>
    </row>
    <row r="1100" spans="1:10" ht="12.75" customHeight="1">
      <c r="A1100" s="70" t="s">
        <v>2097</v>
      </c>
      <c r="B1100" s="70" t="s">
        <v>2354</v>
      </c>
      <c r="C1100" s="70" t="s">
        <v>2355</v>
      </c>
      <c r="D1100" s="70" t="s">
        <v>34</v>
      </c>
      <c r="E1100" s="70">
        <v>3</v>
      </c>
      <c r="F1100" s="149">
        <v>947.16</v>
      </c>
      <c r="G1100" s="70">
        <v>48.602389000000002</v>
      </c>
      <c r="H1100" s="70">
        <v>-122.83235000000001</v>
      </c>
      <c r="I1100" s="70">
        <v>48.601711999999999</v>
      </c>
      <c r="J1100" s="70">
        <v>-122.83067</v>
      </c>
    </row>
    <row r="1101" spans="1:10" ht="12.75" customHeight="1">
      <c r="A1101" s="70" t="s">
        <v>2097</v>
      </c>
      <c r="B1101" s="70" t="s">
        <v>2356</v>
      </c>
      <c r="C1101" s="70" t="s">
        <v>2357</v>
      </c>
      <c r="D1101" s="70" t="s">
        <v>34</v>
      </c>
      <c r="E1101" s="70">
        <v>3</v>
      </c>
      <c r="F1101" s="149">
        <v>1302.92</v>
      </c>
      <c r="G1101" s="70">
        <v>48.601711999999999</v>
      </c>
      <c r="H1101" s="70">
        <v>-122.83067</v>
      </c>
      <c r="I1101" s="70">
        <v>48.601244999999999</v>
      </c>
      <c r="J1101" s="70">
        <v>-122.82274</v>
      </c>
    </row>
    <row r="1102" spans="1:10" ht="12.75" customHeight="1">
      <c r="A1102" s="70" t="s">
        <v>2097</v>
      </c>
      <c r="B1102" s="70" t="s">
        <v>2358</v>
      </c>
      <c r="C1102" s="70" t="s">
        <v>2359</v>
      </c>
      <c r="D1102" s="70" t="s">
        <v>34</v>
      </c>
      <c r="E1102" s="70">
        <v>3</v>
      </c>
      <c r="F1102" s="149">
        <v>1331.81</v>
      </c>
      <c r="G1102" s="70">
        <v>48.561284000000001</v>
      </c>
      <c r="H1102" s="70">
        <v>-122.89151</v>
      </c>
      <c r="I1102" s="70">
        <v>48.553987999999997</v>
      </c>
      <c r="J1102" s="70">
        <v>-122.90088</v>
      </c>
    </row>
    <row r="1103" spans="1:10" ht="12.75" customHeight="1">
      <c r="A1103" s="70" t="s">
        <v>2097</v>
      </c>
      <c r="B1103" s="70" t="s">
        <v>2360</v>
      </c>
      <c r="C1103" s="70" t="s">
        <v>2361</v>
      </c>
      <c r="D1103" s="70" t="s">
        <v>34</v>
      </c>
      <c r="E1103" s="70">
        <v>3</v>
      </c>
      <c r="F1103" s="149">
        <v>195.88</v>
      </c>
      <c r="G1103" s="70">
        <v>48.618769</v>
      </c>
      <c r="H1103" s="70">
        <v>-122.83134</v>
      </c>
      <c r="I1103" s="70">
        <v>48.617207999999998</v>
      </c>
      <c r="J1103" s="70">
        <v>-122.83029000000001</v>
      </c>
    </row>
    <row r="1104" spans="1:10" ht="12.75" customHeight="1">
      <c r="A1104" s="70" t="s">
        <v>2097</v>
      </c>
      <c r="B1104" s="70" t="s">
        <v>2362</v>
      </c>
      <c r="C1104" s="70" t="s">
        <v>2363</v>
      </c>
      <c r="D1104" s="70" t="s">
        <v>34</v>
      </c>
      <c r="E1104" s="70">
        <v>3</v>
      </c>
      <c r="F1104" s="149">
        <v>18.38</v>
      </c>
      <c r="G1104" s="70">
        <v>48.619166999999997</v>
      </c>
      <c r="H1104" s="70">
        <v>-122.83581</v>
      </c>
      <c r="I1104" s="70">
        <v>48.619149999999998</v>
      </c>
      <c r="J1104" s="70">
        <v>-122.83556</v>
      </c>
    </row>
    <row r="1105" spans="1:10" ht="12.75" customHeight="1">
      <c r="A1105" s="70" t="s">
        <v>2097</v>
      </c>
      <c r="B1105" s="70" t="s">
        <v>2364</v>
      </c>
      <c r="C1105" s="70" t="s">
        <v>2365</v>
      </c>
      <c r="D1105" s="70" t="s">
        <v>34</v>
      </c>
      <c r="E1105" s="70">
        <v>3</v>
      </c>
      <c r="F1105" s="149">
        <v>79.28</v>
      </c>
      <c r="G1105" s="70">
        <v>48.597453999999999</v>
      </c>
      <c r="H1105" s="70">
        <v>-122.94486999999999</v>
      </c>
      <c r="I1105" s="70">
        <v>48.597720000000002</v>
      </c>
      <c r="J1105" s="70">
        <v>-122.94387999999999</v>
      </c>
    </row>
    <row r="1106" spans="1:10" ht="12.75" customHeight="1">
      <c r="A1106" s="70" t="s">
        <v>2097</v>
      </c>
      <c r="B1106" s="70" t="s">
        <v>2366</v>
      </c>
      <c r="C1106" s="70" t="s">
        <v>2367</v>
      </c>
      <c r="D1106" s="70" t="s">
        <v>178</v>
      </c>
      <c r="E1106" s="70">
        <v>3</v>
      </c>
      <c r="F1106" s="149">
        <v>116.94</v>
      </c>
      <c r="G1106" s="70">
        <v>48.631771000000001</v>
      </c>
      <c r="H1106" s="70">
        <v>-122.9605</v>
      </c>
      <c r="I1106" s="70">
        <v>48.631552999999997</v>
      </c>
      <c r="J1106" s="70">
        <v>-122.95895</v>
      </c>
    </row>
    <row r="1107" spans="1:10" ht="12.75" customHeight="1">
      <c r="A1107" s="70" t="s">
        <v>2097</v>
      </c>
      <c r="B1107" s="70" t="s">
        <v>2368</v>
      </c>
      <c r="C1107" s="70" t="s">
        <v>2369</v>
      </c>
      <c r="D1107" s="70" t="s">
        <v>34</v>
      </c>
      <c r="E1107" s="70">
        <v>3</v>
      </c>
      <c r="F1107" s="149">
        <v>933.25</v>
      </c>
      <c r="G1107" s="70">
        <v>48.624372999999999</v>
      </c>
      <c r="H1107" s="70">
        <v>-122.87755</v>
      </c>
      <c r="I1107" s="70">
        <v>48.629130000000004</v>
      </c>
      <c r="J1107" s="70">
        <v>-122.87803</v>
      </c>
    </row>
    <row r="1108" spans="1:10" ht="12.75" customHeight="1">
      <c r="A1108" s="70" t="s">
        <v>2097</v>
      </c>
      <c r="B1108" s="70" t="s">
        <v>2370</v>
      </c>
      <c r="C1108" s="70" t="s">
        <v>2371</v>
      </c>
      <c r="D1108" s="70" t="s">
        <v>34</v>
      </c>
      <c r="E1108" s="70">
        <v>3</v>
      </c>
      <c r="F1108" s="149">
        <v>1075.03</v>
      </c>
      <c r="G1108" s="70">
        <v>48.620418000000001</v>
      </c>
      <c r="H1108" s="70">
        <v>-122.80809000000001</v>
      </c>
      <c r="I1108" s="70">
        <v>48.624744</v>
      </c>
      <c r="J1108" s="70">
        <v>-122.79961</v>
      </c>
    </row>
    <row r="1109" spans="1:10" ht="12.75" customHeight="1">
      <c r="A1109" s="70" t="s">
        <v>2097</v>
      </c>
      <c r="B1109" s="70" t="s">
        <v>2372</v>
      </c>
      <c r="C1109" s="70" t="s">
        <v>2373</v>
      </c>
      <c r="D1109" s="70" t="s">
        <v>34</v>
      </c>
      <c r="E1109" s="70">
        <v>3</v>
      </c>
      <c r="F1109" s="149">
        <v>518.07000000000005</v>
      </c>
      <c r="G1109" s="70">
        <v>48.641030999999998</v>
      </c>
      <c r="H1109" s="70">
        <v>-122.77033</v>
      </c>
      <c r="I1109" s="70">
        <v>48.643295999999999</v>
      </c>
      <c r="J1109" s="70">
        <v>-122.76518</v>
      </c>
    </row>
    <row r="1110" spans="1:10" ht="12.75" customHeight="1">
      <c r="A1110" s="70" t="s">
        <v>2097</v>
      </c>
      <c r="B1110" s="70" t="s">
        <v>2374</v>
      </c>
      <c r="C1110" s="70" t="s">
        <v>2375</v>
      </c>
      <c r="D1110" s="70" t="s">
        <v>34</v>
      </c>
      <c r="E1110" s="70">
        <v>3</v>
      </c>
      <c r="F1110" s="149">
        <v>1201.78</v>
      </c>
      <c r="G1110" s="70">
        <v>48.645409000000001</v>
      </c>
      <c r="H1110" s="70">
        <v>-122.76452</v>
      </c>
      <c r="I1110" s="70">
        <v>48.651324000000002</v>
      </c>
      <c r="J1110" s="70">
        <v>-122.75527</v>
      </c>
    </row>
    <row r="1111" spans="1:10" ht="12.75" customHeight="1">
      <c r="A1111" s="70" t="s">
        <v>2097</v>
      </c>
      <c r="B1111" s="70" t="s">
        <v>2376</v>
      </c>
      <c r="C1111" s="70" t="s">
        <v>2377</v>
      </c>
      <c r="D1111" s="70" t="s">
        <v>34</v>
      </c>
      <c r="E1111" s="70">
        <v>3</v>
      </c>
      <c r="F1111" s="149">
        <v>1687.06</v>
      </c>
      <c r="G1111" s="70">
        <v>48.507064</v>
      </c>
      <c r="H1111" s="70">
        <v>-122.9336</v>
      </c>
      <c r="I1111" s="70">
        <v>48.507061</v>
      </c>
      <c r="J1111" s="70">
        <v>-122.93302</v>
      </c>
    </row>
    <row r="1112" spans="1:10" ht="12.75" customHeight="1">
      <c r="A1112" s="70" t="s">
        <v>2097</v>
      </c>
      <c r="B1112" s="70" t="s">
        <v>2378</v>
      </c>
      <c r="C1112" s="70" t="s">
        <v>2379</v>
      </c>
      <c r="D1112" s="70" t="s">
        <v>34</v>
      </c>
      <c r="E1112" s="70">
        <v>3</v>
      </c>
      <c r="F1112" s="149">
        <v>6220.8</v>
      </c>
      <c r="G1112" s="70">
        <v>48.789171000000003</v>
      </c>
      <c r="H1112" s="70">
        <v>-122.9718</v>
      </c>
      <c r="I1112" s="70">
        <v>48.789171000000003</v>
      </c>
      <c r="J1112" s="70">
        <v>-122.9718</v>
      </c>
    </row>
    <row r="1113" spans="1:10" ht="12.75" customHeight="1">
      <c r="A1113" s="70" t="s">
        <v>2097</v>
      </c>
      <c r="B1113" s="70" t="s">
        <v>2380</v>
      </c>
      <c r="C1113" s="70" t="s">
        <v>2381</v>
      </c>
      <c r="D1113" s="70" t="s">
        <v>34</v>
      </c>
      <c r="E1113" s="70">
        <v>3</v>
      </c>
      <c r="F1113" s="149">
        <v>2556.5700000000002</v>
      </c>
      <c r="G1113" s="70">
        <v>48.526954000000003</v>
      </c>
      <c r="H1113" s="70">
        <v>-122.9752</v>
      </c>
      <c r="I1113" s="70">
        <v>48.534942999999998</v>
      </c>
      <c r="J1113" s="70">
        <v>-122.99542</v>
      </c>
    </row>
    <row r="1114" spans="1:10" ht="12.75" customHeight="1">
      <c r="A1114" s="70" t="s">
        <v>2097</v>
      </c>
      <c r="B1114" s="70" t="s">
        <v>2382</v>
      </c>
      <c r="C1114" s="70" t="s">
        <v>2383</v>
      </c>
      <c r="D1114" s="70" t="s">
        <v>34</v>
      </c>
      <c r="E1114" s="70">
        <v>3</v>
      </c>
      <c r="F1114" s="149">
        <v>658.66</v>
      </c>
      <c r="G1114" s="70">
        <v>48.422617000000002</v>
      </c>
      <c r="H1114" s="70">
        <v>-122.81775</v>
      </c>
      <c r="I1114" s="70">
        <v>48.423133</v>
      </c>
      <c r="J1114" s="70">
        <v>-122.81235</v>
      </c>
    </row>
    <row r="1115" spans="1:10" ht="12.75" customHeight="1">
      <c r="A1115" s="70" t="s">
        <v>2097</v>
      </c>
      <c r="B1115" s="70" t="s">
        <v>2384</v>
      </c>
      <c r="C1115" s="70" t="s">
        <v>2385</v>
      </c>
      <c r="D1115" s="70" t="s">
        <v>34</v>
      </c>
      <c r="E1115" s="70">
        <v>3</v>
      </c>
      <c r="F1115" s="149">
        <v>1945.85</v>
      </c>
      <c r="G1115" s="70">
        <v>48.709718000000002</v>
      </c>
      <c r="H1115" s="70">
        <v>-122.93871</v>
      </c>
      <c r="I1115" s="70">
        <v>48.712093000000003</v>
      </c>
      <c r="J1115" s="70">
        <v>-122.95102</v>
      </c>
    </row>
    <row r="1116" spans="1:10" ht="12.75" customHeight="1">
      <c r="A1116" s="70" t="s">
        <v>2097</v>
      </c>
      <c r="B1116" s="70" t="s">
        <v>2386</v>
      </c>
      <c r="C1116" s="70" t="s">
        <v>2387</v>
      </c>
      <c r="D1116" s="70" t="s">
        <v>34</v>
      </c>
      <c r="E1116" s="70">
        <v>3</v>
      </c>
      <c r="F1116" s="149">
        <v>715.57</v>
      </c>
      <c r="G1116" s="70">
        <v>48.710884999999998</v>
      </c>
      <c r="H1116" s="70">
        <v>-122.92943</v>
      </c>
      <c r="I1116" s="70">
        <v>48.709718000000002</v>
      </c>
      <c r="J1116" s="70">
        <v>-122.93871</v>
      </c>
    </row>
    <row r="1117" spans="1:10" ht="12.75" customHeight="1">
      <c r="A1117" s="70" t="s">
        <v>2097</v>
      </c>
      <c r="B1117" s="70" t="s">
        <v>2388</v>
      </c>
      <c r="C1117" s="70" t="s">
        <v>2389</v>
      </c>
      <c r="D1117" s="70" t="s">
        <v>34</v>
      </c>
      <c r="E1117" s="70">
        <v>3</v>
      </c>
      <c r="F1117" s="149">
        <v>998.06</v>
      </c>
      <c r="G1117" s="70">
        <v>48.712015000000001</v>
      </c>
      <c r="H1117" s="70">
        <v>-123.0094</v>
      </c>
      <c r="I1117" s="70">
        <v>48.720225999999997</v>
      </c>
      <c r="J1117" s="70">
        <v>-123.00894</v>
      </c>
    </row>
    <row r="1118" spans="1:10" ht="12.75" customHeight="1">
      <c r="A1118" s="70" t="s">
        <v>2097</v>
      </c>
      <c r="B1118" s="70" t="s">
        <v>2390</v>
      </c>
      <c r="C1118" s="70" t="s">
        <v>2391</v>
      </c>
      <c r="D1118" s="70" t="s">
        <v>34</v>
      </c>
      <c r="E1118" s="70">
        <v>3</v>
      </c>
      <c r="F1118" s="149">
        <v>2737.94</v>
      </c>
      <c r="G1118" s="70">
        <v>48.656264999999998</v>
      </c>
      <c r="H1118" s="70">
        <v>-122.75503</v>
      </c>
      <c r="I1118" s="70">
        <v>48.668452000000002</v>
      </c>
      <c r="J1118" s="70">
        <v>-122.76506999999999</v>
      </c>
    </row>
    <row r="1119" spans="1:10" ht="12.75" customHeight="1">
      <c r="A1119" s="70" t="s">
        <v>2097</v>
      </c>
      <c r="B1119" s="70" t="s">
        <v>2392</v>
      </c>
      <c r="C1119" s="70" t="s">
        <v>2393</v>
      </c>
      <c r="D1119" s="70" t="s">
        <v>34</v>
      </c>
      <c r="E1119" s="70">
        <v>3</v>
      </c>
      <c r="F1119" s="149">
        <v>2839.96</v>
      </c>
      <c r="G1119" s="70">
        <v>48.668452000000002</v>
      </c>
      <c r="H1119" s="70">
        <v>-122.76506999999999</v>
      </c>
      <c r="I1119" s="70">
        <v>48.665619</v>
      </c>
      <c r="J1119" s="70">
        <v>-122.75415</v>
      </c>
    </row>
    <row r="1120" spans="1:10" ht="12.75" customHeight="1">
      <c r="A1120" s="70" t="s">
        <v>2097</v>
      </c>
      <c r="B1120" s="70" t="s">
        <v>2394</v>
      </c>
      <c r="C1120" s="70" t="s">
        <v>2395</v>
      </c>
      <c r="D1120" s="70" t="s">
        <v>34</v>
      </c>
      <c r="E1120" s="70">
        <v>3</v>
      </c>
      <c r="F1120" s="149">
        <v>850.41</v>
      </c>
      <c r="G1120" s="70">
        <v>48.707650000000001</v>
      </c>
      <c r="H1120" s="70">
        <v>-122.86862000000001</v>
      </c>
      <c r="I1120" s="70">
        <v>48.712499000000001</v>
      </c>
      <c r="J1120" s="70">
        <v>-122.87663999999999</v>
      </c>
    </row>
    <row r="1121" spans="1:10" ht="12.75" customHeight="1">
      <c r="A1121" s="70" t="s">
        <v>2097</v>
      </c>
      <c r="B1121" s="70" t="s">
        <v>2396</v>
      </c>
      <c r="C1121" s="70" t="s">
        <v>2397</v>
      </c>
      <c r="D1121" s="70" t="s">
        <v>34</v>
      </c>
      <c r="E1121" s="70">
        <v>3</v>
      </c>
      <c r="F1121" s="149">
        <v>150.41</v>
      </c>
      <c r="G1121" s="70">
        <v>48.538434000000002</v>
      </c>
      <c r="H1121" s="70">
        <v>-122.7824</v>
      </c>
      <c r="I1121" s="70">
        <v>48.538434000000002</v>
      </c>
      <c r="J1121" s="70">
        <v>-122.7824</v>
      </c>
    </row>
    <row r="1122" spans="1:10" ht="12.75" customHeight="1">
      <c r="A1122" s="70" t="s">
        <v>2097</v>
      </c>
      <c r="B1122" s="70" t="s">
        <v>2398</v>
      </c>
      <c r="C1122" s="70" t="s">
        <v>2399</v>
      </c>
      <c r="D1122" s="70" t="s">
        <v>34</v>
      </c>
      <c r="E1122" s="70">
        <v>3</v>
      </c>
      <c r="F1122" s="149">
        <v>370.74</v>
      </c>
      <c r="G1122" s="70">
        <v>48.535665000000002</v>
      </c>
      <c r="H1122" s="70">
        <v>-123.01504</v>
      </c>
      <c r="I1122" s="70">
        <v>48.537281999999998</v>
      </c>
      <c r="J1122" s="70">
        <v>-123.01913999999999</v>
      </c>
    </row>
    <row r="1123" spans="1:10" ht="12.75" customHeight="1">
      <c r="A1123" s="70" t="s">
        <v>2097</v>
      </c>
      <c r="B1123" s="70" t="s">
        <v>2400</v>
      </c>
      <c r="C1123" s="70" t="s">
        <v>2401</v>
      </c>
      <c r="D1123" s="70" t="s">
        <v>34</v>
      </c>
      <c r="E1123" s="70">
        <v>3</v>
      </c>
      <c r="F1123" s="149">
        <v>269.89999999999998</v>
      </c>
      <c r="G1123" s="70">
        <v>48.618178999999998</v>
      </c>
      <c r="H1123" s="70">
        <v>-123.16764999999999</v>
      </c>
      <c r="I1123" s="70">
        <v>48.618178999999998</v>
      </c>
      <c r="J1123" s="70">
        <v>-123.16764999999999</v>
      </c>
    </row>
    <row r="1124" spans="1:10" ht="12.75" customHeight="1">
      <c r="A1124" s="70" t="s">
        <v>2097</v>
      </c>
      <c r="B1124" s="70" t="s">
        <v>2402</v>
      </c>
      <c r="C1124" s="70" t="s">
        <v>2403</v>
      </c>
      <c r="D1124" s="70" t="s">
        <v>34</v>
      </c>
      <c r="E1124" s="70">
        <v>3</v>
      </c>
      <c r="F1124" s="149">
        <v>2030.65</v>
      </c>
      <c r="G1124" s="70">
        <v>48.657814999999999</v>
      </c>
      <c r="H1124" s="70">
        <v>-123.00494</v>
      </c>
      <c r="I1124" s="70">
        <v>48.643362000000003</v>
      </c>
      <c r="J1124" s="70">
        <v>-123.01537</v>
      </c>
    </row>
    <row r="1125" spans="1:10" ht="12.75" customHeight="1">
      <c r="A1125" s="70" t="s">
        <v>2097</v>
      </c>
      <c r="B1125" s="70" t="s">
        <v>2404</v>
      </c>
      <c r="C1125" s="70" t="s">
        <v>2405</v>
      </c>
      <c r="D1125" s="70" t="s">
        <v>34</v>
      </c>
      <c r="E1125" s="70">
        <v>3</v>
      </c>
      <c r="F1125" s="149">
        <v>2183.92</v>
      </c>
      <c r="G1125" s="70">
        <v>48.699036</v>
      </c>
      <c r="H1125" s="70">
        <v>-122.83565</v>
      </c>
      <c r="I1125" s="70">
        <v>48.704963999999997</v>
      </c>
      <c r="J1125" s="70">
        <v>-122.86236</v>
      </c>
    </row>
    <row r="1126" spans="1:10" ht="12.75" customHeight="1">
      <c r="A1126" s="70" t="s">
        <v>2097</v>
      </c>
      <c r="B1126" s="70" t="s">
        <v>2406</v>
      </c>
      <c r="C1126" s="70" t="s">
        <v>2407</v>
      </c>
      <c r="D1126" s="70" t="s">
        <v>34</v>
      </c>
      <c r="E1126" s="70">
        <v>3</v>
      </c>
      <c r="F1126" s="149">
        <v>1247.5899999999999</v>
      </c>
      <c r="G1126" s="70">
        <v>48.474781</v>
      </c>
      <c r="H1126" s="70">
        <v>-122.83383000000001</v>
      </c>
      <c r="I1126" s="70">
        <v>48.474781</v>
      </c>
      <c r="J1126" s="70">
        <v>-122.83383000000001</v>
      </c>
    </row>
    <row r="1127" spans="1:10" ht="12.75" customHeight="1">
      <c r="A1127" s="70" t="s">
        <v>2097</v>
      </c>
      <c r="B1127" s="70" t="s">
        <v>2408</v>
      </c>
      <c r="C1127" s="70" t="s">
        <v>2409</v>
      </c>
      <c r="D1127" s="70" t="s">
        <v>34</v>
      </c>
      <c r="E1127" s="70">
        <v>3</v>
      </c>
      <c r="F1127" s="149">
        <v>790.44</v>
      </c>
      <c r="G1127" s="70">
        <v>48.497096999999997</v>
      </c>
      <c r="H1127" s="70">
        <v>-122.81556999999999</v>
      </c>
      <c r="I1127" s="70">
        <v>48.490760000000002</v>
      </c>
      <c r="J1127" s="70">
        <v>-122.81631</v>
      </c>
    </row>
    <row r="1128" spans="1:10" ht="12.75" customHeight="1">
      <c r="A1128" s="70" t="s">
        <v>2097</v>
      </c>
      <c r="B1128" s="70" t="s">
        <v>2410</v>
      </c>
      <c r="C1128" s="70" t="s">
        <v>2411</v>
      </c>
      <c r="D1128" s="70" t="s">
        <v>34</v>
      </c>
      <c r="E1128" s="70">
        <v>3</v>
      </c>
      <c r="F1128" s="149">
        <v>673.7</v>
      </c>
      <c r="G1128" s="70">
        <v>48.489409999999999</v>
      </c>
      <c r="H1128" s="70">
        <v>-122.81616</v>
      </c>
      <c r="I1128" s="70">
        <v>48.485599999999998</v>
      </c>
      <c r="J1128" s="70">
        <v>-122.82095</v>
      </c>
    </row>
    <row r="1129" spans="1:10" ht="12.75" customHeight="1">
      <c r="A1129" s="70" t="s">
        <v>2097</v>
      </c>
      <c r="B1129" s="70" t="s">
        <v>2412</v>
      </c>
      <c r="C1129" s="70" t="s">
        <v>2413</v>
      </c>
      <c r="D1129" s="70" t="s">
        <v>35</v>
      </c>
      <c r="E1129" s="70">
        <v>3</v>
      </c>
      <c r="F1129" s="149">
        <v>197.12</v>
      </c>
      <c r="G1129" s="70">
        <v>48.620531</v>
      </c>
      <c r="H1129" s="70">
        <v>-123.00093</v>
      </c>
      <c r="I1129" s="70">
        <v>48.619025000000001</v>
      </c>
      <c r="J1129" s="70">
        <v>-123.00071</v>
      </c>
    </row>
    <row r="1130" spans="1:10" ht="12.75" customHeight="1">
      <c r="A1130" s="70" t="s">
        <v>2097</v>
      </c>
      <c r="B1130" s="70" t="s">
        <v>2414</v>
      </c>
      <c r="C1130" s="70" t="s">
        <v>2415</v>
      </c>
      <c r="D1130" s="70" t="s">
        <v>34</v>
      </c>
      <c r="E1130" s="70">
        <v>3</v>
      </c>
      <c r="F1130" s="149">
        <v>261.24</v>
      </c>
      <c r="G1130" s="70">
        <v>48.611899000000001</v>
      </c>
      <c r="H1130" s="70">
        <v>-123.09853</v>
      </c>
      <c r="I1130" s="70">
        <v>48.612848999999997</v>
      </c>
      <c r="J1130" s="70">
        <v>-123.09889</v>
      </c>
    </row>
    <row r="1131" spans="1:10" ht="12.75" customHeight="1">
      <c r="A1131" s="70" t="s">
        <v>2097</v>
      </c>
      <c r="B1131" s="70" t="s">
        <v>2416</v>
      </c>
      <c r="C1131" s="70" t="s">
        <v>2417</v>
      </c>
      <c r="D1131" s="70" t="s">
        <v>35</v>
      </c>
      <c r="E1131" s="70">
        <v>3</v>
      </c>
      <c r="F1131" s="149">
        <v>356.61</v>
      </c>
      <c r="G1131" s="70">
        <v>48.608508</v>
      </c>
      <c r="H1131" s="70">
        <v>-123.15224000000001</v>
      </c>
      <c r="I1131" s="70">
        <v>48.607779000000001</v>
      </c>
      <c r="J1131" s="70">
        <v>-123.1534</v>
      </c>
    </row>
    <row r="1132" spans="1:10" ht="12.75" customHeight="1">
      <c r="A1132" s="70" t="s">
        <v>2097</v>
      </c>
      <c r="B1132" s="70" t="s">
        <v>2418</v>
      </c>
      <c r="C1132" s="70" t="s">
        <v>2419</v>
      </c>
      <c r="D1132" s="70" t="s">
        <v>35</v>
      </c>
      <c r="E1132" s="70">
        <v>3</v>
      </c>
      <c r="F1132" s="149">
        <v>1123.3900000000001</v>
      </c>
      <c r="G1132" s="70">
        <v>48.613422999999997</v>
      </c>
      <c r="H1132" s="70">
        <v>-123.15516</v>
      </c>
      <c r="I1132" s="70">
        <v>48.606178</v>
      </c>
      <c r="J1132" s="70">
        <v>-123.15611</v>
      </c>
    </row>
    <row r="1133" spans="1:10" ht="12.75" customHeight="1">
      <c r="A1133" s="70" t="s">
        <v>2097</v>
      </c>
      <c r="B1133" s="70" t="s">
        <v>2420</v>
      </c>
      <c r="C1133" s="70" t="s">
        <v>2421</v>
      </c>
      <c r="D1133" s="70" t="s">
        <v>34</v>
      </c>
      <c r="E1133" s="70">
        <v>3</v>
      </c>
      <c r="F1133" s="149">
        <v>487.48</v>
      </c>
      <c r="G1133" s="70">
        <v>48.496037999999999</v>
      </c>
      <c r="H1133" s="70">
        <v>-122.94188</v>
      </c>
      <c r="I1133" s="70">
        <v>48.491695</v>
      </c>
      <c r="J1133" s="70">
        <v>-122.94273</v>
      </c>
    </row>
    <row r="1134" spans="1:10" ht="12.75" customHeight="1">
      <c r="A1134" s="70" t="s">
        <v>2097</v>
      </c>
      <c r="B1134" s="70" t="s">
        <v>2422</v>
      </c>
      <c r="C1134" s="70" t="s">
        <v>2423</v>
      </c>
      <c r="D1134" s="70" t="s">
        <v>34</v>
      </c>
      <c r="E1134" s="70">
        <v>3</v>
      </c>
      <c r="F1134" s="149">
        <v>3569.57</v>
      </c>
      <c r="G1134" s="70">
        <v>48.600506000000003</v>
      </c>
      <c r="H1134" s="70">
        <v>-123.10446</v>
      </c>
      <c r="I1134" s="70">
        <v>48.621751000000003</v>
      </c>
      <c r="J1134" s="70">
        <v>-123.10987</v>
      </c>
    </row>
    <row r="1135" spans="1:10" ht="12.75" customHeight="1">
      <c r="A1135" s="70" t="s">
        <v>2097</v>
      </c>
      <c r="B1135" s="70" t="s">
        <v>2424</v>
      </c>
      <c r="C1135" s="70" t="s">
        <v>2425</v>
      </c>
      <c r="D1135" s="70" t="s">
        <v>35</v>
      </c>
      <c r="E1135" s="70">
        <v>3</v>
      </c>
      <c r="F1135" s="149">
        <v>525.28</v>
      </c>
      <c r="G1135" s="70">
        <v>48.645679000000001</v>
      </c>
      <c r="H1135" s="70">
        <v>-122.87155</v>
      </c>
      <c r="I1135" s="70">
        <v>48.647274000000003</v>
      </c>
      <c r="J1135" s="70">
        <v>-122.86895</v>
      </c>
    </row>
    <row r="1136" spans="1:10" ht="12.75" customHeight="1">
      <c r="A1136" s="70" t="s">
        <v>2097</v>
      </c>
      <c r="B1136" s="70" t="s">
        <v>2426</v>
      </c>
      <c r="C1136" s="70" t="s">
        <v>2427</v>
      </c>
      <c r="D1136" s="70" t="s">
        <v>34</v>
      </c>
      <c r="E1136" s="70">
        <v>3</v>
      </c>
      <c r="F1136" s="149">
        <v>2440.15</v>
      </c>
      <c r="G1136" s="70">
        <v>48.66</v>
      </c>
      <c r="H1136" s="70">
        <v>-122.88384000000001</v>
      </c>
      <c r="I1136" s="70">
        <v>48.645679000000001</v>
      </c>
      <c r="J1136" s="70">
        <v>-122.87155</v>
      </c>
    </row>
    <row r="1137" spans="1:10" ht="12.75" customHeight="1">
      <c r="A1137" s="70" t="s">
        <v>2097</v>
      </c>
      <c r="B1137" s="70" t="s">
        <v>2428</v>
      </c>
      <c r="C1137" s="70" t="s">
        <v>2429</v>
      </c>
      <c r="D1137" s="70" t="s">
        <v>34</v>
      </c>
      <c r="E1137" s="70">
        <v>3</v>
      </c>
      <c r="F1137" s="149">
        <v>1794.04</v>
      </c>
      <c r="G1137" s="70">
        <v>48.542627000000003</v>
      </c>
      <c r="H1137" s="70">
        <v>-122.92162</v>
      </c>
      <c r="I1137" s="70">
        <v>48.527057999999997</v>
      </c>
      <c r="J1137" s="70">
        <v>-122.91679999999999</v>
      </c>
    </row>
    <row r="1138" spans="1:10" ht="12.75" customHeight="1">
      <c r="A1138" s="70" t="s">
        <v>2097</v>
      </c>
      <c r="B1138" s="70" t="s">
        <v>2430</v>
      </c>
      <c r="C1138" s="70" t="s">
        <v>2431</v>
      </c>
      <c r="D1138" s="70" t="s">
        <v>34</v>
      </c>
      <c r="E1138" s="70">
        <v>3</v>
      </c>
      <c r="F1138" s="149">
        <v>5536.79</v>
      </c>
      <c r="G1138" s="70">
        <v>48.572865</v>
      </c>
      <c r="H1138" s="70">
        <v>-123.05033</v>
      </c>
      <c r="I1138" s="70">
        <v>48.597918</v>
      </c>
      <c r="J1138" s="70">
        <v>-123.09892000000001</v>
      </c>
    </row>
    <row r="1139" spans="1:10" ht="12.75" customHeight="1">
      <c r="A1139" s="70" t="s">
        <v>2097</v>
      </c>
      <c r="B1139" s="70" t="s">
        <v>2432</v>
      </c>
      <c r="C1139" s="70" t="s">
        <v>2433</v>
      </c>
      <c r="D1139" s="70" t="s">
        <v>34</v>
      </c>
      <c r="E1139" s="70">
        <v>3</v>
      </c>
      <c r="F1139" s="149">
        <v>913.79</v>
      </c>
      <c r="G1139" s="70">
        <v>48.543396000000001</v>
      </c>
      <c r="H1139" s="70">
        <v>-123.16064</v>
      </c>
      <c r="I1139" s="70">
        <v>48.539758999999997</v>
      </c>
      <c r="J1139" s="70">
        <v>-123.16092</v>
      </c>
    </row>
    <row r="1140" spans="1:10" ht="12.75" customHeight="1">
      <c r="A1140" s="70" t="s">
        <v>2097</v>
      </c>
      <c r="B1140" s="70" t="s">
        <v>2434</v>
      </c>
      <c r="C1140" s="70" t="s">
        <v>2435</v>
      </c>
      <c r="D1140" s="70" t="s">
        <v>34</v>
      </c>
      <c r="E1140" s="70">
        <v>3</v>
      </c>
      <c r="F1140" s="149">
        <v>3427.65</v>
      </c>
      <c r="G1140" s="70">
        <v>48.515873999999997</v>
      </c>
      <c r="H1140" s="70">
        <v>-122.99021</v>
      </c>
      <c r="I1140" s="70">
        <v>48.52093</v>
      </c>
      <c r="J1140" s="70">
        <v>-122.97157</v>
      </c>
    </row>
    <row r="1141" spans="1:10" ht="12.75" customHeight="1">
      <c r="A1141" s="70" t="s">
        <v>2097</v>
      </c>
      <c r="B1141" s="70" t="s">
        <v>2436</v>
      </c>
      <c r="C1141" s="70" t="s">
        <v>2437</v>
      </c>
      <c r="D1141" s="70" t="s">
        <v>35</v>
      </c>
      <c r="E1141" s="70">
        <v>3</v>
      </c>
      <c r="F1141" s="149">
        <v>861.67</v>
      </c>
      <c r="G1141" s="70">
        <v>48.594273999999999</v>
      </c>
      <c r="H1141" s="70">
        <v>-123.18073</v>
      </c>
      <c r="I1141" s="70">
        <v>48.595286999999999</v>
      </c>
      <c r="J1141" s="70">
        <v>-123.181</v>
      </c>
    </row>
    <row r="1142" spans="1:10" ht="12.75" customHeight="1">
      <c r="A1142" s="70" t="s">
        <v>2097</v>
      </c>
      <c r="B1142" s="70" t="s">
        <v>2438</v>
      </c>
      <c r="C1142" s="70" t="s">
        <v>2439</v>
      </c>
      <c r="D1142" s="70" t="s">
        <v>35</v>
      </c>
      <c r="E1142" s="70">
        <v>3</v>
      </c>
      <c r="F1142" s="149">
        <v>534.19000000000005</v>
      </c>
      <c r="G1142" s="70">
        <v>48.668860000000002</v>
      </c>
      <c r="H1142" s="70">
        <v>-123.19025000000001</v>
      </c>
      <c r="I1142" s="70">
        <v>48.670642000000001</v>
      </c>
      <c r="J1142" s="70">
        <v>-123.19611999999999</v>
      </c>
    </row>
    <row r="1143" spans="1:10" ht="12.75" customHeight="1">
      <c r="A1143" s="70" t="s">
        <v>2097</v>
      </c>
      <c r="B1143" s="70" t="s">
        <v>2440</v>
      </c>
      <c r="C1143" s="70" t="s">
        <v>2441</v>
      </c>
      <c r="D1143" s="70" t="s">
        <v>35</v>
      </c>
      <c r="E1143" s="70">
        <v>3</v>
      </c>
      <c r="F1143" s="149">
        <v>1958.43</v>
      </c>
      <c r="G1143" s="70">
        <v>48.678784</v>
      </c>
      <c r="H1143" s="70">
        <v>-123.02893</v>
      </c>
      <c r="I1143" s="70">
        <v>48.689760999999997</v>
      </c>
      <c r="J1143" s="70">
        <v>-123.00972</v>
      </c>
    </row>
    <row r="1144" spans="1:10" ht="12.75" customHeight="1">
      <c r="A1144" s="70" t="s">
        <v>2097</v>
      </c>
      <c r="B1144" s="70" t="s">
        <v>2442</v>
      </c>
      <c r="C1144" s="70" t="s">
        <v>2443</v>
      </c>
      <c r="D1144" s="70" t="s">
        <v>34</v>
      </c>
      <c r="E1144" s="70">
        <v>3</v>
      </c>
      <c r="F1144" s="149">
        <v>1199.8599999999999</v>
      </c>
      <c r="G1144" s="70">
        <v>48.701506000000002</v>
      </c>
      <c r="H1144" s="70">
        <v>-123.06358</v>
      </c>
      <c r="I1144" s="70">
        <v>48.698630999999999</v>
      </c>
      <c r="J1144" s="70">
        <v>-123.06362</v>
      </c>
    </row>
    <row r="1145" spans="1:10" ht="12.75" customHeight="1">
      <c r="A1145" s="70" t="s">
        <v>2097</v>
      </c>
      <c r="B1145" s="70" t="s">
        <v>2444</v>
      </c>
      <c r="C1145" s="70" t="s">
        <v>2445</v>
      </c>
      <c r="D1145" s="70" t="s">
        <v>34</v>
      </c>
      <c r="E1145" s="70">
        <v>3</v>
      </c>
      <c r="F1145" s="149">
        <v>4971.67</v>
      </c>
      <c r="G1145" s="70">
        <v>48.682836999999999</v>
      </c>
      <c r="H1145" s="70">
        <v>-123.19928</v>
      </c>
      <c r="I1145" s="70">
        <v>48.677588999999998</v>
      </c>
      <c r="J1145" s="70">
        <v>-123.18523999999999</v>
      </c>
    </row>
    <row r="1146" spans="1:10" ht="12.75" customHeight="1">
      <c r="A1146" s="70" t="s">
        <v>2097</v>
      </c>
      <c r="B1146" s="70" t="s">
        <v>2446</v>
      </c>
      <c r="C1146" s="70" t="s">
        <v>2447</v>
      </c>
      <c r="D1146" s="70" t="s">
        <v>34</v>
      </c>
      <c r="E1146" s="70">
        <v>3</v>
      </c>
      <c r="F1146" s="149">
        <v>458.45</v>
      </c>
      <c r="G1146" s="70">
        <v>48.463814999999997</v>
      </c>
      <c r="H1146" s="70">
        <v>-122.94275</v>
      </c>
      <c r="I1146" s="70">
        <v>48.460144999999997</v>
      </c>
      <c r="J1146" s="70">
        <v>-122.94235999999999</v>
      </c>
    </row>
    <row r="1147" spans="1:10" ht="12.75" customHeight="1">
      <c r="A1147" s="70" t="s">
        <v>2097</v>
      </c>
      <c r="B1147" s="70" t="s">
        <v>2448</v>
      </c>
      <c r="C1147" s="70" t="s">
        <v>2449</v>
      </c>
      <c r="D1147" s="70" t="s">
        <v>34</v>
      </c>
      <c r="E1147" s="70">
        <v>3</v>
      </c>
      <c r="F1147" s="149">
        <v>5340.85</v>
      </c>
      <c r="G1147" s="70">
        <v>48.491695</v>
      </c>
      <c r="H1147" s="70">
        <v>-122.94273</v>
      </c>
      <c r="I1147" s="70">
        <v>48.458497000000001</v>
      </c>
      <c r="J1147" s="70">
        <v>-122.93021</v>
      </c>
    </row>
    <row r="1148" spans="1:10" ht="12.75" customHeight="1">
      <c r="A1148" s="70" t="s">
        <v>2097</v>
      </c>
      <c r="B1148" s="70" t="s">
        <v>2450</v>
      </c>
      <c r="C1148" s="70" t="s">
        <v>2451</v>
      </c>
      <c r="D1148" s="70" t="s">
        <v>34</v>
      </c>
      <c r="E1148" s="70">
        <v>3</v>
      </c>
      <c r="F1148" s="149">
        <v>1453.25</v>
      </c>
      <c r="G1148" s="70">
        <v>48.558579000000002</v>
      </c>
      <c r="H1148" s="70">
        <v>-122.93779000000001</v>
      </c>
      <c r="I1148" s="70">
        <v>48.564447999999999</v>
      </c>
      <c r="J1148" s="70">
        <v>-122.93411999999999</v>
      </c>
    </row>
    <row r="1149" spans="1:10" ht="12.75" customHeight="1">
      <c r="A1149" s="70" t="s">
        <v>2097</v>
      </c>
      <c r="B1149" s="70" t="s">
        <v>2452</v>
      </c>
      <c r="C1149" s="70" t="s">
        <v>2453</v>
      </c>
      <c r="D1149" s="70" t="s">
        <v>34</v>
      </c>
      <c r="E1149" s="70">
        <v>3</v>
      </c>
      <c r="F1149" s="149">
        <v>814.45</v>
      </c>
      <c r="G1149" s="70">
        <v>48.558480000000003</v>
      </c>
      <c r="H1149" s="70">
        <v>-122.94267000000001</v>
      </c>
      <c r="I1149" s="70">
        <v>48.562949000000003</v>
      </c>
      <c r="J1149" s="70">
        <v>-122.93948</v>
      </c>
    </row>
    <row r="1150" spans="1:10" ht="12.75" customHeight="1">
      <c r="A1150" s="70" t="s">
        <v>2097</v>
      </c>
      <c r="B1150" s="70" t="s">
        <v>2454</v>
      </c>
      <c r="C1150" s="70" t="s">
        <v>2455</v>
      </c>
      <c r="D1150" s="70" t="s">
        <v>34</v>
      </c>
      <c r="E1150" s="70">
        <v>3</v>
      </c>
      <c r="F1150" s="149">
        <v>1592.23</v>
      </c>
      <c r="G1150" s="70">
        <v>48.582073000000001</v>
      </c>
      <c r="H1150" s="70">
        <v>-122.99939999999999</v>
      </c>
      <c r="I1150" s="70">
        <v>48.572797000000001</v>
      </c>
      <c r="J1150" s="70">
        <v>-122.98914000000001</v>
      </c>
    </row>
    <row r="1151" spans="1:10" ht="12.75" customHeight="1">
      <c r="A1151" s="70" t="s">
        <v>2097</v>
      </c>
      <c r="B1151" s="70" t="s">
        <v>2456</v>
      </c>
      <c r="C1151" s="70" t="s">
        <v>2457</v>
      </c>
      <c r="D1151" s="70" t="s">
        <v>34</v>
      </c>
      <c r="E1151" s="70">
        <v>3</v>
      </c>
      <c r="F1151" s="149">
        <v>1004.11</v>
      </c>
      <c r="G1151" s="70">
        <v>48.583278999999997</v>
      </c>
      <c r="H1151" s="70">
        <v>-122.94047</v>
      </c>
      <c r="I1151" s="70">
        <v>48.587515000000003</v>
      </c>
      <c r="J1151" s="70">
        <v>-122.94727</v>
      </c>
    </row>
    <row r="1152" spans="1:10" ht="12.75" customHeight="1">
      <c r="A1152" s="70" t="s">
        <v>2097</v>
      </c>
      <c r="B1152" s="70" t="s">
        <v>2458</v>
      </c>
      <c r="C1152" s="70" t="s">
        <v>2459</v>
      </c>
      <c r="D1152" s="70" t="s">
        <v>34</v>
      </c>
      <c r="E1152" s="70">
        <v>3</v>
      </c>
      <c r="F1152" s="149">
        <v>1649.02</v>
      </c>
      <c r="G1152" s="70">
        <v>48.587515000000003</v>
      </c>
      <c r="H1152" s="70">
        <v>-122.94727</v>
      </c>
      <c r="I1152" s="70">
        <v>48.590009000000002</v>
      </c>
      <c r="J1152" s="70">
        <v>-122.96622000000001</v>
      </c>
    </row>
    <row r="1153" spans="1:10" ht="12.75" customHeight="1">
      <c r="A1153" s="70" t="s">
        <v>2097</v>
      </c>
      <c r="B1153" s="70" t="s">
        <v>2460</v>
      </c>
      <c r="C1153" s="70" t="s">
        <v>2461</v>
      </c>
      <c r="D1153" s="70" t="s">
        <v>34</v>
      </c>
      <c r="E1153" s="70">
        <v>3</v>
      </c>
      <c r="F1153" s="149">
        <v>436.8</v>
      </c>
      <c r="G1153" s="70">
        <v>48.627589999999998</v>
      </c>
      <c r="H1153" s="70">
        <v>-122.95884</v>
      </c>
      <c r="I1153" s="70">
        <v>48.628518999999997</v>
      </c>
      <c r="J1153" s="70">
        <v>-122.95807000000001</v>
      </c>
    </row>
    <row r="1154" spans="1:10" ht="12.75" customHeight="1">
      <c r="A1154" s="70" t="s">
        <v>2097</v>
      </c>
      <c r="B1154" s="70" t="s">
        <v>2462</v>
      </c>
      <c r="C1154" s="70" t="s">
        <v>2463</v>
      </c>
      <c r="D1154" s="70" t="s">
        <v>34</v>
      </c>
      <c r="E1154" s="70">
        <v>3</v>
      </c>
      <c r="F1154" s="149">
        <v>666.41</v>
      </c>
      <c r="G1154" s="70">
        <v>48.694318000000003</v>
      </c>
      <c r="H1154" s="70">
        <v>-122.90094999999999</v>
      </c>
      <c r="I1154" s="70">
        <v>48.695498000000001</v>
      </c>
      <c r="J1154" s="70">
        <v>-122.89225</v>
      </c>
    </row>
    <row r="1155" spans="1:10" ht="12.75" customHeight="1">
      <c r="A1155" s="70" t="s">
        <v>2097</v>
      </c>
      <c r="B1155" s="70" t="s">
        <v>2464</v>
      </c>
      <c r="C1155" s="70" t="s">
        <v>2465</v>
      </c>
      <c r="D1155" s="70" t="s">
        <v>34</v>
      </c>
      <c r="E1155" s="70">
        <v>3</v>
      </c>
      <c r="F1155" s="149">
        <v>505.44</v>
      </c>
      <c r="G1155" s="70">
        <v>48.639854999999997</v>
      </c>
      <c r="H1155" s="70">
        <v>-122.98675</v>
      </c>
      <c r="I1155" s="70">
        <v>48.639854999999997</v>
      </c>
      <c r="J1155" s="70">
        <v>-122.98675</v>
      </c>
    </row>
    <row r="1156" spans="1:10" ht="12.75" customHeight="1">
      <c r="A1156" s="70" t="s">
        <v>2097</v>
      </c>
      <c r="B1156" s="70" t="s">
        <v>2466</v>
      </c>
      <c r="C1156" s="70" t="s">
        <v>2467</v>
      </c>
      <c r="D1156" s="70" t="s">
        <v>178</v>
      </c>
      <c r="E1156" s="70">
        <v>3</v>
      </c>
      <c r="F1156" s="149">
        <v>170.47</v>
      </c>
      <c r="G1156" s="70">
        <v>48.565150000000003</v>
      </c>
      <c r="H1156" s="70">
        <v>-123.17664000000001</v>
      </c>
      <c r="I1156" s="70">
        <v>48.564419999999998</v>
      </c>
      <c r="J1156" s="70">
        <v>-123.17565999999999</v>
      </c>
    </row>
    <row r="1157" spans="1:10" ht="12.75" customHeight="1">
      <c r="A1157" s="70" t="s">
        <v>2097</v>
      </c>
      <c r="B1157" s="70" t="s">
        <v>2468</v>
      </c>
      <c r="C1157" s="70" t="s">
        <v>2469</v>
      </c>
      <c r="D1157" s="70" t="s">
        <v>35</v>
      </c>
      <c r="E1157" s="70">
        <v>3</v>
      </c>
      <c r="F1157" s="149">
        <v>863.75</v>
      </c>
      <c r="G1157" s="70">
        <v>48.714418000000002</v>
      </c>
      <c r="H1157" s="70">
        <v>-122.90814</v>
      </c>
      <c r="I1157" s="70">
        <v>48.714275999999998</v>
      </c>
      <c r="J1157" s="70">
        <v>-122.90867</v>
      </c>
    </row>
    <row r="1158" spans="1:10" ht="12.75" customHeight="1">
      <c r="A1158" s="70" t="s">
        <v>2097</v>
      </c>
      <c r="B1158" s="70" t="s">
        <v>2470</v>
      </c>
      <c r="C1158" s="70" t="s">
        <v>2471</v>
      </c>
      <c r="D1158" s="70" t="s">
        <v>35</v>
      </c>
      <c r="E1158" s="70">
        <v>3</v>
      </c>
      <c r="F1158" s="149">
        <v>168.22</v>
      </c>
      <c r="G1158" s="70">
        <v>48.570010000000003</v>
      </c>
      <c r="H1158" s="70">
        <v>-123.16795</v>
      </c>
      <c r="I1158" s="70">
        <v>48.571188999999997</v>
      </c>
      <c r="J1158" s="70">
        <v>-123.16937</v>
      </c>
    </row>
    <row r="1159" spans="1:10" ht="12.75" customHeight="1">
      <c r="A1159" s="70" t="s">
        <v>2097</v>
      </c>
      <c r="B1159" s="70" t="s">
        <v>2472</v>
      </c>
      <c r="C1159" s="70" t="s">
        <v>2473</v>
      </c>
      <c r="D1159" s="70" t="s">
        <v>34</v>
      </c>
      <c r="E1159" s="70">
        <v>3</v>
      </c>
      <c r="F1159" s="149">
        <v>2462.0300000000002</v>
      </c>
      <c r="G1159" s="70">
        <v>48.756906000000001</v>
      </c>
      <c r="H1159" s="70">
        <v>-122.89856</v>
      </c>
      <c r="I1159" s="70">
        <v>48.756906000000001</v>
      </c>
      <c r="J1159" s="70">
        <v>-122.89856</v>
      </c>
    </row>
    <row r="1160" spans="1:10" ht="12.75" customHeight="1">
      <c r="A1160" s="70" t="s">
        <v>2097</v>
      </c>
      <c r="B1160" s="70" t="s">
        <v>2474</v>
      </c>
      <c r="C1160" s="70" t="s">
        <v>2475</v>
      </c>
      <c r="D1160" s="70" t="s">
        <v>34</v>
      </c>
      <c r="E1160" s="70">
        <v>3</v>
      </c>
      <c r="F1160" s="149">
        <v>1198.8800000000001</v>
      </c>
      <c r="G1160" s="70">
        <v>48.666699999999999</v>
      </c>
      <c r="H1160" s="70">
        <v>-123.17167000000001</v>
      </c>
      <c r="I1160" s="70">
        <v>48.666739</v>
      </c>
      <c r="J1160" s="70">
        <v>-123.16576999999999</v>
      </c>
    </row>
    <row r="1161" spans="1:10" ht="12.75" customHeight="1">
      <c r="A1161" s="70" t="s">
        <v>2097</v>
      </c>
      <c r="B1161" s="70" t="s">
        <v>2476</v>
      </c>
      <c r="C1161" s="70" t="s">
        <v>2477</v>
      </c>
      <c r="D1161" s="70" t="s">
        <v>34</v>
      </c>
      <c r="E1161" s="70">
        <v>3</v>
      </c>
      <c r="F1161" s="149">
        <v>2628.2</v>
      </c>
      <c r="G1161" s="70">
        <v>48.532339999999998</v>
      </c>
      <c r="H1161" s="70">
        <v>-122.86024999999999</v>
      </c>
      <c r="I1161" s="70">
        <v>48.539712000000002</v>
      </c>
      <c r="J1161" s="70">
        <v>-122.85912999999999</v>
      </c>
    </row>
    <row r="1162" spans="1:10" ht="12.75" customHeight="1">
      <c r="A1162" s="70" t="s">
        <v>2097</v>
      </c>
      <c r="B1162" s="70" t="s">
        <v>2478</v>
      </c>
      <c r="C1162" s="70" t="s">
        <v>2479</v>
      </c>
      <c r="D1162" s="70" t="s">
        <v>34</v>
      </c>
      <c r="E1162" s="70">
        <v>3</v>
      </c>
      <c r="F1162" s="149">
        <v>147.94</v>
      </c>
      <c r="G1162" s="70">
        <v>48.460185000000003</v>
      </c>
      <c r="H1162" s="70">
        <v>-122.82295999999999</v>
      </c>
      <c r="I1162" s="70">
        <v>48.460152999999998</v>
      </c>
      <c r="J1162" s="70">
        <v>-122.82325</v>
      </c>
    </row>
    <row r="1163" spans="1:10" ht="12.75" customHeight="1">
      <c r="A1163" s="70" t="s">
        <v>2097</v>
      </c>
      <c r="B1163" s="70" t="s">
        <v>2480</v>
      </c>
      <c r="C1163" s="70" t="s">
        <v>2481</v>
      </c>
      <c r="D1163" s="70" t="s">
        <v>34</v>
      </c>
      <c r="E1163" s="70">
        <v>3</v>
      </c>
      <c r="F1163" s="149">
        <v>3700.91</v>
      </c>
      <c r="G1163" s="70">
        <v>48.644351999999998</v>
      </c>
      <c r="H1163" s="70">
        <v>-123.14276</v>
      </c>
      <c r="I1163" s="70">
        <v>48.640647000000001</v>
      </c>
      <c r="J1163" s="70">
        <v>-123.14254</v>
      </c>
    </row>
    <row r="1164" spans="1:10" ht="12.75" customHeight="1">
      <c r="A1164" s="70" t="s">
        <v>2097</v>
      </c>
      <c r="B1164" s="70" t="s">
        <v>2482</v>
      </c>
      <c r="C1164" s="70" t="s">
        <v>2483</v>
      </c>
      <c r="D1164" s="70" t="s">
        <v>34</v>
      </c>
      <c r="E1164" s="70">
        <v>3</v>
      </c>
      <c r="F1164" s="149">
        <v>454.22</v>
      </c>
      <c r="G1164" s="70">
        <v>48.637618000000003</v>
      </c>
      <c r="H1164" s="70">
        <v>-123.11653</v>
      </c>
      <c r="I1164" s="70">
        <v>48.640303000000003</v>
      </c>
      <c r="J1164" s="70">
        <v>-123.12048</v>
      </c>
    </row>
    <row r="1165" spans="1:10" ht="12.75" customHeight="1">
      <c r="A1165" s="70" t="s">
        <v>2097</v>
      </c>
      <c r="B1165" s="70" t="s">
        <v>2484</v>
      </c>
      <c r="C1165" s="70" t="s">
        <v>2485</v>
      </c>
      <c r="D1165" s="70" t="s">
        <v>34</v>
      </c>
      <c r="E1165" s="70">
        <v>3</v>
      </c>
      <c r="F1165" s="149">
        <v>758.01</v>
      </c>
      <c r="G1165" s="70">
        <v>48.637439000000001</v>
      </c>
      <c r="H1165" s="70">
        <v>-123.13558999999999</v>
      </c>
      <c r="I1165" s="70">
        <v>48.634785999999998</v>
      </c>
      <c r="J1165" s="70">
        <v>-123.12644</v>
      </c>
    </row>
    <row r="1166" spans="1:10" ht="12.75" customHeight="1">
      <c r="A1166" s="70" t="s">
        <v>2097</v>
      </c>
      <c r="B1166" s="70" t="s">
        <v>2486</v>
      </c>
      <c r="C1166" s="70" t="s">
        <v>2487</v>
      </c>
      <c r="D1166" s="70" t="s">
        <v>34</v>
      </c>
      <c r="E1166" s="70">
        <v>3</v>
      </c>
      <c r="F1166" s="149">
        <v>5178.5200000000004</v>
      </c>
      <c r="G1166" s="70">
        <v>48.636937000000003</v>
      </c>
      <c r="H1166" s="70">
        <v>-123.02106999999999</v>
      </c>
      <c r="I1166" s="70">
        <v>48.615499999999997</v>
      </c>
      <c r="J1166" s="70">
        <v>-123.00899</v>
      </c>
    </row>
    <row r="1167" spans="1:10" ht="12.75" customHeight="1">
      <c r="A1167" s="70" t="s">
        <v>2097</v>
      </c>
      <c r="B1167" s="70" t="s">
        <v>2488</v>
      </c>
      <c r="C1167" s="70" t="s">
        <v>2489</v>
      </c>
      <c r="D1167" s="70" t="s">
        <v>34</v>
      </c>
      <c r="E1167" s="70">
        <v>3</v>
      </c>
      <c r="F1167" s="149">
        <v>2106.34</v>
      </c>
      <c r="G1167" s="70">
        <v>48.676467000000002</v>
      </c>
      <c r="H1167" s="70">
        <v>-123.19315</v>
      </c>
      <c r="I1167" s="70">
        <v>48.674173000000003</v>
      </c>
      <c r="J1167" s="70">
        <v>-123.19316999999999</v>
      </c>
    </row>
    <row r="1168" spans="1:10" ht="12.75" customHeight="1">
      <c r="A1168" s="70" t="s">
        <v>2097</v>
      </c>
      <c r="B1168" s="70" t="s">
        <v>2490</v>
      </c>
      <c r="C1168" s="70" t="s">
        <v>2491</v>
      </c>
      <c r="D1168" s="70" t="s">
        <v>34</v>
      </c>
      <c r="E1168" s="70">
        <v>3</v>
      </c>
      <c r="F1168" s="149">
        <v>9195.86</v>
      </c>
      <c r="G1168" s="70">
        <v>48.681415000000001</v>
      </c>
      <c r="H1168" s="70">
        <v>-123.23314999999999</v>
      </c>
      <c r="I1168" s="70">
        <v>48.689425999999997</v>
      </c>
      <c r="J1168" s="70">
        <v>-123.23138</v>
      </c>
    </row>
    <row r="1169" spans="1:10" ht="12.75" customHeight="1">
      <c r="A1169" s="70" t="s">
        <v>2097</v>
      </c>
      <c r="B1169" s="70" t="s">
        <v>2492</v>
      </c>
      <c r="C1169" s="70" t="s">
        <v>2493</v>
      </c>
      <c r="D1169" s="70" t="s">
        <v>34</v>
      </c>
      <c r="E1169" s="70">
        <v>2</v>
      </c>
      <c r="F1169" s="149">
        <v>20684.400000000001</v>
      </c>
      <c r="G1169" s="70">
        <v>48.760620000000003</v>
      </c>
      <c r="H1169" s="70">
        <v>-122.92001</v>
      </c>
      <c r="I1169" s="70">
        <v>48.763402999999997</v>
      </c>
      <c r="J1169" s="70">
        <v>-122.88426</v>
      </c>
    </row>
    <row r="1170" spans="1:10" ht="12.75" customHeight="1">
      <c r="A1170" s="70" t="s">
        <v>2097</v>
      </c>
      <c r="B1170" s="70" t="s">
        <v>2494</v>
      </c>
      <c r="C1170" s="70" t="s">
        <v>2495</v>
      </c>
      <c r="D1170" s="70" t="s">
        <v>34</v>
      </c>
      <c r="E1170" s="70">
        <v>3</v>
      </c>
      <c r="F1170" s="149">
        <v>374.26</v>
      </c>
      <c r="G1170" s="70">
        <v>48.420133999999997</v>
      </c>
      <c r="H1170" s="70">
        <v>-122.86830999999999</v>
      </c>
      <c r="I1170" s="70">
        <v>48.420133999999997</v>
      </c>
      <c r="J1170" s="70">
        <v>-122.86830999999999</v>
      </c>
    </row>
    <row r="1171" spans="1:10" ht="12.75" customHeight="1">
      <c r="A1171" s="70" t="s">
        <v>2097</v>
      </c>
      <c r="B1171" s="70" t="s">
        <v>2496</v>
      </c>
      <c r="C1171" s="70" t="s">
        <v>2497</v>
      </c>
      <c r="D1171" s="70" t="s">
        <v>34</v>
      </c>
      <c r="E1171" s="70">
        <v>3</v>
      </c>
      <c r="F1171" s="149">
        <v>3968.18</v>
      </c>
      <c r="G1171" s="70">
        <v>48.550322000000001</v>
      </c>
      <c r="H1171" s="70">
        <v>-122.81741</v>
      </c>
      <c r="I1171" s="70">
        <v>48.537427000000001</v>
      </c>
      <c r="J1171" s="70">
        <v>-122.80009</v>
      </c>
    </row>
    <row r="1172" spans="1:10" ht="12.75" customHeight="1">
      <c r="A1172" s="70" t="s">
        <v>2097</v>
      </c>
      <c r="B1172" s="70" t="s">
        <v>2498</v>
      </c>
      <c r="C1172" s="70" t="s">
        <v>2499</v>
      </c>
      <c r="D1172" s="70" t="s">
        <v>34</v>
      </c>
      <c r="E1172" s="70">
        <v>3</v>
      </c>
      <c r="F1172" s="149">
        <v>5161.76</v>
      </c>
      <c r="G1172" s="70">
        <v>48.510969000000003</v>
      </c>
      <c r="H1172" s="70">
        <v>-122.79374</v>
      </c>
      <c r="I1172" s="70">
        <v>48.517752999999999</v>
      </c>
      <c r="J1172" s="70">
        <v>-122.79566</v>
      </c>
    </row>
    <row r="1173" spans="1:10" ht="12.75" customHeight="1">
      <c r="A1173" s="70" t="s">
        <v>2097</v>
      </c>
      <c r="B1173" s="70" t="s">
        <v>2500</v>
      </c>
      <c r="C1173" s="70" t="s">
        <v>2501</v>
      </c>
      <c r="D1173" s="70" t="s">
        <v>178</v>
      </c>
      <c r="E1173" s="70">
        <v>3</v>
      </c>
      <c r="F1173" s="149">
        <v>137.66999999999999</v>
      </c>
      <c r="G1173" s="70">
        <v>48.544488999999999</v>
      </c>
      <c r="H1173" s="70">
        <v>-123.16139</v>
      </c>
      <c r="I1173" s="70">
        <v>48.543396000000001</v>
      </c>
      <c r="J1173" s="70">
        <v>-123.16064</v>
      </c>
    </row>
    <row r="1174" spans="1:10" ht="12.75" customHeight="1">
      <c r="A1174" s="70" t="s">
        <v>2097</v>
      </c>
      <c r="B1174" s="70" t="s">
        <v>2502</v>
      </c>
      <c r="C1174" s="70" t="s">
        <v>2503</v>
      </c>
      <c r="D1174" s="70" t="s">
        <v>34</v>
      </c>
      <c r="E1174" s="70">
        <v>3</v>
      </c>
      <c r="F1174" s="149">
        <v>1300.04</v>
      </c>
      <c r="G1174" s="70">
        <v>48.503698999999997</v>
      </c>
      <c r="H1174" s="70">
        <v>-122.84003</v>
      </c>
      <c r="I1174" s="70">
        <v>48.503698999999997</v>
      </c>
      <c r="J1174" s="70">
        <v>-122.84003</v>
      </c>
    </row>
    <row r="1175" spans="1:10" ht="12.75" customHeight="1">
      <c r="A1175" s="70" t="s">
        <v>2097</v>
      </c>
      <c r="B1175" s="70" t="s">
        <v>2504</v>
      </c>
      <c r="C1175" s="70" t="s">
        <v>2505</v>
      </c>
      <c r="D1175" s="70" t="s">
        <v>34</v>
      </c>
      <c r="E1175" s="70">
        <v>3</v>
      </c>
      <c r="F1175" s="149">
        <v>1841.41</v>
      </c>
      <c r="G1175" s="70">
        <v>48.532322000000001</v>
      </c>
      <c r="H1175" s="70">
        <v>-122.97595</v>
      </c>
      <c r="I1175" s="70">
        <v>48.531149999999997</v>
      </c>
      <c r="J1175" s="70">
        <v>-122.97517000000001</v>
      </c>
    </row>
    <row r="1176" spans="1:10" ht="12.75" customHeight="1">
      <c r="A1176" s="70" t="s">
        <v>2097</v>
      </c>
      <c r="B1176" s="70" t="s">
        <v>2506</v>
      </c>
      <c r="C1176" s="70" t="s">
        <v>2507</v>
      </c>
      <c r="D1176" s="70" t="s">
        <v>34</v>
      </c>
      <c r="E1176" s="70">
        <v>3</v>
      </c>
      <c r="F1176" s="149">
        <v>1639.05</v>
      </c>
      <c r="G1176" s="70">
        <v>48.689425999999997</v>
      </c>
      <c r="H1176" s="70">
        <v>-123.23138</v>
      </c>
      <c r="I1176" s="70">
        <v>48.681415000000001</v>
      </c>
      <c r="J1176" s="70">
        <v>-123.23314999999999</v>
      </c>
    </row>
    <row r="1177" spans="1:10" ht="12.75" customHeight="1">
      <c r="A1177" s="70" t="s">
        <v>2097</v>
      </c>
      <c r="B1177" s="70" t="s">
        <v>2508</v>
      </c>
      <c r="C1177" s="70" t="s">
        <v>2509</v>
      </c>
      <c r="D1177" s="70" t="s">
        <v>34</v>
      </c>
      <c r="E1177" s="70">
        <v>3</v>
      </c>
      <c r="F1177" s="149">
        <v>347.42</v>
      </c>
      <c r="G1177" s="70">
        <v>48.615839999999999</v>
      </c>
      <c r="H1177" s="70">
        <v>-122.86687999999999</v>
      </c>
      <c r="I1177" s="70">
        <v>48.615696999999997</v>
      </c>
      <c r="J1177" s="70">
        <v>-122.86518</v>
      </c>
    </row>
    <row r="1178" spans="1:10" ht="12.75" customHeight="1">
      <c r="A1178" s="70" t="s">
        <v>2097</v>
      </c>
      <c r="B1178" s="70" t="s">
        <v>2510</v>
      </c>
      <c r="C1178" s="70" t="s">
        <v>2511</v>
      </c>
      <c r="D1178" s="70" t="s">
        <v>34</v>
      </c>
      <c r="E1178" s="70">
        <v>3</v>
      </c>
      <c r="F1178" s="149">
        <v>208.68</v>
      </c>
      <c r="G1178" s="70">
        <v>48.549048999999997</v>
      </c>
      <c r="H1178" s="70">
        <v>-122.91275</v>
      </c>
      <c r="I1178" s="70">
        <v>48.549585999999998</v>
      </c>
      <c r="J1178" s="70">
        <v>-122.91545000000001</v>
      </c>
    </row>
    <row r="1179" spans="1:10" ht="12.75" customHeight="1">
      <c r="A1179" s="70" t="s">
        <v>2097</v>
      </c>
      <c r="B1179" s="70" t="s">
        <v>2512</v>
      </c>
      <c r="C1179" s="70" t="s">
        <v>2513</v>
      </c>
      <c r="D1179" s="70" t="s">
        <v>34</v>
      </c>
      <c r="E1179" s="70">
        <v>3</v>
      </c>
      <c r="F1179" s="149">
        <v>1133.67</v>
      </c>
      <c r="G1179" s="70">
        <v>48.570892999999998</v>
      </c>
      <c r="H1179" s="70">
        <v>-122.88867</v>
      </c>
      <c r="I1179" s="70">
        <v>48.561284000000001</v>
      </c>
      <c r="J1179" s="70">
        <v>-122.89151</v>
      </c>
    </row>
    <row r="1180" spans="1:10" ht="12.75" customHeight="1">
      <c r="A1180" s="70" t="s">
        <v>2097</v>
      </c>
      <c r="B1180" s="70" t="s">
        <v>2514</v>
      </c>
      <c r="C1180" s="70" t="s">
        <v>2515</v>
      </c>
      <c r="D1180" s="70" t="s">
        <v>34</v>
      </c>
      <c r="E1180" s="70">
        <v>3</v>
      </c>
      <c r="F1180" s="149">
        <v>495.75</v>
      </c>
      <c r="G1180" s="70">
        <v>48.613179000000002</v>
      </c>
      <c r="H1180" s="70">
        <v>-122.97469</v>
      </c>
      <c r="I1180" s="70">
        <v>48.613179000000002</v>
      </c>
      <c r="J1180" s="70">
        <v>-122.97469</v>
      </c>
    </row>
    <row r="1181" spans="1:10" ht="12.75" customHeight="1">
      <c r="A1181" s="70" t="s">
        <v>2097</v>
      </c>
      <c r="B1181" s="70" t="s">
        <v>2516</v>
      </c>
      <c r="C1181" s="70" t="s">
        <v>2517</v>
      </c>
      <c r="D1181" s="70" t="s">
        <v>34</v>
      </c>
      <c r="E1181" s="70">
        <v>3</v>
      </c>
      <c r="F1181" s="149">
        <v>102.03</v>
      </c>
      <c r="G1181" s="70">
        <v>48.687516000000002</v>
      </c>
      <c r="H1181" s="70">
        <v>-123.03725</v>
      </c>
      <c r="I1181" s="70">
        <v>48.686698</v>
      </c>
      <c r="J1181" s="70">
        <v>-123.03667</v>
      </c>
    </row>
    <row r="1182" spans="1:10" ht="12.75" customHeight="1">
      <c r="A1182" s="70" t="s">
        <v>2097</v>
      </c>
      <c r="B1182" s="70" t="s">
        <v>2518</v>
      </c>
      <c r="C1182" s="70" t="s">
        <v>2519</v>
      </c>
      <c r="D1182" s="70" t="s">
        <v>35</v>
      </c>
      <c r="E1182" s="70">
        <v>3</v>
      </c>
      <c r="F1182" s="149">
        <v>1191.47</v>
      </c>
      <c r="G1182" s="70">
        <v>48.697325999999997</v>
      </c>
      <c r="H1182" s="70">
        <v>-123.05304</v>
      </c>
      <c r="I1182" s="70">
        <v>48.691730999999997</v>
      </c>
      <c r="J1182" s="70">
        <v>-123.03955999999999</v>
      </c>
    </row>
    <row r="1183" spans="1:10" ht="12.75" customHeight="1">
      <c r="A1183" s="70" t="s">
        <v>2097</v>
      </c>
      <c r="B1183" s="70" t="s">
        <v>2520</v>
      </c>
      <c r="C1183" s="70" t="s">
        <v>2521</v>
      </c>
      <c r="D1183" s="70" t="s">
        <v>34</v>
      </c>
      <c r="E1183" s="70">
        <v>3</v>
      </c>
      <c r="F1183" s="149">
        <v>1491.64</v>
      </c>
      <c r="G1183" s="70">
        <v>48.689760999999997</v>
      </c>
      <c r="H1183" s="70">
        <v>-123.00972</v>
      </c>
      <c r="I1183" s="70">
        <v>48.699440000000003</v>
      </c>
      <c r="J1183" s="70">
        <v>-123.00953</v>
      </c>
    </row>
    <row r="1184" spans="1:10" ht="12.75" customHeight="1">
      <c r="A1184" s="70" t="s">
        <v>2097</v>
      </c>
      <c r="B1184" s="70" t="s">
        <v>2522</v>
      </c>
      <c r="C1184" s="70" t="s">
        <v>2523</v>
      </c>
      <c r="D1184" s="70" t="s">
        <v>34</v>
      </c>
      <c r="E1184" s="70">
        <v>3</v>
      </c>
      <c r="F1184" s="149">
        <v>284.08999999999997</v>
      </c>
      <c r="G1184" s="70">
        <v>48.686698</v>
      </c>
      <c r="H1184" s="70">
        <v>-123.03667</v>
      </c>
      <c r="I1184" s="70">
        <v>48.687516000000002</v>
      </c>
      <c r="J1184" s="70">
        <v>-123.03725</v>
      </c>
    </row>
    <row r="1185" spans="1:10" ht="12.75" customHeight="1">
      <c r="A1185" s="70" t="s">
        <v>2097</v>
      </c>
      <c r="B1185" s="70" t="s">
        <v>2524</v>
      </c>
      <c r="C1185" s="70" t="s">
        <v>2525</v>
      </c>
      <c r="D1185" s="70" t="s">
        <v>34</v>
      </c>
      <c r="E1185" s="70">
        <v>3</v>
      </c>
      <c r="F1185" s="149">
        <v>2317.52</v>
      </c>
      <c r="G1185" s="70">
        <v>48.592579000000001</v>
      </c>
      <c r="H1185" s="70">
        <v>-122.97807</v>
      </c>
      <c r="I1185" s="70">
        <v>48.585931000000002</v>
      </c>
      <c r="J1185" s="70">
        <v>-123.00129</v>
      </c>
    </row>
    <row r="1186" spans="1:10" ht="12.75" customHeight="1">
      <c r="A1186" s="70" t="s">
        <v>2097</v>
      </c>
      <c r="B1186" s="70" t="s">
        <v>2526</v>
      </c>
      <c r="C1186" s="70" t="s">
        <v>2527</v>
      </c>
      <c r="D1186" s="70" t="s">
        <v>34</v>
      </c>
      <c r="E1186" s="70">
        <v>3</v>
      </c>
      <c r="F1186" s="149">
        <v>18.71</v>
      </c>
      <c r="G1186" s="70">
        <v>48.522140999999998</v>
      </c>
      <c r="H1186" s="70">
        <v>-122.91615</v>
      </c>
      <c r="I1186" s="70">
        <v>48.522011999999997</v>
      </c>
      <c r="J1186" s="70">
        <v>-122.91631</v>
      </c>
    </row>
    <row r="1187" spans="1:10" ht="12.75" customHeight="1">
      <c r="A1187" s="70" t="s">
        <v>2097</v>
      </c>
      <c r="B1187" s="70" t="s">
        <v>2528</v>
      </c>
      <c r="C1187" s="70" t="s">
        <v>2529</v>
      </c>
      <c r="D1187" s="70" t="s">
        <v>35</v>
      </c>
      <c r="E1187" s="70">
        <v>3</v>
      </c>
      <c r="F1187" s="149">
        <v>213.39</v>
      </c>
      <c r="G1187" s="70">
        <v>48.688363000000003</v>
      </c>
      <c r="H1187" s="70">
        <v>-122.95822</v>
      </c>
      <c r="I1187" s="70">
        <v>48.686501999999997</v>
      </c>
      <c r="J1187" s="70">
        <v>-122.95876</v>
      </c>
    </row>
    <row r="1188" spans="1:10" ht="12.75" customHeight="1">
      <c r="A1188" s="70" t="s">
        <v>2097</v>
      </c>
      <c r="B1188" s="70" t="s">
        <v>2530</v>
      </c>
      <c r="C1188" s="70" t="s">
        <v>2531</v>
      </c>
      <c r="D1188" s="70" t="s">
        <v>35</v>
      </c>
      <c r="E1188" s="70">
        <v>3</v>
      </c>
      <c r="F1188" s="149">
        <v>160.44</v>
      </c>
      <c r="G1188" s="70">
        <v>48.629902000000001</v>
      </c>
      <c r="H1188" s="70">
        <v>-122.95681999999999</v>
      </c>
      <c r="I1188" s="70">
        <v>48.629061</v>
      </c>
      <c r="J1188" s="70">
        <v>-122.95547000000001</v>
      </c>
    </row>
    <row r="1189" spans="1:10" ht="12.75" customHeight="1">
      <c r="A1189" s="71" t="s">
        <v>2097</v>
      </c>
      <c r="B1189" s="71" t="s">
        <v>2532</v>
      </c>
      <c r="C1189" s="71" t="s">
        <v>2533</v>
      </c>
      <c r="D1189" s="71" t="s">
        <v>35</v>
      </c>
      <c r="E1189" s="71">
        <v>3</v>
      </c>
      <c r="F1189" s="152">
        <v>1058.07</v>
      </c>
      <c r="G1189" s="71">
        <v>48.591771999999999</v>
      </c>
      <c r="H1189" s="71">
        <v>-123.03413</v>
      </c>
      <c r="I1189" s="71">
        <v>48.591771999999999</v>
      </c>
      <c r="J1189" s="71">
        <v>-123.03413</v>
      </c>
    </row>
    <row r="1190" spans="1:10" ht="12.75" customHeight="1">
      <c r="A1190" s="32"/>
      <c r="B1190" s="33">
        <f>COUNTA(B972:B1189)</f>
        <v>218</v>
      </c>
      <c r="C1190" s="32"/>
      <c r="D1190" s="32"/>
      <c r="E1190" s="75"/>
      <c r="F1190" s="51">
        <f>SUM(F972:F1189)</f>
        <v>341246.36999999994</v>
      </c>
      <c r="G1190" s="32"/>
      <c r="H1190" s="32"/>
      <c r="I1190" s="32"/>
      <c r="J1190" s="32"/>
    </row>
    <row r="1191" spans="1:10" ht="12.75" customHeight="1">
      <c r="A1191" s="32"/>
      <c r="B1191" s="33"/>
      <c r="C1191" s="32"/>
      <c r="D1191" s="32"/>
      <c r="E1191" s="75"/>
      <c r="F1191" s="51"/>
      <c r="G1191" s="32"/>
      <c r="H1191" s="32"/>
      <c r="I1191" s="32"/>
      <c r="J1191" s="32"/>
    </row>
    <row r="1192" spans="1:10" ht="12.75" customHeight="1">
      <c r="A1192" s="70" t="s">
        <v>2534</v>
      </c>
      <c r="B1192" s="70" t="s">
        <v>2535</v>
      </c>
      <c r="C1192" s="70" t="s">
        <v>2536</v>
      </c>
      <c r="D1192" s="70" t="s">
        <v>178</v>
      </c>
      <c r="E1192" s="70">
        <v>3</v>
      </c>
      <c r="F1192" s="149">
        <v>784.76</v>
      </c>
      <c r="G1192" s="70">
        <v>48.475988999999998</v>
      </c>
      <c r="H1192" s="70">
        <v>-122.66161</v>
      </c>
      <c r="I1192" s="70">
        <v>48.470671000000003</v>
      </c>
      <c r="J1192" s="70">
        <v>-122.65653</v>
      </c>
    </row>
    <row r="1193" spans="1:10" ht="12.75" customHeight="1">
      <c r="A1193" s="70" t="s">
        <v>2534</v>
      </c>
      <c r="B1193" s="70" t="s">
        <v>2537</v>
      </c>
      <c r="C1193" s="70" t="s">
        <v>2538</v>
      </c>
      <c r="D1193" s="70" t="s">
        <v>34</v>
      </c>
      <c r="E1193" s="70">
        <v>3</v>
      </c>
      <c r="F1193" s="149">
        <v>4431.9399999999996</v>
      </c>
      <c r="G1193" s="70">
        <v>48.508988000000002</v>
      </c>
      <c r="H1193" s="70">
        <v>-122.65455</v>
      </c>
      <c r="I1193" s="70">
        <v>48.503743</v>
      </c>
      <c r="J1193" s="70">
        <v>-122.69002999999999</v>
      </c>
    </row>
    <row r="1194" spans="1:10" ht="12.75" customHeight="1">
      <c r="A1194" s="70" t="s">
        <v>2534</v>
      </c>
      <c r="B1194" s="70" t="s">
        <v>2539</v>
      </c>
      <c r="C1194" s="70" t="s">
        <v>2540</v>
      </c>
      <c r="D1194" s="70" t="s">
        <v>34</v>
      </c>
      <c r="E1194" s="70">
        <v>3</v>
      </c>
      <c r="F1194" s="149">
        <v>25.98</v>
      </c>
      <c r="G1194" s="70">
        <v>48.484442000000001</v>
      </c>
      <c r="H1194" s="70">
        <v>-122.47872</v>
      </c>
      <c r="I1194" s="70">
        <v>48.484223</v>
      </c>
      <c r="J1194" s="70">
        <v>-122.4786</v>
      </c>
    </row>
    <row r="1195" spans="1:10" ht="12.75" customHeight="1">
      <c r="A1195" s="70" t="s">
        <v>2534</v>
      </c>
      <c r="B1195" s="70" t="s">
        <v>2541</v>
      </c>
      <c r="C1195" s="70" t="s">
        <v>2542</v>
      </c>
      <c r="D1195" s="70" t="s">
        <v>34</v>
      </c>
      <c r="E1195" s="70">
        <v>1</v>
      </c>
      <c r="F1195" s="149">
        <v>832.54</v>
      </c>
      <c r="G1195" s="70">
        <v>48.491022999999998</v>
      </c>
      <c r="H1195" s="70">
        <v>-122.48233</v>
      </c>
      <c r="I1195" s="70">
        <v>48.484980999999998</v>
      </c>
      <c r="J1195" s="70">
        <v>-122.47887</v>
      </c>
    </row>
    <row r="1196" spans="1:10" ht="12.75" customHeight="1">
      <c r="A1196" s="70" t="s">
        <v>2534</v>
      </c>
      <c r="B1196" s="70" t="s">
        <v>2543</v>
      </c>
      <c r="C1196" s="70" t="s">
        <v>2544</v>
      </c>
      <c r="D1196" s="70" t="s">
        <v>34</v>
      </c>
      <c r="E1196" s="70">
        <v>3</v>
      </c>
      <c r="F1196" s="149">
        <v>718.57</v>
      </c>
      <c r="G1196" s="70">
        <v>48.546410999999999</v>
      </c>
      <c r="H1196" s="70">
        <v>-122.57898</v>
      </c>
      <c r="I1196" s="70">
        <v>48.550035999999999</v>
      </c>
      <c r="J1196" s="70">
        <v>-122.58096999999999</v>
      </c>
    </row>
    <row r="1197" spans="1:10" ht="12.75" customHeight="1">
      <c r="A1197" s="70" t="s">
        <v>2534</v>
      </c>
      <c r="B1197" s="70" t="s">
        <v>2545</v>
      </c>
      <c r="C1197" s="70" t="s">
        <v>2546</v>
      </c>
      <c r="D1197" s="70" t="s">
        <v>34</v>
      </c>
      <c r="E1197" s="70">
        <v>3</v>
      </c>
      <c r="F1197" s="149">
        <v>492.07</v>
      </c>
      <c r="G1197" s="70">
        <v>48.489358000000003</v>
      </c>
      <c r="H1197" s="70">
        <v>-122.67422999999999</v>
      </c>
      <c r="I1197" s="70">
        <v>48.486916000000001</v>
      </c>
      <c r="J1197" s="70">
        <v>-122.66871999999999</v>
      </c>
    </row>
    <row r="1198" spans="1:10" ht="12.75" customHeight="1">
      <c r="A1198" s="70" t="s">
        <v>2534</v>
      </c>
      <c r="B1198" s="70" t="s">
        <v>2547</v>
      </c>
      <c r="C1198" s="70" t="s">
        <v>2548</v>
      </c>
      <c r="D1198" s="70" t="s">
        <v>34</v>
      </c>
      <c r="E1198" s="70">
        <v>3</v>
      </c>
      <c r="F1198" s="149">
        <v>517.20000000000005</v>
      </c>
      <c r="G1198" s="70">
        <v>48.479632000000002</v>
      </c>
      <c r="H1198" s="70">
        <v>-122.68816</v>
      </c>
      <c r="I1198" s="70">
        <v>48.483609000000001</v>
      </c>
      <c r="J1198" s="70">
        <v>-122.68876</v>
      </c>
    </row>
    <row r="1199" spans="1:10" ht="12.75" customHeight="1">
      <c r="A1199" s="70" t="s">
        <v>2534</v>
      </c>
      <c r="B1199" s="70" t="s">
        <v>2549</v>
      </c>
      <c r="C1199" s="70" t="s">
        <v>2550</v>
      </c>
      <c r="D1199" s="70" t="s">
        <v>34</v>
      </c>
      <c r="E1199" s="70">
        <v>3</v>
      </c>
      <c r="F1199" s="149">
        <v>2536.86</v>
      </c>
      <c r="G1199" s="70">
        <v>48.487194000000002</v>
      </c>
      <c r="H1199" s="70">
        <v>-122.69062</v>
      </c>
      <c r="I1199" s="70">
        <v>48.476421999999999</v>
      </c>
      <c r="J1199" s="70">
        <v>-122.71191</v>
      </c>
    </row>
    <row r="1200" spans="1:10" ht="12.75" customHeight="1">
      <c r="A1200" s="70" t="s">
        <v>2534</v>
      </c>
      <c r="B1200" s="70" t="s">
        <v>2551</v>
      </c>
      <c r="C1200" s="70" t="s">
        <v>2552</v>
      </c>
      <c r="D1200" s="70" t="s">
        <v>34</v>
      </c>
      <c r="E1200" s="70">
        <v>3</v>
      </c>
      <c r="F1200" s="149">
        <v>1322.83</v>
      </c>
      <c r="G1200" s="70">
        <v>48.476421999999999</v>
      </c>
      <c r="H1200" s="70">
        <v>-122.71191</v>
      </c>
      <c r="I1200" s="70">
        <v>48.473872</v>
      </c>
      <c r="J1200" s="70">
        <v>-122.69605</v>
      </c>
    </row>
    <row r="1201" spans="1:10" ht="12.75" customHeight="1">
      <c r="A1201" s="70" t="s">
        <v>2534</v>
      </c>
      <c r="B1201" s="70" t="s">
        <v>2553</v>
      </c>
      <c r="C1201" s="70" t="s">
        <v>2554</v>
      </c>
      <c r="D1201" s="70" t="s">
        <v>34</v>
      </c>
      <c r="E1201" s="70">
        <v>3</v>
      </c>
      <c r="F1201" s="149">
        <v>220.42</v>
      </c>
      <c r="G1201" s="70">
        <v>48.475335000000001</v>
      </c>
      <c r="H1201" s="70">
        <v>-122.69291</v>
      </c>
      <c r="I1201" s="70">
        <v>48.476283000000002</v>
      </c>
      <c r="J1201" s="70">
        <v>-122.69052000000001</v>
      </c>
    </row>
    <row r="1202" spans="1:10" ht="12.75" customHeight="1">
      <c r="A1202" s="70" t="s">
        <v>2534</v>
      </c>
      <c r="B1202" s="70" t="s">
        <v>2555</v>
      </c>
      <c r="C1202" s="70" t="s">
        <v>2556</v>
      </c>
      <c r="D1202" s="70" t="s">
        <v>178</v>
      </c>
      <c r="E1202" s="70">
        <v>3</v>
      </c>
      <c r="F1202" s="149">
        <v>1471.08</v>
      </c>
      <c r="G1202" s="70">
        <v>48.579827999999999</v>
      </c>
      <c r="H1202" s="70">
        <v>-122.55748</v>
      </c>
      <c r="I1202" s="70">
        <v>48.575620999999998</v>
      </c>
      <c r="J1202" s="70">
        <v>-122.54819999999999</v>
      </c>
    </row>
    <row r="1203" spans="1:10" ht="12.75" customHeight="1">
      <c r="A1203" s="70" t="s">
        <v>2534</v>
      </c>
      <c r="B1203" s="70" t="s">
        <v>2557</v>
      </c>
      <c r="C1203" s="70" t="s">
        <v>2558</v>
      </c>
      <c r="D1203" s="70" t="s">
        <v>34</v>
      </c>
      <c r="E1203" s="70">
        <v>3</v>
      </c>
      <c r="F1203" s="149">
        <v>1834.45</v>
      </c>
      <c r="G1203" s="70">
        <v>48.511543000000003</v>
      </c>
      <c r="H1203" s="70">
        <v>-122.60448</v>
      </c>
      <c r="I1203" s="70">
        <v>48.512106000000003</v>
      </c>
      <c r="J1203" s="70">
        <v>-122.60378</v>
      </c>
    </row>
    <row r="1204" spans="1:10" ht="12.75" customHeight="1">
      <c r="A1204" s="70" t="s">
        <v>2534</v>
      </c>
      <c r="B1204" s="70" t="s">
        <v>2559</v>
      </c>
      <c r="C1204" s="70" t="s">
        <v>2560</v>
      </c>
      <c r="D1204" s="70" t="s">
        <v>34</v>
      </c>
      <c r="E1204" s="70">
        <v>3</v>
      </c>
      <c r="F1204" s="149">
        <v>1109.69</v>
      </c>
      <c r="G1204" s="70">
        <v>48.512106000000003</v>
      </c>
      <c r="H1204" s="70">
        <v>-122.60378</v>
      </c>
      <c r="I1204" s="70">
        <v>48.517276000000003</v>
      </c>
      <c r="J1204" s="70">
        <v>-122.59939</v>
      </c>
    </row>
    <row r="1205" spans="1:10" ht="12.75" customHeight="1">
      <c r="A1205" s="70" t="s">
        <v>2534</v>
      </c>
      <c r="B1205" s="70" t="s">
        <v>2561</v>
      </c>
      <c r="C1205" s="70" t="s">
        <v>2562</v>
      </c>
      <c r="D1205" s="70" t="s">
        <v>34</v>
      </c>
      <c r="E1205" s="70">
        <v>3</v>
      </c>
      <c r="F1205" s="149">
        <v>1008.16</v>
      </c>
      <c r="G1205" s="70">
        <v>48.586472999999998</v>
      </c>
      <c r="H1205" s="70">
        <v>-122.64036</v>
      </c>
      <c r="I1205" s="70">
        <v>48.586454000000003</v>
      </c>
      <c r="J1205" s="70">
        <v>-122.65085000000001</v>
      </c>
    </row>
    <row r="1206" spans="1:10" ht="12.75" customHeight="1">
      <c r="A1206" s="70" t="s">
        <v>2534</v>
      </c>
      <c r="B1206" s="70" t="s">
        <v>2563</v>
      </c>
      <c r="C1206" s="70" t="s">
        <v>2564</v>
      </c>
      <c r="D1206" s="70" t="s">
        <v>178</v>
      </c>
      <c r="E1206" s="70">
        <v>3</v>
      </c>
      <c r="F1206" s="149">
        <v>1506.44</v>
      </c>
      <c r="G1206" s="70">
        <v>48.568634000000003</v>
      </c>
      <c r="H1206" s="70">
        <v>-122.49037</v>
      </c>
      <c r="I1206" s="70">
        <v>48.575893999999998</v>
      </c>
      <c r="J1206" s="70">
        <v>-122.49554000000001</v>
      </c>
    </row>
    <row r="1207" spans="1:10" ht="12.75" customHeight="1">
      <c r="A1207" s="70" t="s">
        <v>2534</v>
      </c>
      <c r="B1207" s="70" t="s">
        <v>2565</v>
      </c>
      <c r="C1207" s="70" t="s">
        <v>2566</v>
      </c>
      <c r="D1207" s="70" t="s">
        <v>34</v>
      </c>
      <c r="E1207" s="70">
        <v>3</v>
      </c>
      <c r="F1207" s="149">
        <v>1569.02</v>
      </c>
      <c r="G1207" s="70">
        <v>48.592829000000002</v>
      </c>
      <c r="H1207" s="70">
        <v>-122.68628</v>
      </c>
      <c r="I1207" s="70">
        <v>48.592104999999997</v>
      </c>
      <c r="J1207" s="70">
        <v>-122.67631</v>
      </c>
    </row>
    <row r="1208" spans="1:10" ht="12.75" customHeight="1">
      <c r="A1208" s="70" t="s">
        <v>2534</v>
      </c>
      <c r="B1208" s="70" t="s">
        <v>2567</v>
      </c>
      <c r="C1208" s="70" t="s">
        <v>2568</v>
      </c>
      <c r="D1208" s="70" t="s">
        <v>34</v>
      </c>
      <c r="E1208" s="70">
        <v>3</v>
      </c>
      <c r="F1208" s="149">
        <v>1013.52</v>
      </c>
      <c r="G1208" s="70">
        <v>48.568106</v>
      </c>
      <c r="H1208" s="70">
        <v>-122.67085</v>
      </c>
      <c r="I1208" s="70">
        <v>48.568582999999997</v>
      </c>
      <c r="J1208" s="70">
        <v>-122.67118000000001</v>
      </c>
    </row>
    <row r="1209" spans="1:10" ht="12.75" customHeight="1">
      <c r="A1209" s="70" t="s">
        <v>2534</v>
      </c>
      <c r="B1209" s="70" t="s">
        <v>2569</v>
      </c>
      <c r="C1209" s="70" t="s">
        <v>2570</v>
      </c>
      <c r="D1209" s="70" t="s">
        <v>34</v>
      </c>
      <c r="E1209" s="70">
        <v>3</v>
      </c>
      <c r="F1209" s="149">
        <v>967.75</v>
      </c>
      <c r="G1209" s="70">
        <v>48.540505000000003</v>
      </c>
      <c r="H1209" s="70">
        <v>-122.72145999999999</v>
      </c>
      <c r="I1209" s="70">
        <v>48.541015999999999</v>
      </c>
      <c r="J1209" s="70">
        <v>-122.70946000000001</v>
      </c>
    </row>
    <row r="1210" spans="1:10" ht="12.75" customHeight="1">
      <c r="A1210" s="70" t="s">
        <v>2534</v>
      </c>
      <c r="B1210" s="70" t="s">
        <v>2571</v>
      </c>
      <c r="C1210" s="70" t="s">
        <v>2572</v>
      </c>
      <c r="D1210" s="70" t="s">
        <v>34</v>
      </c>
      <c r="E1210" s="70">
        <v>3</v>
      </c>
      <c r="F1210" s="149">
        <v>3683.86</v>
      </c>
      <c r="G1210" s="70">
        <v>48.541015999999999</v>
      </c>
      <c r="H1210" s="70">
        <v>-122.70946000000001</v>
      </c>
      <c r="I1210" s="70">
        <v>48.554395999999997</v>
      </c>
      <c r="J1210" s="70">
        <v>-122.68962000000001</v>
      </c>
    </row>
    <row r="1211" spans="1:10" ht="12.75" customHeight="1">
      <c r="A1211" s="70" t="s">
        <v>2534</v>
      </c>
      <c r="B1211" s="70" t="s">
        <v>2573</v>
      </c>
      <c r="C1211" s="70" t="s">
        <v>2574</v>
      </c>
      <c r="D1211" s="70" t="s">
        <v>34</v>
      </c>
      <c r="E1211" s="70">
        <v>3</v>
      </c>
      <c r="F1211" s="149">
        <v>4968.5</v>
      </c>
      <c r="G1211" s="70">
        <v>48.568582999999997</v>
      </c>
      <c r="H1211" s="70">
        <v>-122.67118000000001</v>
      </c>
      <c r="I1211" s="70">
        <v>48.568106</v>
      </c>
      <c r="J1211" s="70">
        <v>-122.67085</v>
      </c>
    </row>
    <row r="1212" spans="1:10" ht="12.75" customHeight="1">
      <c r="A1212" s="70" t="s">
        <v>2534</v>
      </c>
      <c r="B1212" s="70" t="s">
        <v>2575</v>
      </c>
      <c r="C1212" s="70" t="s">
        <v>2576</v>
      </c>
      <c r="D1212" s="70" t="s">
        <v>34</v>
      </c>
      <c r="E1212" s="70">
        <v>2</v>
      </c>
      <c r="F1212" s="149">
        <v>7672.31</v>
      </c>
      <c r="G1212" s="70">
        <v>48.406728000000001</v>
      </c>
      <c r="H1212" s="70">
        <v>-122.64445000000001</v>
      </c>
      <c r="I1212" s="70">
        <v>48.409897000000001</v>
      </c>
      <c r="J1212" s="70">
        <v>-122.636</v>
      </c>
    </row>
    <row r="1213" spans="1:10" ht="12.75" customHeight="1">
      <c r="A1213" s="70" t="s">
        <v>2534</v>
      </c>
      <c r="B1213" s="70" t="s">
        <v>2577</v>
      </c>
      <c r="C1213" s="70" t="s">
        <v>2578</v>
      </c>
      <c r="D1213" s="70" t="s">
        <v>34</v>
      </c>
      <c r="E1213" s="70">
        <v>3</v>
      </c>
      <c r="F1213" s="149">
        <v>1171.68</v>
      </c>
      <c r="G1213" s="70">
        <v>48.409897000000001</v>
      </c>
      <c r="H1213" s="70">
        <v>-122.636</v>
      </c>
      <c r="I1213" s="70">
        <v>48.415565000000001</v>
      </c>
      <c r="J1213" s="70">
        <v>-122.62502000000001</v>
      </c>
    </row>
    <row r="1214" spans="1:10" ht="12.75" customHeight="1">
      <c r="A1214" s="70" t="s">
        <v>2534</v>
      </c>
      <c r="B1214" s="70" t="s">
        <v>2579</v>
      </c>
      <c r="C1214" s="70" t="s">
        <v>2580</v>
      </c>
      <c r="D1214" s="70" t="s">
        <v>34</v>
      </c>
      <c r="E1214" s="70">
        <v>2</v>
      </c>
      <c r="F1214" s="149">
        <v>212.42</v>
      </c>
      <c r="G1214" s="70">
        <v>48.422539999999998</v>
      </c>
      <c r="H1214" s="70">
        <v>-122.61051999999999</v>
      </c>
      <c r="I1214" s="70">
        <v>48.423904999999998</v>
      </c>
      <c r="J1214" s="70">
        <v>-122.60881999999999</v>
      </c>
    </row>
    <row r="1215" spans="1:10" ht="12.75" customHeight="1">
      <c r="A1215" s="70" t="s">
        <v>2534</v>
      </c>
      <c r="B1215" s="70" t="s">
        <v>2581</v>
      </c>
      <c r="C1215" s="70" t="s">
        <v>2582</v>
      </c>
      <c r="D1215" s="70" t="s">
        <v>34</v>
      </c>
      <c r="E1215" s="70">
        <v>3</v>
      </c>
      <c r="F1215" s="149">
        <v>3690.87</v>
      </c>
      <c r="G1215" s="70">
        <v>48.605480999999997</v>
      </c>
      <c r="H1215" s="70">
        <v>-122.70811</v>
      </c>
      <c r="I1215" s="70">
        <v>48.612482</v>
      </c>
      <c r="J1215" s="70">
        <v>-122.71557</v>
      </c>
    </row>
    <row r="1216" spans="1:10" ht="12.75" customHeight="1">
      <c r="A1216" s="70" t="s">
        <v>2534</v>
      </c>
      <c r="B1216" s="70" t="s">
        <v>2583</v>
      </c>
      <c r="C1216" s="70" t="s">
        <v>2584</v>
      </c>
      <c r="D1216" s="70" t="s">
        <v>34</v>
      </c>
      <c r="E1216" s="70">
        <v>3</v>
      </c>
      <c r="F1216" s="149">
        <v>3605.84</v>
      </c>
      <c r="G1216" s="70">
        <v>48.579996000000001</v>
      </c>
      <c r="H1216" s="70">
        <v>-122.68718</v>
      </c>
      <c r="I1216" s="70">
        <v>48.594318999999999</v>
      </c>
      <c r="J1216" s="70">
        <v>-122.69385</v>
      </c>
    </row>
    <row r="1217" spans="1:10" ht="12.75" customHeight="1">
      <c r="A1217" s="70" t="s">
        <v>2534</v>
      </c>
      <c r="B1217" s="70" t="s">
        <v>2585</v>
      </c>
      <c r="C1217" s="70" t="s">
        <v>2586</v>
      </c>
      <c r="D1217" s="70" t="s">
        <v>34</v>
      </c>
      <c r="E1217" s="70">
        <v>3</v>
      </c>
      <c r="F1217" s="149">
        <v>4851.8</v>
      </c>
      <c r="G1217" s="70">
        <v>48.477735000000003</v>
      </c>
      <c r="H1217" s="70">
        <v>-122.57346</v>
      </c>
      <c r="I1217" s="70">
        <v>48.481333999999997</v>
      </c>
      <c r="J1217" s="70">
        <v>-122.59284</v>
      </c>
    </row>
    <row r="1218" spans="1:10" ht="12.75" customHeight="1">
      <c r="A1218" s="70" t="s">
        <v>2534</v>
      </c>
      <c r="B1218" s="70" t="s">
        <v>2587</v>
      </c>
      <c r="C1218" s="70" t="s">
        <v>2588</v>
      </c>
      <c r="D1218" s="70" t="s">
        <v>34</v>
      </c>
      <c r="E1218" s="70">
        <v>3</v>
      </c>
      <c r="F1218" s="149">
        <v>2942.69</v>
      </c>
      <c r="G1218" s="70">
        <v>48.363132</v>
      </c>
      <c r="H1218" s="70">
        <v>-122.52395</v>
      </c>
      <c r="I1218" s="70">
        <v>48.362921</v>
      </c>
      <c r="J1218" s="70">
        <v>-122.52333</v>
      </c>
    </row>
    <row r="1219" spans="1:10" ht="12.75" customHeight="1">
      <c r="A1219" s="70" t="s">
        <v>2534</v>
      </c>
      <c r="B1219" s="70" t="s">
        <v>2589</v>
      </c>
      <c r="C1219" s="70" t="s">
        <v>2590</v>
      </c>
      <c r="D1219" s="70" t="s">
        <v>35</v>
      </c>
      <c r="E1219" s="70">
        <v>3</v>
      </c>
      <c r="F1219" s="149">
        <v>642.94000000000005</v>
      </c>
      <c r="G1219" s="70">
        <v>48.526136000000001</v>
      </c>
      <c r="H1219" s="70">
        <v>-122.64064</v>
      </c>
      <c r="I1219" s="70">
        <v>48.526752999999999</v>
      </c>
      <c r="J1219" s="70">
        <v>-122.63211</v>
      </c>
    </row>
    <row r="1220" spans="1:10" ht="12.75" customHeight="1">
      <c r="A1220" s="70" t="s">
        <v>2534</v>
      </c>
      <c r="B1220" s="70" t="s">
        <v>2591</v>
      </c>
      <c r="C1220" s="70" t="s">
        <v>2592</v>
      </c>
      <c r="D1220" s="70" t="s">
        <v>34</v>
      </c>
      <c r="E1220" s="70">
        <v>3</v>
      </c>
      <c r="F1220" s="149">
        <v>312.08</v>
      </c>
      <c r="G1220" s="70">
        <v>48.530005000000003</v>
      </c>
      <c r="H1220" s="70">
        <v>-122.61945</v>
      </c>
      <c r="I1220" s="70">
        <v>48.531469999999999</v>
      </c>
      <c r="J1220" s="70">
        <v>-122.61587</v>
      </c>
    </row>
    <row r="1221" spans="1:10" ht="12.75" customHeight="1">
      <c r="A1221" s="70" t="s">
        <v>2534</v>
      </c>
      <c r="B1221" s="70" t="s">
        <v>2593</v>
      </c>
      <c r="C1221" s="70" t="s">
        <v>2594</v>
      </c>
      <c r="D1221" s="70" t="s">
        <v>34</v>
      </c>
      <c r="E1221" s="70">
        <v>3</v>
      </c>
      <c r="F1221" s="149">
        <v>4151.0200000000004</v>
      </c>
      <c r="G1221" s="70">
        <v>48.395966000000001</v>
      </c>
      <c r="H1221" s="70">
        <v>-122.57874</v>
      </c>
      <c r="I1221" s="70">
        <v>48.395966000000001</v>
      </c>
      <c r="J1221" s="70">
        <v>-122.57874</v>
      </c>
    </row>
    <row r="1222" spans="1:10" ht="12.75" customHeight="1">
      <c r="A1222" s="70" t="s">
        <v>2534</v>
      </c>
      <c r="B1222" s="70" t="s">
        <v>2595</v>
      </c>
      <c r="C1222" s="70" t="s">
        <v>2596</v>
      </c>
      <c r="D1222" s="70" t="s">
        <v>34</v>
      </c>
      <c r="E1222" s="70">
        <v>3</v>
      </c>
      <c r="F1222" s="149">
        <v>917.47</v>
      </c>
      <c r="G1222" s="70">
        <v>48.537681999999997</v>
      </c>
      <c r="H1222" s="70">
        <v>-122.5706</v>
      </c>
      <c r="I1222" s="70">
        <v>48.537681999999997</v>
      </c>
      <c r="J1222" s="70">
        <v>-122.5706</v>
      </c>
    </row>
    <row r="1223" spans="1:10" ht="12.75" customHeight="1">
      <c r="A1223" s="70" t="s">
        <v>2534</v>
      </c>
      <c r="B1223" s="70" t="s">
        <v>2597</v>
      </c>
      <c r="C1223" s="70" t="s">
        <v>2598</v>
      </c>
      <c r="D1223" s="70" t="s">
        <v>34</v>
      </c>
      <c r="E1223" s="70">
        <v>3</v>
      </c>
      <c r="F1223" s="149">
        <v>7304.44</v>
      </c>
      <c r="G1223" s="70">
        <v>48.343547000000001</v>
      </c>
      <c r="H1223" s="70">
        <v>-122.43898</v>
      </c>
      <c r="I1223" s="70">
        <v>48.318852</v>
      </c>
      <c r="J1223" s="70">
        <v>-122.389</v>
      </c>
    </row>
    <row r="1224" spans="1:10" ht="12.75" customHeight="1">
      <c r="A1224" s="70" t="s">
        <v>2534</v>
      </c>
      <c r="B1224" s="70" t="s">
        <v>2599</v>
      </c>
      <c r="C1224" s="70" t="s">
        <v>2600</v>
      </c>
      <c r="D1224" s="70" t="s">
        <v>34</v>
      </c>
      <c r="E1224" s="70">
        <v>3</v>
      </c>
      <c r="F1224" s="149">
        <v>1529.26</v>
      </c>
      <c r="G1224" s="70">
        <v>48.401176999999997</v>
      </c>
      <c r="H1224" s="70">
        <v>-122.49584</v>
      </c>
      <c r="I1224" s="70">
        <v>48.394821999999998</v>
      </c>
      <c r="J1224" s="70">
        <v>-122.49626000000001</v>
      </c>
    </row>
    <row r="1225" spans="1:10" ht="12.75" customHeight="1">
      <c r="A1225" s="70" t="s">
        <v>2534</v>
      </c>
      <c r="B1225" s="70" t="s">
        <v>2601</v>
      </c>
      <c r="C1225" s="70" t="s">
        <v>2602</v>
      </c>
      <c r="D1225" s="70" t="s">
        <v>34</v>
      </c>
      <c r="E1225" s="70">
        <v>3</v>
      </c>
      <c r="F1225" s="149">
        <v>1155.42</v>
      </c>
      <c r="G1225" s="70">
        <v>48.645406000000001</v>
      </c>
      <c r="H1225" s="70">
        <v>-122.48859</v>
      </c>
      <c r="I1225" s="70">
        <v>48.637948999999999</v>
      </c>
      <c r="J1225" s="70">
        <v>-122.47875000000001</v>
      </c>
    </row>
    <row r="1226" spans="1:10" ht="12.75" customHeight="1">
      <c r="A1226" s="70" t="s">
        <v>2534</v>
      </c>
      <c r="B1226" s="70" t="s">
        <v>2603</v>
      </c>
      <c r="C1226" s="70" t="s">
        <v>2604</v>
      </c>
      <c r="D1226" s="70" t="s">
        <v>34</v>
      </c>
      <c r="E1226" s="70">
        <v>3</v>
      </c>
      <c r="F1226" s="149">
        <v>395.35</v>
      </c>
      <c r="G1226" s="70">
        <v>48.517276000000003</v>
      </c>
      <c r="H1226" s="70">
        <v>-122.59939</v>
      </c>
      <c r="I1226" s="70">
        <v>48.520632999999997</v>
      </c>
      <c r="J1226" s="70">
        <v>-122.59996</v>
      </c>
    </row>
    <row r="1227" spans="1:10" ht="12.75" customHeight="1">
      <c r="A1227" s="70" t="s">
        <v>2534</v>
      </c>
      <c r="B1227" s="70" t="s">
        <v>2605</v>
      </c>
      <c r="C1227" s="70" t="s">
        <v>2606</v>
      </c>
      <c r="D1227" s="70" t="s">
        <v>34</v>
      </c>
      <c r="E1227" s="70">
        <v>2</v>
      </c>
      <c r="F1227" s="149">
        <v>5348.23</v>
      </c>
      <c r="G1227" s="70">
        <v>48.463507</v>
      </c>
      <c r="H1227" s="70">
        <v>-122.52766</v>
      </c>
      <c r="I1227" s="70">
        <v>48.499819000000002</v>
      </c>
      <c r="J1227" s="70">
        <v>-122.56285</v>
      </c>
    </row>
    <row r="1228" spans="1:10" ht="12.75" customHeight="1">
      <c r="A1228" s="70" t="s">
        <v>2534</v>
      </c>
      <c r="B1228" s="70" t="s">
        <v>2607</v>
      </c>
      <c r="C1228" s="70" t="s">
        <v>2608</v>
      </c>
      <c r="D1228" s="70" t="s">
        <v>34</v>
      </c>
      <c r="E1228" s="70">
        <v>3</v>
      </c>
      <c r="F1228" s="149">
        <v>19559.32</v>
      </c>
      <c r="G1228" s="70">
        <v>48.324252999999999</v>
      </c>
      <c r="H1228" s="70">
        <v>-122.37136</v>
      </c>
      <c r="I1228" s="70">
        <v>48.303452999999998</v>
      </c>
      <c r="J1228" s="70">
        <v>-122.36506</v>
      </c>
    </row>
    <row r="1229" spans="1:10" ht="12.75" customHeight="1">
      <c r="A1229" s="70" t="s">
        <v>2534</v>
      </c>
      <c r="B1229" s="70" t="s">
        <v>2609</v>
      </c>
      <c r="C1229" s="70" t="s">
        <v>2610</v>
      </c>
      <c r="D1229" s="70" t="s">
        <v>34</v>
      </c>
      <c r="E1229" s="70">
        <v>2</v>
      </c>
      <c r="F1229" s="149">
        <v>557.83000000000004</v>
      </c>
      <c r="G1229" s="70">
        <v>48.566256000000003</v>
      </c>
      <c r="H1229" s="70">
        <v>-122.61928</v>
      </c>
      <c r="I1229" s="70">
        <v>48.569729000000002</v>
      </c>
      <c r="J1229" s="70">
        <v>-122.62473</v>
      </c>
    </row>
    <row r="1230" spans="1:10" ht="12.75" customHeight="1">
      <c r="A1230" s="70" t="s">
        <v>2534</v>
      </c>
      <c r="B1230" s="70" t="s">
        <v>2611</v>
      </c>
      <c r="C1230" s="70" t="s">
        <v>2612</v>
      </c>
      <c r="D1230" s="70" t="s">
        <v>34</v>
      </c>
      <c r="E1230" s="70">
        <v>3</v>
      </c>
      <c r="F1230" s="149">
        <v>19448</v>
      </c>
      <c r="G1230" s="70">
        <v>48.358901000000003</v>
      </c>
      <c r="H1230" s="70">
        <v>-122.46033</v>
      </c>
      <c r="I1230" s="70">
        <v>48.352227999999997</v>
      </c>
      <c r="J1230" s="70">
        <v>-122.47307000000001</v>
      </c>
    </row>
    <row r="1231" spans="1:10" ht="12.75" customHeight="1">
      <c r="A1231" s="70" t="s">
        <v>2534</v>
      </c>
      <c r="B1231" s="70" t="s">
        <v>2613</v>
      </c>
      <c r="C1231" s="70" t="s">
        <v>2614</v>
      </c>
      <c r="D1231" s="70" t="s">
        <v>34</v>
      </c>
      <c r="E1231" s="70">
        <v>3</v>
      </c>
      <c r="F1231" s="149">
        <v>305.39999999999998</v>
      </c>
      <c r="G1231" s="70">
        <v>48.418874000000002</v>
      </c>
      <c r="H1231" s="70">
        <v>-122.67055000000001</v>
      </c>
      <c r="I1231" s="70">
        <v>48.418874000000002</v>
      </c>
      <c r="J1231" s="70">
        <v>-122.67055000000001</v>
      </c>
    </row>
    <row r="1232" spans="1:10" ht="12.75" customHeight="1">
      <c r="A1232" s="70" t="s">
        <v>2534</v>
      </c>
      <c r="B1232" s="70" t="s">
        <v>2615</v>
      </c>
      <c r="C1232" s="70" t="s">
        <v>2616</v>
      </c>
      <c r="D1232" s="70" t="s">
        <v>34</v>
      </c>
      <c r="E1232" s="70">
        <v>3</v>
      </c>
      <c r="F1232" s="149">
        <v>3547.4</v>
      </c>
      <c r="G1232" s="70">
        <v>48.480243999999999</v>
      </c>
      <c r="H1232" s="70">
        <v>-122.4735</v>
      </c>
      <c r="I1232" s="70">
        <v>48.456971000000003</v>
      </c>
      <c r="J1232" s="70">
        <v>-122.46607</v>
      </c>
    </row>
    <row r="1233" spans="1:10" ht="12.75" customHeight="1">
      <c r="A1233" s="70" t="s">
        <v>2534</v>
      </c>
      <c r="B1233" s="70" t="s">
        <v>2617</v>
      </c>
      <c r="C1233" s="70" t="s">
        <v>2618</v>
      </c>
      <c r="D1233" s="70" t="s">
        <v>34</v>
      </c>
      <c r="E1233" s="70">
        <v>3</v>
      </c>
      <c r="F1233" s="149">
        <v>361.01</v>
      </c>
      <c r="G1233" s="70">
        <v>48.495662000000003</v>
      </c>
      <c r="H1233" s="70">
        <v>-122.48269999999999</v>
      </c>
      <c r="I1233" s="70">
        <v>48.492429000000001</v>
      </c>
      <c r="J1233" s="70">
        <v>-122.48298</v>
      </c>
    </row>
    <row r="1234" spans="1:10" ht="12.75" customHeight="1">
      <c r="A1234" s="70" t="s">
        <v>2534</v>
      </c>
      <c r="B1234" s="70" t="s">
        <v>2619</v>
      </c>
      <c r="C1234" s="70" t="s">
        <v>2620</v>
      </c>
      <c r="D1234" s="70" t="s">
        <v>34</v>
      </c>
      <c r="E1234" s="70">
        <v>3</v>
      </c>
      <c r="F1234" s="149">
        <v>1486.3</v>
      </c>
      <c r="G1234" s="70">
        <v>48.597127999999998</v>
      </c>
      <c r="H1234" s="70">
        <v>-122.69562000000001</v>
      </c>
      <c r="I1234" s="70">
        <v>48.605480999999997</v>
      </c>
      <c r="J1234" s="70">
        <v>-122.70811</v>
      </c>
    </row>
    <row r="1235" spans="1:10" ht="12.75" customHeight="1">
      <c r="A1235" s="70" t="s">
        <v>2534</v>
      </c>
      <c r="B1235" s="70" t="s">
        <v>2621</v>
      </c>
      <c r="C1235" s="70" t="s">
        <v>2622</v>
      </c>
      <c r="D1235" s="70" t="s">
        <v>34</v>
      </c>
      <c r="E1235" s="70">
        <v>3</v>
      </c>
      <c r="F1235" s="149">
        <v>257.95</v>
      </c>
      <c r="G1235" s="70">
        <v>48.386639000000002</v>
      </c>
      <c r="H1235" s="70">
        <v>-122.50103</v>
      </c>
      <c r="I1235" s="70">
        <v>48.385720999999997</v>
      </c>
      <c r="J1235" s="70">
        <v>-122.50376</v>
      </c>
    </row>
    <row r="1236" spans="1:10" ht="12.75" customHeight="1">
      <c r="A1236" s="70" t="s">
        <v>2534</v>
      </c>
      <c r="B1236" s="70" t="s">
        <v>2623</v>
      </c>
      <c r="C1236" s="70" t="s">
        <v>2624</v>
      </c>
      <c r="D1236" s="70" t="s">
        <v>178</v>
      </c>
      <c r="E1236" s="70">
        <v>3</v>
      </c>
      <c r="F1236" s="149">
        <v>221.4</v>
      </c>
      <c r="G1236" s="70">
        <v>48.426924999999997</v>
      </c>
      <c r="H1236" s="70">
        <v>-122.58517000000001</v>
      </c>
      <c r="I1236" s="70">
        <v>48.428238999999998</v>
      </c>
      <c r="J1236" s="70">
        <v>-122.58306</v>
      </c>
    </row>
    <row r="1237" spans="1:10" ht="12.75" customHeight="1">
      <c r="A1237" s="70" t="s">
        <v>2534</v>
      </c>
      <c r="B1237" s="70" t="s">
        <v>2625</v>
      </c>
      <c r="C1237" s="70" t="s">
        <v>2626</v>
      </c>
      <c r="D1237" s="70" t="s">
        <v>34</v>
      </c>
      <c r="E1237" s="70">
        <v>3</v>
      </c>
      <c r="F1237" s="149">
        <v>237.48</v>
      </c>
      <c r="G1237" s="70">
        <v>48.420439000000002</v>
      </c>
      <c r="H1237" s="70">
        <v>-122.66574</v>
      </c>
      <c r="I1237" s="70">
        <v>48.418841</v>
      </c>
      <c r="J1237" s="70">
        <v>-122.66379000000001</v>
      </c>
    </row>
    <row r="1238" spans="1:10" ht="12.75" customHeight="1">
      <c r="A1238" s="70" t="s">
        <v>2534</v>
      </c>
      <c r="B1238" s="70" t="s">
        <v>2627</v>
      </c>
      <c r="C1238" s="70" t="s">
        <v>2628</v>
      </c>
      <c r="D1238" s="70" t="s">
        <v>34</v>
      </c>
      <c r="E1238" s="70">
        <v>3</v>
      </c>
      <c r="F1238" s="149">
        <v>2091.41</v>
      </c>
      <c r="G1238" s="70">
        <v>48.535316999999999</v>
      </c>
      <c r="H1238" s="70">
        <v>-122.55905</v>
      </c>
      <c r="I1238" s="70">
        <v>48.534281</v>
      </c>
      <c r="J1238" s="70">
        <v>-122.55401999999999</v>
      </c>
    </row>
    <row r="1239" spans="1:10" ht="12.75" customHeight="1">
      <c r="A1239" s="70" t="s">
        <v>2534</v>
      </c>
      <c r="B1239" s="70" t="s">
        <v>2629</v>
      </c>
      <c r="C1239" s="70" t="s">
        <v>2630</v>
      </c>
      <c r="D1239" s="70" t="s">
        <v>34</v>
      </c>
      <c r="E1239" s="70">
        <v>3</v>
      </c>
      <c r="F1239" s="149">
        <v>46.28</v>
      </c>
      <c r="G1239" s="70">
        <v>48.425690000000003</v>
      </c>
      <c r="H1239" s="70">
        <v>-122.58931</v>
      </c>
      <c r="I1239" s="70">
        <v>48.425840000000001</v>
      </c>
      <c r="J1239" s="70">
        <v>-122.58873</v>
      </c>
    </row>
    <row r="1240" spans="1:10" ht="12.75" customHeight="1">
      <c r="A1240" s="70" t="s">
        <v>2534</v>
      </c>
      <c r="B1240" s="70" t="s">
        <v>2631</v>
      </c>
      <c r="C1240" s="70" t="s">
        <v>2632</v>
      </c>
      <c r="D1240" s="70" t="s">
        <v>34</v>
      </c>
      <c r="E1240" s="70">
        <v>2</v>
      </c>
      <c r="F1240" s="149">
        <v>428.03</v>
      </c>
      <c r="G1240" s="70">
        <v>48.578927</v>
      </c>
      <c r="H1240" s="70">
        <v>-122.54215000000001</v>
      </c>
      <c r="I1240" s="70">
        <v>48.580342000000002</v>
      </c>
      <c r="J1240" s="70">
        <v>-122.54742</v>
      </c>
    </row>
    <row r="1241" spans="1:10" ht="12.75" customHeight="1">
      <c r="A1241" s="70" t="s">
        <v>2534</v>
      </c>
      <c r="B1241" s="70" t="s">
        <v>2633</v>
      </c>
      <c r="C1241" s="70" t="s">
        <v>2634</v>
      </c>
      <c r="D1241" s="70" t="s">
        <v>34</v>
      </c>
      <c r="E1241" s="70">
        <v>2</v>
      </c>
      <c r="F1241" s="149">
        <v>396.82</v>
      </c>
      <c r="G1241" s="70">
        <v>48.508831000000001</v>
      </c>
      <c r="H1241" s="70">
        <v>-122.60638</v>
      </c>
      <c r="I1241" s="70">
        <v>48.511543000000003</v>
      </c>
      <c r="J1241" s="70">
        <v>-122.60448</v>
      </c>
    </row>
    <row r="1242" spans="1:10" ht="12.75" customHeight="1">
      <c r="A1242" s="70" t="s">
        <v>2534</v>
      </c>
      <c r="B1242" s="70" t="s">
        <v>2635</v>
      </c>
      <c r="C1242" s="70" t="s">
        <v>2636</v>
      </c>
      <c r="D1242" s="70" t="s">
        <v>34</v>
      </c>
      <c r="E1242" s="70">
        <v>3</v>
      </c>
      <c r="F1242" s="149">
        <v>1490.38</v>
      </c>
      <c r="G1242" s="70">
        <v>48.43365</v>
      </c>
      <c r="H1242" s="70">
        <v>-122.67585</v>
      </c>
      <c r="I1242" s="70">
        <v>48.422486999999997</v>
      </c>
      <c r="J1242" s="70">
        <v>-122.67115</v>
      </c>
    </row>
    <row r="1243" spans="1:10" ht="12.75" customHeight="1">
      <c r="A1243" s="70" t="s">
        <v>2534</v>
      </c>
      <c r="B1243" s="70" t="s">
        <v>2637</v>
      </c>
      <c r="C1243" s="70" t="s">
        <v>2638</v>
      </c>
      <c r="D1243" s="70" t="s">
        <v>178</v>
      </c>
      <c r="E1243" s="70">
        <v>3</v>
      </c>
      <c r="F1243" s="149">
        <v>693.99</v>
      </c>
      <c r="G1243" s="70">
        <v>48.446193999999998</v>
      </c>
      <c r="H1243" s="70">
        <v>-122.56153999999999</v>
      </c>
      <c r="I1243" s="70">
        <v>48.445563</v>
      </c>
      <c r="J1243" s="70">
        <v>-122.55432</v>
      </c>
    </row>
    <row r="1244" spans="1:10" ht="12.75" customHeight="1">
      <c r="A1244" s="70" t="s">
        <v>2534</v>
      </c>
      <c r="B1244" s="70" t="s">
        <v>2639</v>
      </c>
      <c r="C1244" s="70" t="s">
        <v>2640</v>
      </c>
      <c r="D1244" s="70" t="s">
        <v>34</v>
      </c>
      <c r="E1244" s="70">
        <v>3</v>
      </c>
      <c r="F1244" s="149">
        <v>60.05</v>
      </c>
      <c r="G1244" s="70">
        <v>48.616810999999998</v>
      </c>
      <c r="H1244" s="70">
        <v>-122.69323</v>
      </c>
      <c r="I1244" s="70">
        <v>48.616619999999998</v>
      </c>
      <c r="J1244" s="70">
        <v>-122.69267000000001</v>
      </c>
    </row>
    <row r="1245" spans="1:10" ht="12.75" customHeight="1">
      <c r="A1245" s="70" t="s">
        <v>2534</v>
      </c>
      <c r="B1245" s="70" t="s">
        <v>2641</v>
      </c>
      <c r="C1245" s="70" t="s">
        <v>2642</v>
      </c>
      <c r="D1245" s="70" t="s">
        <v>34</v>
      </c>
      <c r="E1245" s="70">
        <v>3</v>
      </c>
      <c r="F1245" s="149">
        <v>1667.46</v>
      </c>
      <c r="G1245" s="70">
        <v>48.616619999999998</v>
      </c>
      <c r="H1245" s="70">
        <v>-122.69267000000001</v>
      </c>
      <c r="I1245" s="70">
        <v>48.616810999999998</v>
      </c>
      <c r="J1245" s="70">
        <v>-122.69323</v>
      </c>
    </row>
    <row r="1246" spans="1:10" ht="12.75" customHeight="1">
      <c r="A1246" s="70" t="s">
        <v>2534</v>
      </c>
      <c r="B1246" s="70" t="s">
        <v>2643</v>
      </c>
      <c r="C1246" s="70" t="s">
        <v>2644</v>
      </c>
      <c r="D1246" s="70" t="s">
        <v>34</v>
      </c>
      <c r="E1246" s="70">
        <v>3</v>
      </c>
      <c r="F1246" s="149">
        <v>331.78</v>
      </c>
      <c r="G1246" s="70">
        <v>48.609321999999999</v>
      </c>
      <c r="H1246" s="70">
        <v>-122.66001</v>
      </c>
      <c r="I1246" s="70">
        <v>48.612681000000002</v>
      </c>
      <c r="J1246" s="70">
        <v>-122.65855999999999</v>
      </c>
    </row>
    <row r="1247" spans="1:10" ht="12.75" customHeight="1">
      <c r="A1247" s="70" t="s">
        <v>2534</v>
      </c>
      <c r="B1247" s="70" t="s">
        <v>2645</v>
      </c>
      <c r="C1247" s="70" t="s">
        <v>2644</v>
      </c>
      <c r="D1247" s="70" t="s">
        <v>34</v>
      </c>
      <c r="E1247" s="70">
        <v>3</v>
      </c>
      <c r="F1247" s="149">
        <v>935.12</v>
      </c>
      <c r="G1247" s="70">
        <v>48.613424000000002</v>
      </c>
      <c r="H1247" s="70">
        <v>-122.66072</v>
      </c>
      <c r="I1247" s="70">
        <v>48.615656999999999</v>
      </c>
      <c r="J1247" s="70">
        <v>-122.66273</v>
      </c>
    </row>
    <row r="1248" spans="1:10" ht="12.75" customHeight="1">
      <c r="A1248" s="70" t="s">
        <v>2534</v>
      </c>
      <c r="B1248" s="70" t="s">
        <v>2646</v>
      </c>
      <c r="C1248" s="70" t="s">
        <v>2647</v>
      </c>
      <c r="D1248" s="70" t="s">
        <v>34</v>
      </c>
      <c r="E1248" s="70">
        <v>3</v>
      </c>
      <c r="F1248" s="149">
        <v>1170.76</v>
      </c>
      <c r="G1248" s="70">
        <v>48.413105000000002</v>
      </c>
      <c r="H1248" s="70">
        <v>-122.58143</v>
      </c>
      <c r="I1248" s="70">
        <v>48.413105000000002</v>
      </c>
      <c r="J1248" s="70">
        <v>-122.58143</v>
      </c>
    </row>
    <row r="1249" spans="1:10" ht="12.75" customHeight="1">
      <c r="A1249" s="70" t="s">
        <v>2534</v>
      </c>
      <c r="B1249" s="70" t="s">
        <v>2648</v>
      </c>
      <c r="C1249" s="70" t="s">
        <v>2649</v>
      </c>
      <c r="D1249" s="70" t="s">
        <v>34</v>
      </c>
      <c r="E1249" s="70">
        <v>3</v>
      </c>
      <c r="F1249" s="149">
        <v>2883.39</v>
      </c>
      <c r="G1249" s="70">
        <v>48.489852999999997</v>
      </c>
      <c r="H1249" s="70">
        <v>-122.67691000000001</v>
      </c>
      <c r="I1249" s="70">
        <v>48.489671000000001</v>
      </c>
      <c r="J1249" s="70">
        <v>-122.67589</v>
      </c>
    </row>
    <row r="1250" spans="1:10" ht="12.75" customHeight="1">
      <c r="A1250" s="70" t="s">
        <v>2534</v>
      </c>
      <c r="B1250" s="70" t="s">
        <v>2650</v>
      </c>
      <c r="C1250" s="70" t="s">
        <v>2651</v>
      </c>
      <c r="D1250" s="70" t="s">
        <v>35</v>
      </c>
      <c r="E1250" s="70">
        <v>3</v>
      </c>
      <c r="F1250" s="149">
        <v>1015.54</v>
      </c>
      <c r="G1250" s="70">
        <v>48.535333000000001</v>
      </c>
      <c r="H1250" s="70">
        <v>-122.6532</v>
      </c>
      <c r="I1250" s="70">
        <v>48.527828</v>
      </c>
      <c r="J1250" s="70">
        <v>-122.64659</v>
      </c>
    </row>
    <row r="1251" spans="1:10" ht="12.75" customHeight="1">
      <c r="A1251" s="70" t="s">
        <v>2534</v>
      </c>
      <c r="B1251" s="70" t="s">
        <v>2652</v>
      </c>
      <c r="C1251" s="70" t="s">
        <v>2653</v>
      </c>
      <c r="D1251" s="70" t="s">
        <v>34</v>
      </c>
      <c r="E1251" s="70">
        <v>3</v>
      </c>
      <c r="F1251" s="149">
        <v>5660.82</v>
      </c>
      <c r="G1251" s="70">
        <v>48.579872000000002</v>
      </c>
      <c r="H1251" s="70">
        <v>-122.73757000000001</v>
      </c>
      <c r="I1251" s="70">
        <v>48.540505000000003</v>
      </c>
      <c r="J1251" s="70">
        <v>-122.72145999999999</v>
      </c>
    </row>
    <row r="1252" spans="1:10" ht="12.75" customHeight="1">
      <c r="A1252" s="70" t="s">
        <v>2534</v>
      </c>
      <c r="B1252" s="70" t="s">
        <v>2654</v>
      </c>
      <c r="C1252" s="70" t="s">
        <v>2655</v>
      </c>
      <c r="D1252" s="70" t="s">
        <v>34</v>
      </c>
      <c r="E1252" s="70">
        <v>3</v>
      </c>
      <c r="F1252" s="149">
        <v>1172.69</v>
      </c>
      <c r="G1252" s="70">
        <v>48.563070000000003</v>
      </c>
      <c r="H1252" s="70">
        <v>-122.73497</v>
      </c>
      <c r="I1252" s="70">
        <v>48.563070000000003</v>
      </c>
      <c r="J1252" s="70">
        <v>-122.73497</v>
      </c>
    </row>
    <row r="1253" spans="1:10" ht="12.75" customHeight="1">
      <c r="A1253" s="70" t="s">
        <v>2534</v>
      </c>
      <c r="B1253" s="70" t="s">
        <v>2656</v>
      </c>
      <c r="C1253" s="70" t="s">
        <v>2657</v>
      </c>
      <c r="D1253" s="70" t="s">
        <v>34</v>
      </c>
      <c r="E1253" s="70">
        <v>3</v>
      </c>
      <c r="F1253" s="149">
        <v>60.95</v>
      </c>
      <c r="G1253" s="70">
        <v>48.454805999999998</v>
      </c>
      <c r="H1253" s="70">
        <v>-122.51315</v>
      </c>
      <c r="I1253" s="70">
        <v>48.454268999999996</v>
      </c>
      <c r="J1253" s="70">
        <v>-122.51331999999999</v>
      </c>
    </row>
    <row r="1254" spans="1:10" ht="12.75" customHeight="1">
      <c r="A1254" s="70" t="s">
        <v>2534</v>
      </c>
      <c r="B1254" s="70" t="s">
        <v>2658</v>
      </c>
      <c r="C1254" s="70" t="s">
        <v>2659</v>
      </c>
      <c r="D1254" s="70" t="s">
        <v>34</v>
      </c>
      <c r="E1254" s="70">
        <v>3</v>
      </c>
      <c r="F1254" s="149">
        <v>3837.86</v>
      </c>
      <c r="G1254" s="70">
        <v>48.614727999999999</v>
      </c>
      <c r="H1254" s="70">
        <v>-122.61382</v>
      </c>
      <c r="I1254" s="70">
        <v>48.615895000000002</v>
      </c>
      <c r="J1254" s="70">
        <v>-122.61078999999999</v>
      </c>
    </row>
    <row r="1255" spans="1:10" ht="12.75" customHeight="1">
      <c r="A1255" s="70" t="s">
        <v>2534</v>
      </c>
      <c r="B1255" s="70" t="s">
        <v>2660</v>
      </c>
      <c r="C1255" s="70" t="s">
        <v>2661</v>
      </c>
      <c r="D1255" s="70" t="s">
        <v>34</v>
      </c>
      <c r="E1255" s="70">
        <v>3</v>
      </c>
      <c r="F1255" s="149">
        <v>3051.57</v>
      </c>
      <c r="G1255" s="70">
        <v>48.502426</v>
      </c>
      <c r="H1255" s="70">
        <v>-122.69086</v>
      </c>
      <c r="I1255" s="70">
        <v>48.491809000000003</v>
      </c>
      <c r="J1255" s="70">
        <v>-122.68937</v>
      </c>
    </row>
    <row r="1256" spans="1:10" ht="12.75" customHeight="1">
      <c r="A1256" s="71" t="s">
        <v>2534</v>
      </c>
      <c r="B1256" s="71" t="s">
        <v>2662</v>
      </c>
      <c r="C1256" s="71" t="s">
        <v>2663</v>
      </c>
      <c r="D1256" s="71" t="s">
        <v>34</v>
      </c>
      <c r="E1256" s="71">
        <v>3</v>
      </c>
      <c r="F1256" s="152">
        <v>272.8</v>
      </c>
      <c r="G1256" s="71">
        <v>48.581474</v>
      </c>
      <c r="H1256" s="71">
        <v>-122.63666000000001</v>
      </c>
      <c r="I1256" s="71">
        <v>48.583846999999999</v>
      </c>
      <c r="J1256" s="71">
        <v>-122.63746999999999</v>
      </c>
    </row>
    <row r="1257" spans="1:10" ht="12.75" customHeight="1">
      <c r="A1257" s="32"/>
      <c r="B1257" s="33">
        <f>COUNTA(B1192:B1256)</f>
        <v>65</v>
      </c>
      <c r="C1257" s="32"/>
      <c r="D1257" s="32"/>
      <c r="E1257" s="75"/>
      <c r="F1257" s="51">
        <f>SUM(F1192:F1256)</f>
        <v>150169.25000000003</v>
      </c>
      <c r="G1257" s="32"/>
      <c r="H1257" s="32"/>
      <c r="I1257" s="32"/>
      <c r="J1257" s="32"/>
    </row>
    <row r="1258" spans="1:10" ht="12.75" customHeight="1">
      <c r="A1258" s="32"/>
      <c r="B1258" s="33"/>
      <c r="C1258" s="32"/>
      <c r="D1258" s="32"/>
      <c r="E1258" s="75"/>
      <c r="F1258" s="51"/>
      <c r="G1258" s="32"/>
      <c r="H1258" s="32"/>
      <c r="I1258" s="32"/>
      <c r="J1258" s="32"/>
    </row>
    <row r="1259" spans="1:10" ht="12.75" customHeight="1">
      <c r="A1259" s="70" t="s">
        <v>2664</v>
      </c>
      <c r="B1259" s="70" t="s">
        <v>2665</v>
      </c>
      <c r="C1259" s="70" t="s">
        <v>2666</v>
      </c>
      <c r="D1259" s="70" t="s">
        <v>34</v>
      </c>
      <c r="E1259" s="70">
        <v>3</v>
      </c>
      <c r="F1259" s="149">
        <v>900.1</v>
      </c>
      <c r="G1259" s="70">
        <v>48.005161999999999</v>
      </c>
      <c r="H1259" s="70">
        <v>-122.21775</v>
      </c>
      <c r="I1259" s="70">
        <v>48.003219999999999</v>
      </c>
      <c r="J1259" s="70">
        <v>-122.21804</v>
      </c>
    </row>
    <row r="1260" spans="1:10" ht="12.75" customHeight="1">
      <c r="A1260" s="70" t="s">
        <v>2664</v>
      </c>
      <c r="B1260" s="70" t="s">
        <v>2667</v>
      </c>
      <c r="C1260" s="70" t="s">
        <v>2668</v>
      </c>
      <c r="D1260" s="70" t="s">
        <v>35</v>
      </c>
      <c r="E1260" s="70">
        <v>3</v>
      </c>
      <c r="F1260" s="149">
        <v>5704.72</v>
      </c>
      <c r="G1260" s="70">
        <v>47.857900999999998</v>
      </c>
      <c r="H1260" s="70">
        <v>-122.33436</v>
      </c>
      <c r="I1260" s="70">
        <v>47.817805</v>
      </c>
      <c r="J1260" s="70">
        <v>-122.37743</v>
      </c>
    </row>
    <row r="1261" spans="1:10" ht="12.75" customHeight="1">
      <c r="A1261" s="70" t="s">
        <v>2664</v>
      </c>
      <c r="B1261" s="70" t="s">
        <v>2669</v>
      </c>
      <c r="C1261" s="70" t="s">
        <v>2670</v>
      </c>
      <c r="D1261" s="70" t="s">
        <v>34</v>
      </c>
      <c r="E1261" s="70">
        <v>3</v>
      </c>
      <c r="F1261" s="149">
        <v>2857.85</v>
      </c>
      <c r="G1261" s="70">
        <v>47.960158999999997</v>
      </c>
      <c r="H1261" s="70">
        <v>-122.24769999999999</v>
      </c>
      <c r="I1261" s="70">
        <v>47.953972</v>
      </c>
      <c r="J1261" s="70">
        <v>-122.28386</v>
      </c>
    </row>
    <row r="1262" spans="1:10" ht="12.75" customHeight="1">
      <c r="A1262" s="70" t="s">
        <v>2664</v>
      </c>
      <c r="B1262" s="70" t="s">
        <v>2671</v>
      </c>
      <c r="C1262" s="70" t="s">
        <v>2672</v>
      </c>
      <c r="D1262" s="70" t="s">
        <v>35</v>
      </c>
      <c r="E1262" s="70">
        <v>3</v>
      </c>
      <c r="F1262" s="149">
        <v>407.46</v>
      </c>
      <c r="G1262" s="70">
        <v>47.962395000000001</v>
      </c>
      <c r="H1262" s="70">
        <v>-122.24337</v>
      </c>
      <c r="I1262" s="70">
        <v>47.960161999999997</v>
      </c>
      <c r="J1262" s="70">
        <v>-122.24769999999999</v>
      </c>
    </row>
    <row r="1263" spans="1:10" ht="12.75" customHeight="1">
      <c r="A1263" s="70" t="s">
        <v>2664</v>
      </c>
      <c r="B1263" s="70" t="s">
        <v>2673</v>
      </c>
      <c r="C1263" s="70" t="s">
        <v>2674</v>
      </c>
      <c r="D1263" s="70" t="s">
        <v>34</v>
      </c>
      <c r="E1263" s="70">
        <v>3</v>
      </c>
      <c r="F1263" s="149">
        <v>983.04</v>
      </c>
      <c r="G1263" s="70">
        <v>47.810369000000001</v>
      </c>
      <c r="H1263" s="70">
        <v>-122.38769000000001</v>
      </c>
      <c r="I1263" s="70">
        <v>47.806592000000002</v>
      </c>
      <c r="J1263" s="70">
        <v>-122.39538</v>
      </c>
    </row>
    <row r="1264" spans="1:10" ht="12.75" customHeight="1">
      <c r="A1264" s="70" t="s">
        <v>2664</v>
      </c>
      <c r="B1264" s="70" t="s">
        <v>2675</v>
      </c>
      <c r="C1264" s="70" t="s">
        <v>2676</v>
      </c>
      <c r="D1264" s="70" t="s">
        <v>34</v>
      </c>
      <c r="E1264" s="70">
        <v>1</v>
      </c>
      <c r="F1264" s="149">
        <v>698.66</v>
      </c>
      <c r="G1264" s="70">
        <v>47.817805</v>
      </c>
      <c r="H1264" s="70">
        <v>-122.37743</v>
      </c>
      <c r="I1264" s="70">
        <v>47.812783000000003</v>
      </c>
      <c r="J1264" s="70">
        <v>-122.38291</v>
      </c>
    </row>
    <row r="1265" spans="1:10" ht="12.75" customHeight="1">
      <c r="A1265" s="70" t="s">
        <v>2664</v>
      </c>
      <c r="B1265" s="70" t="s">
        <v>2677</v>
      </c>
      <c r="C1265" s="70" t="s">
        <v>2678</v>
      </c>
      <c r="D1265" s="70" t="s">
        <v>34</v>
      </c>
      <c r="E1265" s="70">
        <v>3</v>
      </c>
      <c r="F1265" s="149">
        <v>442.77</v>
      </c>
      <c r="G1265" s="70">
        <v>47.972712999999999</v>
      </c>
      <c r="H1265" s="70">
        <v>-122.22958</v>
      </c>
      <c r="I1265" s="70">
        <v>47.969552</v>
      </c>
      <c r="J1265" s="70">
        <v>-122.23226</v>
      </c>
    </row>
    <row r="1266" spans="1:10" ht="12.75" customHeight="1">
      <c r="A1266" s="70" t="s">
        <v>2664</v>
      </c>
      <c r="B1266" s="70" t="s">
        <v>2679</v>
      </c>
      <c r="C1266" s="70" t="s">
        <v>2680</v>
      </c>
      <c r="D1266" s="70" t="s">
        <v>34</v>
      </c>
      <c r="E1266" s="70">
        <v>1</v>
      </c>
      <c r="F1266" s="149">
        <v>1153.8399999999999</v>
      </c>
      <c r="G1266" s="70">
        <v>47.969552</v>
      </c>
      <c r="H1266" s="70">
        <v>-122.23226</v>
      </c>
      <c r="I1266" s="70">
        <v>47.962395000000001</v>
      </c>
      <c r="J1266" s="70">
        <v>-122.24337</v>
      </c>
    </row>
    <row r="1267" spans="1:10" ht="12.75" customHeight="1">
      <c r="A1267" s="70" t="s">
        <v>2664</v>
      </c>
      <c r="B1267" s="70" t="s">
        <v>2681</v>
      </c>
      <c r="C1267" s="70" t="s">
        <v>2682</v>
      </c>
      <c r="D1267" s="70" t="s">
        <v>35</v>
      </c>
      <c r="E1267" s="70">
        <v>3</v>
      </c>
      <c r="F1267" s="149">
        <v>502.51</v>
      </c>
      <c r="G1267" s="70">
        <v>47.953972</v>
      </c>
      <c r="H1267" s="70">
        <v>-122.28386</v>
      </c>
      <c r="I1267" s="70">
        <v>47.952278</v>
      </c>
      <c r="J1267" s="70">
        <v>-122.28972</v>
      </c>
    </row>
    <row r="1268" spans="1:10" ht="12.75" customHeight="1">
      <c r="A1268" s="70" t="s">
        <v>2664</v>
      </c>
      <c r="B1268" s="70" t="s">
        <v>2683</v>
      </c>
      <c r="C1268" s="70" t="s">
        <v>2684</v>
      </c>
      <c r="D1268" s="70" t="s">
        <v>34</v>
      </c>
      <c r="E1268" s="70">
        <v>1</v>
      </c>
      <c r="F1268" s="149">
        <v>8682.39</v>
      </c>
      <c r="G1268" s="70">
        <v>48.007835999999998</v>
      </c>
      <c r="H1268" s="70">
        <v>-122.23133</v>
      </c>
      <c r="I1268" s="70">
        <v>48.007835999999998</v>
      </c>
      <c r="J1268" s="70">
        <v>-122.23133</v>
      </c>
    </row>
    <row r="1269" spans="1:10" ht="12.75" customHeight="1">
      <c r="A1269" s="70" t="s">
        <v>2664</v>
      </c>
      <c r="B1269" s="70" t="s">
        <v>2685</v>
      </c>
      <c r="C1269" s="70" t="s">
        <v>2686</v>
      </c>
      <c r="D1269" s="70" t="s">
        <v>34</v>
      </c>
      <c r="E1269" s="70">
        <v>1</v>
      </c>
      <c r="F1269" s="149">
        <v>1171.06</v>
      </c>
      <c r="G1269" s="70">
        <v>48.138624999999998</v>
      </c>
      <c r="H1269" s="70">
        <v>-122.36548000000001</v>
      </c>
      <c r="I1269" s="70">
        <v>48.130617000000001</v>
      </c>
      <c r="J1269" s="70">
        <v>-122.3626</v>
      </c>
    </row>
    <row r="1270" spans="1:10" ht="12.75" customHeight="1">
      <c r="A1270" s="70" t="s">
        <v>2664</v>
      </c>
      <c r="B1270" s="70" t="s">
        <v>2687</v>
      </c>
      <c r="C1270" s="70" t="s">
        <v>2688</v>
      </c>
      <c r="D1270" s="70" t="s">
        <v>34</v>
      </c>
      <c r="E1270" s="70">
        <v>3</v>
      </c>
      <c r="F1270" s="149">
        <v>5349.34</v>
      </c>
      <c r="G1270" s="70">
        <v>48.239818999999997</v>
      </c>
      <c r="H1270" s="70">
        <v>-122.39324999999999</v>
      </c>
      <c r="I1270" s="70">
        <v>48.239579999999997</v>
      </c>
      <c r="J1270" s="70">
        <v>-122.39291</v>
      </c>
    </row>
    <row r="1271" spans="1:10" ht="12.75" customHeight="1">
      <c r="A1271" s="70" t="s">
        <v>2664</v>
      </c>
      <c r="B1271" s="70" t="s">
        <v>2689</v>
      </c>
      <c r="C1271" s="70" t="s">
        <v>2690</v>
      </c>
      <c r="D1271" s="70" t="s">
        <v>34</v>
      </c>
      <c r="E1271" s="70">
        <v>1</v>
      </c>
      <c r="F1271" s="149">
        <v>252.71</v>
      </c>
      <c r="G1271" s="70">
        <v>47.806640000000002</v>
      </c>
      <c r="H1271" s="70">
        <v>-122.39552999999999</v>
      </c>
      <c r="I1271" s="70">
        <v>47.804529000000002</v>
      </c>
      <c r="J1271" s="70">
        <v>-122.3946</v>
      </c>
    </row>
    <row r="1272" spans="1:10" ht="12.75" customHeight="1">
      <c r="A1272" s="70" t="s">
        <v>2664</v>
      </c>
      <c r="B1272" s="70" t="s">
        <v>2691</v>
      </c>
      <c r="C1272" s="70" t="s">
        <v>2692</v>
      </c>
      <c r="D1272" s="70" t="s">
        <v>34</v>
      </c>
      <c r="E1272" s="70">
        <v>1</v>
      </c>
      <c r="F1272" s="149">
        <v>179.5</v>
      </c>
      <c r="G1272" s="70">
        <v>47.804529000000002</v>
      </c>
      <c r="H1272" s="70">
        <v>-122.3946</v>
      </c>
      <c r="I1272" s="70">
        <v>47.802936000000003</v>
      </c>
      <c r="J1272" s="70">
        <v>-122.39471</v>
      </c>
    </row>
    <row r="1273" spans="1:10" ht="12.75" customHeight="1">
      <c r="A1273" s="70" t="s">
        <v>2664</v>
      </c>
      <c r="B1273" s="70" t="s">
        <v>2693</v>
      </c>
      <c r="C1273" s="70" t="s">
        <v>2694</v>
      </c>
      <c r="D1273" s="70" t="s">
        <v>34</v>
      </c>
      <c r="E1273" s="70">
        <v>3</v>
      </c>
      <c r="F1273" s="149">
        <v>359.52</v>
      </c>
      <c r="G1273" s="70">
        <v>47.861097000000001</v>
      </c>
      <c r="H1273" s="70">
        <v>-122.33488</v>
      </c>
      <c r="I1273" s="70">
        <v>47.857900999999998</v>
      </c>
      <c r="J1273" s="70">
        <v>-122.33436</v>
      </c>
    </row>
    <row r="1274" spans="1:10" ht="12.75" customHeight="1">
      <c r="A1274" s="70" t="s">
        <v>2664</v>
      </c>
      <c r="B1274" s="70" t="s">
        <v>2695</v>
      </c>
      <c r="C1274" s="70" t="s">
        <v>2696</v>
      </c>
      <c r="D1274" s="70" t="s">
        <v>35</v>
      </c>
      <c r="E1274" s="70">
        <v>3</v>
      </c>
      <c r="F1274" s="149">
        <v>739.05</v>
      </c>
      <c r="G1274" s="70">
        <v>48.064677000000003</v>
      </c>
      <c r="H1274" s="70">
        <v>-122.28823</v>
      </c>
      <c r="I1274" s="70">
        <v>48.062837000000002</v>
      </c>
      <c r="J1274" s="70">
        <v>-122.27968</v>
      </c>
    </row>
    <row r="1275" spans="1:10" ht="12.75" customHeight="1">
      <c r="A1275" s="70" t="s">
        <v>2664</v>
      </c>
      <c r="B1275" s="70" t="s">
        <v>2697</v>
      </c>
      <c r="C1275" s="70" t="s">
        <v>2698</v>
      </c>
      <c r="D1275" s="70" t="s">
        <v>34</v>
      </c>
      <c r="E1275" s="70">
        <v>3</v>
      </c>
      <c r="F1275" s="149">
        <v>20.16</v>
      </c>
      <c r="G1275" s="70">
        <v>47.949171999999997</v>
      </c>
      <c r="H1275" s="70">
        <v>-122.30422</v>
      </c>
      <c r="I1275" s="70">
        <v>47.949106</v>
      </c>
      <c r="J1275" s="70">
        <v>-122.30446999999999</v>
      </c>
    </row>
    <row r="1276" spans="1:10" ht="12.75" customHeight="1">
      <c r="A1276" s="70" t="s">
        <v>2664</v>
      </c>
      <c r="B1276" s="70" t="s">
        <v>2699</v>
      </c>
      <c r="C1276" s="70" t="s">
        <v>2700</v>
      </c>
      <c r="D1276" s="70" t="s">
        <v>34</v>
      </c>
      <c r="E1276" s="70">
        <v>3</v>
      </c>
      <c r="F1276" s="149">
        <v>470.74</v>
      </c>
      <c r="G1276" s="70">
        <v>47.947837999999997</v>
      </c>
      <c r="H1276" s="70">
        <v>-122.30725</v>
      </c>
      <c r="I1276" s="70">
        <v>47.943764000000002</v>
      </c>
      <c r="J1276" s="70">
        <v>-122.30819</v>
      </c>
    </row>
    <row r="1277" spans="1:10" ht="12.75" customHeight="1">
      <c r="A1277" s="70" t="s">
        <v>2664</v>
      </c>
      <c r="B1277" s="70" t="s">
        <v>2701</v>
      </c>
      <c r="C1277" s="70" t="s">
        <v>2702</v>
      </c>
      <c r="D1277" s="70" t="s">
        <v>35</v>
      </c>
      <c r="E1277" s="70">
        <v>3</v>
      </c>
      <c r="F1277" s="149">
        <v>643.30999999999995</v>
      </c>
      <c r="G1277" s="70">
        <v>47.941535000000002</v>
      </c>
      <c r="H1277" s="70">
        <v>-122.30925999999999</v>
      </c>
      <c r="I1277" s="70">
        <v>47.935864000000002</v>
      </c>
      <c r="J1277" s="70">
        <v>-122.31021</v>
      </c>
    </row>
    <row r="1278" spans="1:10" ht="12.75" customHeight="1">
      <c r="A1278" s="70" t="s">
        <v>2664</v>
      </c>
      <c r="B1278" s="70" t="s">
        <v>2703</v>
      </c>
      <c r="C1278" s="70" t="s">
        <v>2704</v>
      </c>
      <c r="D1278" s="70" t="s">
        <v>35</v>
      </c>
      <c r="E1278" s="70">
        <v>3</v>
      </c>
      <c r="F1278" s="149">
        <v>2471.5700000000002</v>
      </c>
      <c r="G1278" s="70">
        <v>47.920817</v>
      </c>
      <c r="H1278" s="70">
        <v>-122.31433</v>
      </c>
      <c r="I1278" s="70">
        <v>47.900509999999997</v>
      </c>
      <c r="J1278" s="70">
        <v>-122.32623</v>
      </c>
    </row>
    <row r="1279" spans="1:10" ht="12.75" customHeight="1">
      <c r="A1279" s="70" t="s">
        <v>2664</v>
      </c>
      <c r="B1279" s="70" t="s">
        <v>2705</v>
      </c>
      <c r="C1279" s="70" t="s">
        <v>2706</v>
      </c>
      <c r="D1279" s="70" t="s">
        <v>34</v>
      </c>
      <c r="E1279" s="70">
        <v>3</v>
      </c>
      <c r="F1279" s="149">
        <v>96.23</v>
      </c>
      <c r="G1279" s="70">
        <v>47.921545000000002</v>
      </c>
      <c r="H1279" s="70">
        <v>-122.31364000000001</v>
      </c>
      <c r="I1279" s="70">
        <v>47.920817</v>
      </c>
      <c r="J1279" s="70">
        <v>-122.31433</v>
      </c>
    </row>
    <row r="1280" spans="1:10" ht="12.75" customHeight="1">
      <c r="A1280" s="70" t="s">
        <v>2664</v>
      </c>
      <c r="B1280" s="70" t="s">
        <v>2707</v>
      </c>
      <c r="C1280" s="70" t="s">
        <v>2708</v>
      </c>
      <c r="D1280" s="70" t="s">
        <v>34</v>
      </c>
      <c r="E1280" s="70">
        <v>3</v>
      </c>
      <c r="F1280" s="149">
        <v>256.60000000000002</v>
      </c>
      <c r="G1280" s="70">
        <v>48.012732999999997</v>
      </c>
      <c r="H1280" s="70">
        <v>-122.21164</v>
      </c>
      <c r="I1280" s="70">
        <v>48.010925999999998</v>
      </c>
      <c r="J1280" s="70">
        <v>-122.21256</v>
      </c>
    </row>
    <row r="1281" spans="1:10" ht="12.75" customHeight="1">
      <c r="A1281" s="70" t="s">
        <v>2664</v>
      </c>
      <c r="B1281" s="70" t="s">
        <v>2709</v>
      </c>
      <c r="C1281" s="70" t="s">
        <v>2710</v>
      </c>
      <c r="D1281" s="70" t="s">
        <v>34</v>
      </c>
      <c r="E1281" s="70">
        <v>3</v>
      </c>
      <c r="F1281" s="149">
        <v>462.67</v>
      </c>
      <c r="G1281" s="70">
        <v>47.812783000000003</v>
      </c>
      <c r="H1281" s="70">
        <v>-122.38291</v>
      </c>
      <c r="I1281" s="70">
        <v>47.810383999999999</v>
      </c>
      <c r="J1281" s="70">
        <v>-122.38724000000001</v>
      </c>
    </row>
    <row r="1282" spans="1:10" ht="12.75" customHeight="1">
      <c r="A1282" s="70" t="s">
        <v>2664</v>
      </c>
      <c r="B1282" s="70" t="s">
        <v>2711</v>
      </c>
      <c r="C1282" s="70" t="s">
        <v>2712</v>
      </c>
      <c r="D1282" s="70" t="s">
        <v>35</v>
      </c>
      <c r="E1282" s="70">
        <v>3</v>
      </c>
      <c r="F1282" s="149">
        <v>1690.78</v>
      </c>
      <c r="G1282" s="70">
        <v>47.935864000000002</v>
      </c>
      <c r="H1282" s="70">
        <v>-122.31021</v>
      </c>
      <c r="I1282" s="70">
        <v>47.921545000000002</v>
      </c>
      <c r="J1282" s="70">
        <v>-122.31364000000001</v>
      </c>
    </row>
    <row r="1283" spans="1:10" ht="12.75" customHeight="1">
      <c r="A1283" s="70" t="s">
        <v>2664</v>
      </c>
      <c r="B1283" s="70" t="s">
        <v>2713</v>
      </c>
      <c r="C1283" s="70" t="s">
        <v>2714</v>
      </c>
      <c r="D1283" s="70" t="s">
        <v>34</v>
      </c>
      <c r="E1283" s="70">
        <v>3</v>
      </c>
      <c r="F1283" s="149">
        <v>235.42</v>
      </c>
      <c r="G1283" s="70">
        <v>47.950048000000002</v>
      </c>
      <c r="H1283" s="70">
        <v>-122.29908</v>
      </c>
      <c r="I1283" s="70">
        <v>47.949579999999997</v>
      </c>
      <c r="J1283" s="70">
        <v>-122.30213999999999</v>
      </c>
    </row>
    <row r="1284" spans="1:10" ht="12.75" customHeight="1">
      <c r="A1284" s="70" t="s">
        <v>2664</v>
      </c>
      <c r="B1284" s="70" t="s">
        <v>2715</v>
      </c>
      <c r="C1284" s="70" t="s">
        <v>2716</v>
      </c>
      <c r="D1284" s="70" t="s">
        <v>34</v>
      </c>
      <c r="E1284" s="70">
        <v>1</v>
      </c>
      <c r="F1284" s="149">
        <v>698.31</v>
      </c>
      <c r="G1284" s="70">
        <v>47.885033</v>
      </c>
      <c r="H1284" s="70">
        <v>-122.33123999999999</v>
      </c>
      <c r="I1284" s="70">
        <v>47.879218999999999</v>
      </c>
      <c r="J1284" s="70">
        <v>-122.33266999999999</v>
      </c>
    </row>
    <row r="1285" spans="1:10" ht="12.75" customHeight="1">
      <c r="A1285" s="70" t="s">
        <v>2664</v>
      </c>
      <c r="B1285" s="70" t="s">
        <v>2717</v>
      </c>
      <c r="C1285" s="70" t="s">
        <v>2718</v>
      </c>
      <c r="D1285" s="70" t="s">
        <v>35</v>
      </c>
      <c r="E1285" s="70">
        <v>3</v>
      </c>
      <c r="F1285" s="149">
        <v>985.65</v>
      </c>
      <c r="G1285" s="70">
        <v>47.893231</v>
      </c>
      <c r="H1285" s="70">
        <v>-122.32778999999999</v>
      </c>
      <c r="I1285" s="70">
        <v>47.885033</v>
      </c>
      <c r="J1285" s="70">
        <v>-122.33123999999999</v>
      </c>
    </row>
    <row r="1286" spans="1:10" ht="12.75" customHeight="1">
      <c r="A1286" s="70" t="s">
        <v>2664</v>
      </c>
      <c r="B1286" s="70" t="s">
        <v>2719</v>
      </c>
      <c r="C1286" s="70" t="s">
        <v>2720</v>
      </c>
      <c r="D1286" s="70" t="s">
        <v>35</v>
      </c>
      <c r="E1286" s="70">
        <v>3</v>
      </c>
      <c r="F1286" s="149">
        <v>2182.2600000000002</v>
      </c>
      <c r="G1286" s="70">
        <v>47.879218999999999</v>
      </c>
      <c r="H1286" s="70">
        <v>-122.33266999999999</v>
      </c>
      <c r="I1286" s="70">
        <v>47.861097999999998</v>
      </c>
      <c r="J1286" s="70">
        <v>-122.33488</v>
      </c>
    </row>
    <row r="1287" spans="1:10" ht="12.75" customHeight="1">
      <c r="A1287" s="70" t="s">
        <v>2664</v>
      </c>
      <c r="B1287" s="70" t="s">
        <v>2721</v>
      </c>
      <c r="C1287" s="70" t="s">
        <v>2722</v>
      </c>
      <c r="D1287" s="70" t="s">
        <v>34</v>
      </c>
      <c r="E1287" s="70">
        <v>3</v>
      </c>
      <c r="F1287" s="149">
        <v>1774.89</v>
      </c>
      <c r="G1287" s="70">
        <v>47.999066999999997</v>
      </c>
      <c r="H1287" s="70">
        <v>-122.22342</v>
      </c>
      <c r="I1287" s="70">
        <v>47.995440000000002</v>
      </c>
      <c r="J1287" s="70">
        <v>-122.22328</v>
      </c>
    </row>
    <row r="1288" spans="1:10" ht="12.75" customHeight="1">
      <c r="A1288" s="70" t="s">
        <v>2664</v>
      </c>
      <c r="B1288" s="70" t="s">
        <v>2723</v>
      </c>
      <c r="C1288" s="70" t="s">
        <v>2724</v>
      </c>
      <c r="D1288" s="70" t="s">
        <v>35</v>
      </c>
      <c r="E1288" s="70">
        <v>3</v>
      </c>
      <c r="F1288" s="149">
        <v>4470.66</v>
      </c>
      <c r="G1288" s="70">
        <v>48.225321000000001</v>
      </c>
      <c r="H1288" s="70">
        <v>-122.37908</v>
      </c>
      <c r="I1288" s="70">
        <v>48.197769000000001</v>
      </c>
      <c r="J1288" s="70">
        <v>-122.36198</v>
      </c>
    </row>
    <row r="1289" spans="1:10" ht="12.75" customHeight="1">
      <c r="A1289" s="70" t="s">
        <v>2664</v>
      </c>
      <c r="B1289" s="70" t="s">
        <v>2725</v>
      </c>
      <c r="C1289" s="70" t="s">
        <v>2726</v>
      </c>
      <c r="D1289" s="70" t="s">
        <v>35</v>
      </c>
      <c r="E1289" s="70">
        <v>3</v>
      </c>
      <c r="F1289" s="149">
        <v>103.52</v>
      </c>
      <c r="G1289" s="70">
        <v>47.949525999999999</v>
      </c>
      <c r="H1289" s="70">
        <v>-122.30253</v>
      </c>
      <c r="I1289" s="70">
        <v>47.949233999999997</v>
      </c>
      <c r="J1289" s="70">
        <v>-122.30382</v>
      </c>
    </row>
    <row r="1290" spans="1:10" ht="12.75" customHeight="1">
      <c r="A1290" s="70" t="s">
        <v>2664</v>
      </c>
      <c r="B1290" s="70" t="s">
        <v>2727</v>
      </c>
      <c r="C1290" s="70" t="s">
        <v>2728</v>
      </c>
      <c r="D1290" s="70" t="s">
        <v>34</v>
      </c>
      <c r="E1290" s="70">
        <v>3</v>
      </c>
      <c r="F1290" s="149">
        <v>4843.21</v>
      </c>
      <c r="G1290" s="70">
        <v>48.283257999999996</v>
      </c>
      <c r="H1290" s="70">
        <v>-122.37358</v>
      </c>
      <c r="I1290" s="70">
        <v>48.254224000000001</v>
      </c>
      <c r="J1290" s="70">
        <v>-122.38478000000001</v>
      </c>
    </row>
    <row r="1291" spans="1:10" ht="12.75" customHeight="1">
      <c r="A1291" s="70" t="s">
        <v>2664</v>
      </c>
      <c r="B1291" s="70" t="s">
        <v>2729</v>
      </c>
      <c r="C1291" s="70" t="s">
        <v>2730</v>
      </c>
      <c r="D1291" s="70" t="s">
        <v>34</v>
      </c>
      <c r="E1291" s="70">
        <v>3</v>
      </c>
      <c r="F1291" s="149">
        <v>18.12</v>
      </c>
      <c r="G1291" s="70">
        <v>48.164786999999997</v>
      </c>
      <c r="H1291" s="70">
        <v>-122.36962</v>
      </c>
      <c r="I1291" s="70">
        <v>48.164695000000002</v>
      </c>
      <c r="J1291" s="70">
        <v>-122.3698</v>
      </c>
    </row>
    <row r="1292" spans="1:10" ht="12.75" customHeight="1">
      <c r="A1292" s="70" t="s">
        <v>2664</v>
      </c>
      <c r="B1292" s="70" t="s">
        <v>2731</v>
      </c>
      <c r="C1292" s="70" t="s">
        <v>2732</v>
      </c>
      <c r="D1292" s="70" t="s">
        <v>34</v>
      </c>
      <c r="E1292" s="70">
        <v>3</v>
      </c>
      <c r="F1292" s="149">
        <v>122.21</v>
      </c>
      <c r="G1292" s="70">
        <v>48.007702000000002</v>
      </c>
      <c r="H1292" s="70">
        <v>-122.21442999999999</v>
      </c>
      <c r="I1292" s="70">
        <v>48.006610000000002</v>
      </c>
      <c r="J1292" s="70">
        <v>-122.21460999999999</v>
      </c>
    </row>
    <row r="1293" spans="1:10" ht="12.75" customHeight="1">
      <c r="A1293" s="70" t="s">
        <v>2664</v>
      </c>
      <c r="B1293" s="70" t="s">
        <v>2733</v>
      </c>
      <c r="C1293" s="70" t="s">
        <v>2734</v>
      </c>
      <c r="D1293" s="70" t="s">
        <v>34</v>
      </c>
      <c r="E1293" s="70">
        <v>3</v>
      </c>
      <c r="F1293" s="149">
        <v>261.16000000000003</v>
      </c>
      <c r="G1293" s="70">
        <v>47.943764000000002</v>
      </c>
      <c r="H1293" s="70">
        <v>-122.30819</v>
      </c>
      <c r="I1293" s="70">
        <v>47.941535000000002</v>
      </c>
      <c r="J1293" s="70">
        <v>-122.30925999999999</v>
      </c>
    </row>
    <row r="1294" spans="1:10" ht="12.75" customHeight="1">
      <c r="A1294" s="70" t="s">
        <v>2664</v>
      </c>
      <c r="B1294" s="70" t="s">
        <v>2735</v>
      </c>
      <c r="C1294" s="70" t="s">
        <v>2736</v>
      </c>
      <c r="D1294" s="70" t="s">
        <v>34</v>
      </c>
      <c r="E1294" s="70">
        <v>3</v>
      </c>
      <c r="F1294" s="149">
        <v>1993.92</v>
      </c>
      <c r="G1294" s="70">
        <v>47.984594000000001</v>
      </c>
      <c r="H1294" s="70">
        <v>-122.16682</v>
      </c>
      <c r="I1294" s="70">
        <v>47.996504000000002</v>
      </c>
      <c r="J1294" s="70">
        <v>-122.15134999999999</v>
      </c>
    </row>
    <row r="1295" spans="1:10" ht="12.75" customHeight="1">
      <c r="A1295" s="70" t="s">
        <v>2664</v>
      </c>
      <c r="B1295" s="70" t="s">
        <v>2737</v>
      </c>
      <c r="C1295" s="70" t="s">
        <v>2738</v>
      </c>
      <c r="D1295" s="70" t="s">
        <v>35</v>
      </c>
      <c r="E1295" s="70">
        <v>3</v>
      </c>
      <c r="F1295" s="149">
        <v>234.1</v>
      </c>
      <c r="G1295" s="70">
        <v>48.062837000000002</v>
      </c>
      <c r="H1295" s="70">
        <v>-122.27968</v>
      </c>
      <c r="I1295" s="70">
        <v>48.061064999999999</v>
      </c>
      <c r="J1295" s="70">
        <v>-122.27811</v>
      </c>
    </row>
    <row r="1296" spans="1:10" ht="12.75" customHeight="1">
      <c r="A1296" s="70" t="s">
        <v>2664</v>
      </c>
      <c r="B1296" s="70" t="s">
        <v>2739</v>
      </c>
      <c r="C1296" s="70" t="s">
        <v>2740</v>
      </c>
      <c r="D1296" s="70" t="s">
        <v>178</v>
      </c>
      <c r="E1296" s="70">
        <v>3</v>
      </c>
      <c r="F1296" s="149">
        <v>18.34</v>
      </c>
      <c r="G1296" s="70">
        <v>48.171807000000001</v>
      </c>
      <c r="H1296" s="70">
        <v>-122.36583</v>
      </c>
      <c r="I1296" s="70">
        <v>48.171650999999997</v>
      </c>
      <c r="J1296" s="70">
        <v>-122.36591</v>
      </c>
    </row>
    <row r="1297" spans="1:10" ht="12.75" customHeight="1">
      <c r="A1297" s="70" t="s">
        <v>2664</v>
      </c>
      <c r="B1297" s="70" t="s">
        <v>2741</v>
      </c>
      <c r="C1297" s="70" t="s">
        <v>2742</v>
      </c>
      <c r="D1297" s="70" t="s">
        <v>178</v>
      </c>
      <c r="E1297" s="70">
        <v>3</v>
      </c>
      <c r="F1297" s="149">
        <v>1443.54</v>
      </c>
      <c r="G1297" s="70">
        <v>48.192239999999998</v>
      </c>
      <c r="H1297" s="70">
        <v>-122.35583</v>
      </c>
      <c r="I1297" s="70">
        <v>48.183193000000003</v>
      </c>
      <c r="J1297" s="70">
        <v>-122.35657</v>
      </c>
    </row>
    <row r="1298" spans="1:10" ht="12.75" customHeight="1">
      <c r="A1298" s="70" t="s">
        <v>2664</v>
      </c>
      <c r="B1298" s="70" t="s">
        <v>2743</v>
      </c>
      <c r="C1298" s="70" t="s">
        <v>2744</v>
      </c>
      <c r="D1298" s="70" t="s">
        <v>35</v>
      </c>
      <c r="E1298" s="70">
        <v>3</v>
      </c>
      <c r="F1298" s="149">
        <v>2037.23</v>
      </c>
      <c r="G1298" s="70">
        <v>47.802936000000003</v>
      </c>
      <c r="H1298" s="70">
        <v>-122.39471</v>
      </c>
      <c r="I1298" s="70">
        <v>47.785245000000003</v>
      </c>
      <c r="J1298" s="70">
        <v>-122.39201</v>
      </c>
    </row>
    <row r="1299" spans="1:10" ht="12.75" customHeight="1">
      <c r="A1299" s="70" t="s">
        <v>2664</v>
      </c>
      <c r="B1299" s="70" t="s">
        <v>2745</v>
      </c>
      <c r="C1299" s="70" t="s">
        <v>2746</v>
      </c>
      <c r="D1299" s="70" t="s">
        <v>34</v>
      </c>
      <c r="E1299" s="70">
        <v>3</v>
      </c>
      <c r="F1299" s="149">
        <v>898.74</v>
      </c>
      <c r="G1299" s="70">
        <v>48.254224000000001</v>
      </c>
      <c r="H1299" s="70">
        <v>-122.38478000000001</v>
      </c>
      <c r="I1299" s="70">
        <v>48.246828999999998</v>
      </c>
      <c r="J1299" s="70">
        <v>-122.38967</v>
      </c>
    </row>
    <row r="1300" spans="1:10" ht="12.75" customHeight="1">
      <c r="A1300" s="71" t="s">
        <v>2664</v>
      </c>
      <c r="B1300" s="71" t="s">
        <v>2747</v>
      </c>
      <c r="C1300" s="71" t="s">
        <v>2748</v>
      </c>
      <c r="D1300" s="71" t="s">
        <v>34</v>
      </c>
      <c r="E1300" s="71">
        <v>3</v>
      </c>
      <c r="F1300" s="152">
        <v>36.619999999999997</v>
      </c>
      <c r="G1300" s="71">
        <v>48.239579999999997</v>
      </c>
      <c r="H1300" s="71">
        <v>-122.39291</v>
      </c>
      <c r="I1300" s="71">
        <v>48.239818999999997</v>
      </c>
      <c r="J1300" s="71">
        <v>-122.39324999999999</v>
      </c>
    </row>
    <row r="1301" spans="1:10" ht="12.75" customHeight="1">
      <c r="A1301" s="32"/>
      <c r="B1301" s="33">
        <f>COUNTA(B1259:B1300)</f>
        <v>42</v>
      </c>
      <c r="C1301" s="32"/>
      <c r="D1301" s="32"/>
      <c r="E1301" s="75"/>
      <c r="F1301" s="51">
        <f>SUM(F1259:F1300)</f>
        <v>58854.48</v>
      </c>
      <c r="G1301" s="32"/>
      <c r="H1301" s="32"/>
      <c r="I1301" s="32"/>
      <c r="J1301" s="32"/>
    </row>
    <row r="1302" spans="1:10" ht="12.75" customHeight="1">
      <c r="A1302" s="32"/>
      <c r="B1302" s="33"/>
      <c r="C1302" s="32"/>
      <c r="D1302" s="32"/>
      <c r="E1302" s="75"/>
      <c r="F1302" s="51"/>
      <c r="G1302" s="32"/>
      <c r="H1302" s="32"/>
      <c r="I1302" s="32"/>
      <c r="J1302" s="32"/>
    </row>
    <row r="1303" spans="1:10" ht="12.75" customHeight="1">
      <c r="A1303" s="70" t="s">
        <v>2749</v>
      </c>
      <c r="B1303" s="70" t="s">
        <v>2750</v>
      </c>
      <c r="C1303" s="70" t="s">
        <v>2751</v>
      </c>
      <c r="D1303" s="70" t="s">
        <v>34</v>
      </c>
      <c r="E1303" s="70">
        <v>3</v>
      </c>
      <c r="F1303" s="149">
        <v>281.70999999999998</v>
      </c>
      <c r="G1303" s="70">
        <v>47.044462000000003</v>
      </c>
      <c r="H1303" s="70">
        <v>-122.90863</v>
      </c>
      <c r="I1303" s="70">
        <v>47.044353999999998</v>
      </c>
      <c r="J1303" s="70">
        <v>-122.91033</v>
      </c>
    </row>
    <row r="1304" spans="1:10" ht="12.75" customHeight="1">
      <c r="A1304" s="70" t="s">
        <v>2749</v>
      </c>
      <c r="B1304" s="70" t="s">
        <v>2752</v>
      </c>
      <c r="C1304" s="70" t="s">
        <v>2753</v>
      </c>
      <c r="D1304" s="70" t="s">
        <v>34</v>
      </c>
      <c r="E1304" s="70">
        <v>3</v>
      </c>
      <c r="F1304" s="149">
        <v>489.67</v>
      </c>
      <c r="G1304" s="70">
        <v>47.044826</v>
      </c>
      <c r="H1304" s="70">
        <v>-122.90458</v>
      </c>
      <c r="I1304" s="70">
        <v>47.044462000000003</v>
      </c>
      <c r="J1304" s="70">
        <v>-122.90863</v>
      </c>
    </row>
    <row r="1305" spans="1:10" ht="12.75" customHeight="1">
      <c r="A1305" s="70" t="s">
        <v>2749</v>
      </c>
      <c r="B1305" s="70" t="s">
        <v>2754</v>
      </c>
      <c r="C1305" s="70" t="s">
        <v>2755</v>
      </c>
      <c r="D1305" s="70" t="s">
        <v>178</v>
      </c>
      <c r="E1305" s="70">
        <v>3</v>
      </c>
      <c r="F1305" s="149">
        <v>649.44000000000005</v>
      </c>
      <c r="G1305" s="70">
        <v>47.109141000000001</v>
      </c>
      <c r="H1305" s="70">
        <v>-122.74672</v>
      </c>
      <c r="I1305" s="70">
        <v>47.111969999999999</v>
      </c>
      <c r="J1305" s="70">
        <v>-122.75376</v>
      </c>
    </row>
    <row r="1306" spans="1:10" ht="12.75" customHeight="1">
      <c r="A1306" s="70" t="s">
        <v>2749</v>
      </c>
      <c r="B1306" s="70" t="s">
        <v>2756</v>
      </c>
      <c r="C1306" s="70" t="s">
        <v>2757</v>
      </c>
      <c r="D1306" s="70" t="s">
        <v>34</v>
      </c>
      <c r="E1306" s="70">
        <v>3</v>
      </c>
      <c r="F1306" s="149">
        <v>18.07</v>
      </c>
      <c r="G1306" s="70">
        <v>47.139927</v>
      </c>
      <c r="H1306" s="70">
        <v>-122.90536</v>
      </c>
      <c r="I1306" s="70">
        <v>47.139982000000003</v>
      </c>
      <c r="J1306" s="70">
        <v>-122.90558</v>
      </c>
    </row>
    <row r="1307" spans="1:10" ht="12.75" customHeight="1">
      <c r="A1307" s="70" t="s">
        <v>2749</v>
      </c>
      <c r="B1307" s="70" t="s">
        <v>2758</v>
      </c>
      <c r="C1307" s="70" t="s">
        <v>2759</v>
      </c>
      <c r="D1307" s="70" t="s">
        <v>35</v>
      </c>
      <c r="E1307" s="70">
        <v>3</v>
      </c>
      <c r="F1307" s="149">
        <v>73.39</v>
      </c>
      <c r="G1307" s="70">
        <v>47.139603999999999</v>
      </c>
      <c r="H1307" s="70">
        <v>-122.90452000000001</v>
      </c>
      <c r="I1307" s="70">
        <v>47.139927</v>
      </c>
      <c r="J1307" s="70">
        <v>-122.90536</v>
      </c>
    </row>
    <row r="1308" spans="1:10" ht="12.75" customHeight="1">
      <c r="A1308" s="70" t="s">
        <v>2749</v>
      </c>
      <c r="B1308" s="70" t="s">
        <v>2760</v>
      </c>
      <c r="C1308" s="70" t="s">
        <v>2761</v>
      </c>
      <c r="D1308" s="70" t="s">
        <v>34</v>
      </c>
      <c r="E1308" s="70">
        <v>1</v>
      </c>
      <c r="F1308" s="149">
        <v>399.22</v>
      </c>
      <c r="G1308" s="70">
        <v>47.133422000000003</v>
      </c>
      <c r="H1308" s="70">
        <v>-122.90594</v>
      </c>
      <c r="I1308" s="70">
        <v>47.130698000000002</v>
      </c>
      <c r="J1308" s="70">
        <v>-122.90451</v>
      </c>
    </row>
    <row r="1309" spans="1:10" ht="12.75" customHeight="1">
      <c r="A1309" s="70" t="s">
        <v>2749</v>
      </c>
      <c r="B1309" s="70" t="s">
        <v>2762</v>
      </c>
      <c r="C1309" s="70" t="s">
        <v>2763</v>
      </c>
      <c r="D1309" s="70" t="s">
        <v>35</v>
      </c>
      <c r="E1309" s="70">
        <v>3</v>
      </c>
      <c r="F1309" s="149">
        <v>169.38</v>
      </c>
      <c r="G1309" s="70">
        <v>47.046844999999998</v>
      </c>
      <c r="H1309" s="70">
        <v>-122.98697</v>
      </c>
      <c r="I1309" s="70">
        <v>47.046650999999997</v>
      </c>
      <c r="J1309" s="70">
        <v>-122.98858</v>
      </c>
    </row>
    <row r="1310" spans="1:10" ht="12.75" customHeight="1">
      <c r="A1310" s="70" t="s">
        <v>2749</v>
      </c>
      <c r="B1310" s="70" t="s">
        <v>2764</v>
      </c>
      <c r="C1310" s="70" t="s">
        <v>2765</v>
      </c>
      <c r="D1310" s="70" t="s">
        <v>35</v>
      </c>
      <c r="E1310" s="70">
        <v>3</v>
      </c>
      <c r="F1310" s="149">
        <v>734.71</v>
      </c>
      <c r="G1310" s="70">
        <v>47.051881000000002</v>
      </c>
      <c r="H1310" s="70">
        <v>-122.98737</v>
      </c>
      <c r="I1310" s="70">
        <v>47.050441999999997</v>
      </c>
      <c r="J1310" s="70">
        <v>-122.98985999999999</v>
      </c>
    </row>
    <row r="1311" spans="1:10" ht="12.75" customHeight="1">
      <c r="A1311" s="70" t="s">
        <v>2749</v>
      </c>
      <c r="B1311" s="70" t="s">
        <v>2766</v>
      </c>
      <c r="C1311" s="70" t="s">
        <v>2767</v>
      </c>
      <c r="D1311" s="70" t="s">
        <v>178</v>
      </c>
      <c r="E1311" s="70">
        <v>3</v>
      </c>
      <c r="F1311" s="149">
        <v>352.93</v>
      </c>
      <c r="G1311" s="70">
        <v>47.181187000000001</v>
      </c>
      <c r="H1311" s="70">
        <v>-122.93729999999999</v>
      </c>
      <c r="I1311" s="70">
        <v>47.180737999999998</v>
      </c>
      <c r="J1311" s="70">
        <v>-122.9402</v>
      </c>
    </row>
    <row r="1312" spans="1:10" ht="12.75" customHeight="1">
      <c r="A1312" s="70" t="s">
        <v>2749</v>
      </c>
      <c r="B1312" s="70" t="s">
        <v>2768</v>
      </c>
      <c r="C1312" s="70" t="s">
        <v>2769</v>
      </c>
      <c r="D1312" s="70" t="s">
        <v>34</v>
      </c>
      <c r="E1312" s="70">
        <v>3</v>
      </c>
      <c r="F1312" s="149">
        <v>1138.1300000000001</v>
      </c>
      <c r="G1312" s="70">
        <v>47.086087999999997</v>
      </c>
      <c r="H1312" s="70">
        <v>-122.97418</v>
      </c>
      <c r="I1312" s="70">
        <v>47.080770000000001</v>
      </c>
      <c r="J1312" s="70">
        <v>-122.9829</v>
      </c>
    </row>
    <row r="1313" spans="1:10" ht="12.75" customHeight="1">
      <c r="A1313" s="70" t="s">
        <v>2749</v>
      </c>
      <c r="B1313" s="70" t="s">
        <v>2770</v>
      </c>
      <c r="C1313" s="70" t="s">
        <v>2771</v>
      </c>
      <c r="D1313" s="70" t="s">
        <v>35</v>
      </c>
      <c r="E1313" s="70">
        <v>1</v>
      </c>
      <c r="F1313" s="149">
        <v>185.72</v>
      </c>
      <c r="G1313" s="70">
        <v>47.050114999999998</v>
      </c>
      <c r="H1313" s="70">
        <v>-122.9041</v>
      </c>
      <c r="I1313" s="70">
        <v>47.048518000000001</v>
      </c>
      <c r="J1313" s="70">
        <v>-122.90396</v>
      </c>
    </row>
    <row r="1314" spans="1:10" ht="12.75" customHeight="1">
      <c r="A1314" s="70" t="s">
        <v>2749</v>
      </c>
      <c r="B1314" s="70" t="s">
        <v>2772</v>
      </c>
      <c r="C1314" s="70" t="s">
        <v>2773</v>
      </c>
      <c r="D1314" s="70" t="s">
        <v>178</v>
      </c>
      <c r="E1314" s="70">
        <v>3</v>
      </c>
      <c r="F1314" s="149">
        <v>197.8</v>
      </c>
      <c r="G1314" s="70">
        <v>47.108258999999997</v>
      </c>
      <c r="H1314" s="70">
        <v>-122.7445</v>
      </c>
      <c r="I1314" s="70">
        <v>47.109141000000001</v>
      </c>
      <c r="J1314" s="70">
        <v>-122.74672</v>
      </c>
    </row>
    <row r="1315" spans="1:10" ht="12.75" customHeight="1">
      <c r="A1315" s="70" t="s">
        <v>2749</v>
      </c>
      <c r="B1315" s="70" t="s">
        <v>2774</v>
      </c>
      <c r="C1315" s="70" t="s">
        <v>2775</v>
      </c>
      <c r="D1315" s="70" t="s">
        <v>34</v>
      </c>
      <c r="E1315" s="70">
        <v>2</v>
      </c>
      <c r="F1315" s="149">
        <v>1054.5999999999999</v>
      </c>
      <c r="G1315" s="70">
        <v>47.115243</v>
      </c>
      <c r="H1315" s="70">
        <v>-122.96981</v>
      </c>
      <c r="I1315" s="70">
        <v>47.119678999999998</v>
      </c>
      <c r="J1315" s="70">
        <v>-122.96353000000001</v>
      </c>
    </row>
    <row r="1316" spans="1:10" ht="12.75" customHeight="1">
      <c r="A1316" s="70" t="s">
        <v>2749</v>
      </c>
      <c r="B1316" s="70" t="s">
        <v>2776</v>
      </c>
      <c r="C1316" s="70" t="s">
        <v>2777</v>
      </c>
      <c r="D1316" s="70" t="s">
        <v>178</v>
      </c>
      <c r="E1316" s="70">
        <v>3</v>
      </c>
      <c r="F1316" s="149">
        <v>514.23</v>
      </c>
      <c r="G1316" s="70">
        <v>47.096595000000001</v>
      </c>
      <c r="H1316" s="70">
        <v>-122.94711</v>
      </c>
      <c r="I1316" s="70">
        <v>47.096347999999999</v>
      </c>
      <c r="J1316" s="70">
        <v>-122.94905</v>
      </c>
    </row>
    <row r="1317" spans="1:10" ht="12.75" customHeight="1">
      <c r="A1317" s="70" t="s">
        <v>2749</v>
      </c>
      <c r="B1317" s="70" t="s">
        <v>2778</v>
      </c>
      <c r="C1317" s="70" t="s">
        <v>2779</v>
      </c>
      <c r="D1317" s="70" t="s">
        <v>178</v>
      </c>
      <c r="E1317" s="70">
        <v>3</v>
      </c>
      <c r="F1317" s="149">
        <v>1957.7</v>
      </c>
      <c r="G1317" s="70">
        <v>47.111969999999999</v>
      </c>
      <c r="H1317" s="70">
        <v>-122.75376</v>
      </c>
      <c r="I1317" s="70">
        <v>47.118882999999997</v>
      </c>
      <c r="J1317" s="70">
        <v>-122.76199</v>
      </c>
    </row>
    <row r="1318" spans="1:10" ht="12.75" customHeight="1">
      <c r="A1318" s="70" t="s">
        <v>2749</v>
      </c>
      <c r="B1318" s="70" t="s">
        <v>2780</v>
      </c>
      <c r="C1318" s="70" t="s">
        <v>2781</v>
      </c>
      <c r="D1318" s="70" t="s">
        <v>35</v>
      </c>
      <c r="E1318" s="70">
        <v>3</v>
      </c>
      <c r="F1318" s="149">
        <v>524.94000000000005</v>
      </c>
      <c r="G1318" s="70">
        <v>47.049250999999998</v>
      </c>
      <c r="H1318" s="70">
        <v>-122.99454</v>
      </c>
      <c r="I1318" s="70">
        <v>47.051459999999999</v>
      </c>
      <c r="J1318" s="70">
        <v>-122.99639000000001</v>
      </c>
    </row>
    <row r="1319" spans="1:10" ht="12.75" customHeight="1">
      <c r="A1319" s="70" t="s">
        <v>2749</v>
      </c>
      <c r="B1319" s="70" t="s">
        <v>2782</v>
      </c>
      <c r="C1319" s="70" t="s">
        <v>2783</v>
      </c>
      <c r="D1319" s="70" t="s">
        <v>34</v>
      </c>
      <c r="E1319" s="70">
        <v>3</v>
      </c>
      <c r="F1319" s="149">
        <v>972.52</v>
      </c>
      <c r="G1319" s="70">
        <v>47.043792000000003</v>
      </c>
      <c r="H1319" s="70">
        <v>-122.98752</v>
      </c>
      <c r="I1319" s="70">
        <v>47.04609</v>
      </c>
      <c r="J1319" s="70">
        <v>-122.99151999999999</v>
      </c>
    </row>
    <row r="1320" spans="1:10" ht="12.75" customHeight="1">
      <c r="A1320" s="70" t="s">
        <v>2749</v>
      </c>
      <c r="B1320" s="70" t="s">
        <v>2784</v>
      </c>
      <c r="C1320" s="70" t="s">
        <v>2785</v>
      </c>
      <c r="D1320" s="70" t="s">
        <v>34</v>
      </c>
      <c r="E1320" s="70">
        <v>3</v>
      </c>
      <c r="F1320" s="149">
        <v>454.56</v>
      </c>
      <c r="G1320" s="70">
        <v>47.052906999999998</v>
      </c>
      <c r="H1320" s="70">
        <v>-123.00346</v>
      </c>
      <c r="I1320" s="70">
        <v>47.051845</v>
      </c>
      <c r="J1320" s="70">
        <v>-123.00202</v>
      </c>
    </row>
    <row r="1321" spans="1:10" ht="12.75" customHeight="1">
      <c r="A1321" s="70" t="s">
        <v>2749</v>
      </c>
      <c r="B1321" s="70" t="s">
        <v>2786</v>
      </c>
      <c r="C1321" s="70" t="s">
        <v>2787</v>
      </c>
      <c r="D1321" s="70" t="s">
        <v>35</v>
      </c>
      <c r="E1321" s="70">
        <v>3</v>
      </c>
      <c r="F1321" s="149">
        <v>233.06</v>
      </c>
      <c r="G1321" s="70">
        <v>47.104256999999997</v>
      </c>
      <c r="H1321" s="70">
        <v>-122.74112</v>
      </c>
      <c r="I1321" s="70">
        <v>47.106164999999997</v>
      </c>
      <c r="J1321" s="70">
        <v>-122.74160999999999</v>
      </c>
    </row>
    <row r="1322" spans="1:10" ht="12.75" customHeight="1">
      <c r="A1322" s="70" t="s">
        <v>2749</v>
      </c>
      <c r="B1322" s="70" t="s">
        <v>2788</v>
      </c>
      <c r="C1322" s="70" t="s">
        <v>2789</v>
      </c>
      <c r="D1322" s="70" t="s">
        <v>35</v>
      </c>
      <c r="E1322" s="70">
        <v>3</v>
      </c>
      <c r="F1322" s="149">
        <v>376.29</v>
      </c>
      <c r="G1322" s="70">
        <v>47.048518000000001</v>
      </c>
      <c r="H1322" s="70">
        <v>-122.90396</v>
      </c>
      <c r="I1322" s="70">
        <v>47.045504000000001</v>
      </c>
      <c r="J1322" s="70">
        <v>-122.90449</v>
      </c>
    </row>
    <row r="1323" spans="1:10" ht="12.75" customHeight="1">
      <c r="A1323" s="70" t="s">
        <v>2749</v>
      </c>
      <c r="B1323" s="70" t="s">
        <v>2790</v>
      </c>
      <c r="C1323" s="70" t="s">
        <v>2791</v>
      </c>
      <c r="D1323" s="70" t="s">
        <v>34</v>
      </c>
      <c r="E1323" s="70">
        <v>3</v>
      </c>
      <c r="F1323" s="149">
        <v>42.7</v>
      </c>
      <c r="G1323" s="70">
        <v>47.046650999999997</v>
      </c>
      <c r="H1323" s="70">
        <v>-122.98858</v>
      </c>
      <c r="I1323" s="70">
        <v>47.046740999999997</v>
      </c>
      <c r="J1323" s="70">
        <v>-122.98949</v>
      </c>
    </row>
    <row r="1324" spans="1:10" ht="12.75" customHeight="1">
      <c r="A1324" s="70" t="s">
        <v>2749</v>
      </c>
      <c r="B1324" s="70" t="s">
        <v>2792</v>
      </c>
      <c r="C1324" s="70" t="s">
        <v>2793</v>
      </c>
      <c r="D1324" s="70" t="s">
        <v>34</v>
      </c>
      <c r="E1324" s="70">
        <v>3</v>
      </c>
      <c r="F1324" s="149">
        <v>2650.72</v>
      </c>
      <c r="G1324" s="70">
        <v>47.079301999999998</v>
      </c>
      <c r="H1324" s="70">
        <v>-122.73189000000001</v>
      </c>
      <c r="I1324" s="70">
        <v>47.101441999999999</v>
      </c>
      <c r="J1324" s="70">
        <v>-122.72799000000001</v>
      </c>
    </row>
    <row r="1325" spans="1:10" ht="12.75" customHeight="1">
      <c r="A1325" s="70" t="s">
        <v>2749</v>
      </c>
      <c r="B1325" s="70" t="s">
        <v>2794</v>
      </c>
      <c r="C1325" s="70" t="s">
        <v>2795</v>
      </c>
      <c r="D1325" s="70" t="s">
        <v>34</v>
      </c>
      <c r="E1325" s="70">
        <v>3</v>
      </c>
      <c r="F1325" s="149">
        <v>14966.96</v>
      </c>
      <c r="G1325" s="70">
        <v>47.111803999999999</v>
      </c>
      <c r="H1325" s="70">
        <v>-122.67171999999999</v>
      </c>
      <c r="I1325" s="70">
        <v>47.079301999999998</v>
      </c>
      <c r="J1325" s="70">
        <v>-122.73189000000001</v>
      </c>
    </row>
    <row r="1326" spans="1:10" ht="12.75" customHeight="1">
      <c r="A1326" s="70" t="s">
        <v>2749</v>
      </c>
      <c r="B1326" s="70" t="s">
        <v>2796</v>
      </c>
      <c r="C1326" s="70" t="s">
        <v>2797</v>
      </c>
      <c r="D1326" s="70" t="s">
        <v>34</v>
      </c>
      <c r="E1326" s="70">
        <v>3</v>
      </c>
      <c r="F1326" s="149">
        <v>228.53</v>
      </c>
      <c r="G1326" s="70">
        <v>47.058824000000001</v>
      </c>
      <c r="H1326" s="70">
        <v>-122.90335</v>
      </c>
      <c r="I1326" s="70">
        <v>47.058076999999997</v>
      </c>
      <c r="J1326" s="70">
        <v>-122.90512</v>
      </c>
    </row>
    <row r="1327" spans="1:10" ht="12.75" customHeight="1">
      <c r="A1327" s="70" t="s">
        <v>2749</v>
      </c>
      <c r="B1327" s="70" t="s">
        <v>2798</v>
      </c>
      <c r="C1327" s="70" t="s">
        <v>2799</v>
      </c>
      <c r="D1327" s="70" t="s">
        <v>34</v>
      </c>
      <c r="E1327" s="70">
        <v>3</v>
      </c>
      <c r="F1327" s="149">
        <v>74.66</v>
      </c>
      <c r="G1327" s="70">
        <v>47.051535999999999</v>
      </c>
      <c r="H1327" s="70">
        <v>-123.00264</v>
      </c>
      <c r="I1327" s="70">
        <v>47.051673999999998</v>
      </c>
      <c r="J1327" s="70">
        <v>-123.00301</v>
      </c>
    </row>
    <row r="1328" spans="1:10" ht="12.75" customHeight="1">
      <c r="A1328" s="70" t="s">
        <v>2749</v>
      </c>
      <c r="B1328" s="70" t="s">
        <v>2800</v>
      </c>
      <c r="C1328" s="70" t="s">
        <v>2801</v>
      </c>
      <c r="D1328" s="70" t="s">
        <v>178</v>
      </c>
      <c r="E1328" s="70">
        <v>3</v>
      </c>
      <c r="F1328" s="149">
        <v>87.56</v>
      </c>
      <c r="G1328" s="70">
        <v>47.084446999999997</v>
      </c>
      <c r="H1328" s="70">
        <v>-122.93458</v>
      </c>
      <c r="I1328" s="70">
        <v>47.085202000000002</v>
      </c>
      <c r="J1328" s="70">
        <v>-122.93425999999999</v>
      </c>
    </row>
    <row r="1329" spans="1:10" ht="12.75" customHeight="1">
      <c r="A1329" s="70" t="s">
        <v>2749</v>
      </c>
      <c r="B1329" s="70" t="s">
        <v>2802</v>
      </c>
      <c r="C1329" s="70" t="s">
        <v>2803</v>
      </c>
      <c r="D1329" s="70" t="s">
        <v>34</v>
      </c>
      <c r="E1329" s="70">
        <v>3</v>
      </c>
      <c r="F1329" s="149">
        <v>81.45</v>
      </c>
      <c r="G1329" s="70">
        <v>47.045504000000001</v>
      </c>
      <c r="H1329" s="70">
        <v>-122.90449</v>
      </c>
      <c r="I1329" s="70">
        <v>47.044826</v>
      </c>
      <c r="J1329" s="70">
        <v>-122.90458</v>
      </c>
    </row>
    <row r="1330" spans="1:10" ht="12.75" customHeight="1">
      <c r="A1330" s="70" t="s">
        <v>2749</v>
      </c>
      <c r="B1330" s="70" t="s">
        <v>2804</v>
      </c>
      <c r="C1330" s="70" t="s">
        <v>2805</v>
      </c>
      <c r="D1330" s="70" t="s">
        <v>34</v>
      </c>
      <c r="E1330" s="70">
        <v>3</v>
      </c>
      <c r="F1330" s="149">
        <v>193.11</v>
      </c>
      <c r="G1330" s="70">
        <v>47.051265999999998</v>
      </c>
      <c r="H1330" s="70">
        <v>-122.90527</v>
      </c>
      <c r="I1330" s="70">
        <v>47.050114999999998</v>
      </c>
      <c r="J1330" s="70">
        <v>-122.9041</v>
      </c>
    </row>
    <row r="1331" spans="1:10" ht="12.75" customHeight="1">
      <c r="A1331" s="70" t="s">
        <v>2749</v>
      </c>
      <c r="B1331" s="70" t="s">
        <v>2806</v>
      </c>
      <c r="C1331" s="70" t="s">
        <v>2807</v>
      </c>
      <c r="D1331" s="70" t="s">
        <v>34</v>
      </c>
      <c r="E1331" s="70">
        <v>1</v>
      </c>
      <c r="F1331" s="149">
        <v>2395.2600000000002</v>
      </c>
      <c r="G1331" s="70">
        <v>47.076141</v>
      </c>
      <c r="H1331" s="70">
        <v>-122.90361</v>
      </c>
      <c r="I1331" s="70">
        <v>47.067064999999999</v>
      </c>
      <c r="J1331" s="70">
        <v>-122.89721</v>
      </c>
    </row>
    <row r="1332" spans="1:10" ht="12.75" customHeight="1">
      <c r="A1332" s="70" t="s">
        <v>2749</v>
      </c>
      <c r="B1332" s="70" t="s">
        <v>2808</v>
      </c>
      <c r="C1332" s="70" t="s">
        <v>2809</v>
      </c>
      <c r="D1332" s="70" t="s">
        <v>178</v>
      </c>
      <c r="E1332" s="70">
        <v>3</v>
      </c>
      <c r="F1332" s="149">
        <v>145.16999999999999</v>
      </c>
      <c r="G1332" s="70">
        <v>47.120016999999997</v>
      </c>
      <c r="H1332" s="70">
        <v>-122.83763</v>
      </c>
      <c r="I1332" s="70">
        <v>47.120716999999999</v>
      </c>
      <c r="J1332" s="70">
        <v>-122.83896</v>
      </c>
    </row>
    <row r="1333" spans="1:10" ht="12.75" customHeight="1">
      <c r="A1333" s="70" t="s">
        <v>2749</v>
      </c>
      <c r="B1333" s="70" t="s">
        <v>2810</v>
      </c>
      <c r="C1333" s="70" t="s">
        <v>2811</v>
      </c>
      <c r="D1333" s="70" t="s">
        <v>34</v>
      </c>
      <c r="E1333" s="70">
        <v>3</v>
      </c>
      <c r="F1333" s="149">
        <v>1653.5</v>
      </c>
      <c r="G1333" s="70">
        <v>47.055118</v>
      </c>
      <c r="H1333" s="70">
        <v>-122.89403</v>
      </c>
      <c r="I1333" s="70">
        <v>47.052042</v>
      </c>
      <c r="J1333" s="70">
        <v>-122.89785000000001</v>
      </c>
    </row>
    <row r="1334" spans="1:10" ht="12.75" customHeight="1">
      <c r="A1334" s="70" t="s">
        <v>2749</v>
      </c>
      <c r="B1334" s="70" t="s">
        <v>2812</v>
      </c>
      <c r="C1334" s="70" t="s">
        <v>2813</v>
      </c>
      <c r="D1334" s="70" t="s">
        <v>34</v>
      </c>
      <c r="E1334" s="70">
        <v>3</v>
      </c>
      <c r="F1334" s="149">
        <v>1377.32</v>
      </c>
      <c r="G1334" s="70">
        <v>47.067064999999999</v>
      </c>
      <c r="H1334" s="70">
        <v>-122.89721</v>
      </c>
      <c r="I1334" s="70">
        <v>47.055118</v>
      </c>
      <c r="J1334" s="70">
        <v>-122.89403</v>
      </c>
    </row>
    <row r="1335" spans="1:10" ht="12.75" customHeight="1">
      <c r="A1335" s="70" t="s">
        <v>2749</v>
      </c>
      <c r="B1335" s="70" t="s">
        <v>2814</v>
      </c>
      <c r="C1335" s="70" t="s">
        <v>2815</v>
      </c>
      <c r="D1335" s="70" t="s">
        <v>34</v>
      </c>
      <c r="E1335" s="70">
        <v>3</v>
      </c>
      <c r="F1335" s="149">
        <v>242.2</v>
      </c>
      <c r="G1335" s="70">
        <v>47.183774</v>
      </c>
      <c r="H1335" s="70">
        <v>-122.94109</v>
      </c>
      <c r="I1335" s="70">
        <v>47.181659000000003</v>
      </c>
      <c r="J1335" s="70">
        <v>-122.94032</v>
      </c>
    </row>
    <row r="1336" spans="1:10" ht="12.75" customHeight="1">
      <c r="A1336" s="70" t="s">
        <v>2749</v>
      </c>
      <c r="B1336" s="70" t="s">
        <v>2816</v>
      </c>
      <c r="C1336" s="70" t="s">
        <v>2817</v>
      </c>
      <c r="D1336" s="70" t="s">
        <v>34</v>
      </c>
      <c r="E1336" s="70">
        <v>1</v>
      </c>
      <c r="F1336" s="149">
        <v>1066.53</v>
      </c>
      <c r="G1336" s="70">
        <v>47.052039999999998</v>
      </c>
      <c r="H1336" s="70">
        <v>-122.89784</v>
      </c>
      <c r="I1336" s="70">
        <v>47.058824000000001</v>
      </c>
      <c r="J1336" s="70">
        <v>-122.90335</v>
      </c>
    </row>
    <row r="1337" spans="1:10" ht="12.75" customHeight="1">
      <c r="A1337" s="70" t="s">
        <v>2749</v>
      </c>
      <c r="B1337" s="70" t="s">
        <v>2818</v>
      </c>
      <c r="C1337" s="70" t="s">
        <v>2819</v>
      </c>
      <c r="D1337" s="70" t="s">
        <v>178</v>
      </c>
      <c r="E1337" s="70">
        <v>3</v>
      </c>
      <c r="F1337" s="149">
        <v>99.14</v>
      </c>
      <c r="G1337" s="70">
        <v>47.124321000000002</v>
      </c>
      <c r="H1337" s="70">
        <v>-122.92498999999999</v>
      </c>
      <c r="I1337" s="70">
        <v>47.125191000000001</v>
      </c>
      <c r="J1337" s="70">
        <v>-122.92515</v>
      </c>
    </row>
    <row r="1338" spans="1:10" ht="12.75" customHeight="1">
      <c r="A1338" s="70" t="s">
        <v>2749</v>
      </c>
      <c r="B1338" s="70" t="s">
        <v>2820</v>
      </c>
      <c r="C1338" s="70" t="s">
        <v>2821</v>
      </c>
      <c r="D1338" s="70" t="s">
        <v>34</v>
      </c>
      <c r="E1338" s="70">
        <v>3</v>
      </c>
      <c r="F1338" s="149">
        <v>117.09</v>
      </c>
      <c r="G1338" s="70">
        <v>47.103887999999998</v>
      </c>
      <c r="H1338" s="70">
        <v>-122.89391000000001</v>
      </c>
      <c r="I1338" s="70">
        <v>47.102854000000001</v>
      </c>
      <c r="J1338" s="70">
        <v>-122.89398</v>
      </c>
    </row>
    <row r="1339" spans="1:10" ht="12.75" customHeight="1">
      <c r="A1339" s="70" t="s">
        <v>2749</v>
      </c>
      <c r="B1339" s="70" t="s">
        <v>2822</v>
      </c>
      <c r="C1339" s="70" t="s">
        <v>2823</v>
      </c>
      <c r="D1339" s="70" t="s">
        <v>34</v>
      </c>
      <c r="E1339" s="70">
        <v>2</v>
      </c>
      <c r="F1339" s="149">
        <v>1119.3699999999999</v>
      </c>
      <c r="G1339" s="70">
        <v>47.120458999999997</v>
      </c>
      <c r="H1339" s="70">
        <v>-122.77316</v>
      </c>
      <c r="I1339" s="70">
        <v>47.122646000000003</v>
      </c>
      <c r="J1339" s="70">
        <v>-122.77661000000001</v>
      </c>
    </row>
    <row r="1340" spans="1:10" ht="12.75" customHeight="1">
      <c r="A1340" s="70" t="s">
        <v>2749</v>
      </c>
      <c r="B1340" s="70" t="s">
        <v>2824</v>
      </c>
      <c r="C1340" s="70" t="s">
        <v>2825</v>
      </c>
      <c r="D1340" s="70" t="s">
        <v>34</v>
      </c>
      <c r="E1340" s="70">
        <v>3</v>
      </c>
      <c r="F1340" s="149">
        <v>770.7</v>
      </c>
      <c r="G1340" s="70">
        <v>47.049556000000003</v>
      </c>
      <c r="H1340" s="70">
        <v>-122.91154</v>
      </c>
      <c r="I1340" s="70">
        <v>47.055250999999998</v>
      </c>
      <c r="J1340" s="70">
        <v>-122.91261</v>
      </c>
    </row>
    <row r="1341" spans="1:10" ht="12.75" customHeight="1">
      <c r="A1341" s="70" t="s">
        <v>2749</v>
      </c>
      <c r="B1341" s="70" t="s">
        <v>2826</v>
      </c>
      <c r="C1341" s="70" t="s">
        <v>2827</v>
      </c>
      <c r="D1341" s="70" t="s">
        <v>35</v>
      </c>
      <c r="E1341" s="70">
        <v>3</v>
      </c>
      <c r="F1341" s="149">
        <v>142.79</v>
      </c>
      <c r="G1341" s="70">
        <v>47.064045999999998</v>
      </c>
      <c r="H1341" s="70">
        <v>-122.91579</v>
      </c>
      <c r="I1341" s="70">
        <v>47.065233999999997</v>
      </c>
      <c r="J1341" s="70">
        <v>-122.9165</v>
      </c>
    </row>
    <row r="1342" spans="1:10" ht="12.75" customHeight="1">
      <c r="A1342" s="70" t="s">
        <v>2749</v>
      </c>
      <c r="B1342" s="70" t="s">
        <v>2828</v>
      </c>
      <c r="C1342" s="70" t="s">
        <v>2829</v>
      </c>
      <c r="D1342" s="70" t="s">
        <v>34</v>
      </c>
      <c r="E1342" s="70">
        <v>3</v>
      </c>
      <c r="F1342" s="149">
        <v>9743.5400000000009</v>
      </c>
      <c r="G1342" s="70">
        <v>47.123201999999999</v>
      </c>
      <c r="H1342" s="70">
        <v>-122.8398</v>
      </c>
      <c r="I1342" s="70">
        <v>47.141379000000001</v>
      </c>
      <c r="J1342" s="70">
        <v>-122.84338</v>
      </c>
    </row>
    <row r="1343" spans="1:10" ht="12.75" customHeight="1">
      <c r="A1343" s="71" t="s">
        <v>2749</v>
      </c>
      <c r="B1343" s="71" t="s">
        <v>2830</v>
      </c>
      <c r="C1343" s="71" t="s">
        <v>2831</v>
      </c>
      <c r="D1343" s="71" t="s">
        <v>35</v>
      </c>
      <c r="E1343" s="71">
        <v>3</v>
      </c>
      <c r="F1343" s="152">
        <v>205.46</v>
      </c>
      <c r="G1343" s="71">
        <v>47.163674999999998</v>
      </c>
      <c r="H1343" s="71">
        <v>-122.80999</v>
      </c>
      <c r="I1343" s="71">
        <v>47.165368000000001</v>
      </c>
      <c r="J1343" s="71">
        <v>-122.80983999999999</v>
      </c>
    </row>
    <row r="1344" spans="1:10" ht="12.75" customHeight="1">
      <c r="A1344" s="32"/>
      <c r="B1344" s="33">
        <f>COUNTA(B1303:B1343)</f>
        <v>41</v>
      </c>
      <c r="C1344" s="32"/>
      <c r="D1344" s="32"/>
      <c r="E1344" s="75"/>
      <c r="F1344" s="51">
        <f>SUM(F1303:F1343)</f>
        <v>48181.829999999994</v>
      </c>
      <c r="G1344" s="32"/>
      <c r="H1344" s="32"/>
      <c r="I1344" s="32"/>
      <c r="J1344" s="32"/>
    </row>
    <row r="1345" spans="1:10" ht="12.75" customHeight="1">
      <c r="A1345" s="32"/>
      <c r="B1345" s="33"/>
      <c r="C1345" s="32"/>
      <c r="D1345" s="32"/>
      <c r="E1345" s="75"/>
      <c r="F1345" s="51"/>
      <c r="G1345" s="32"/>
      <c r="H1345" s="32"/>
      <c r="I1345" s="32"/>
      <c r="J1345" s="32"/>
    </row>
    <row r="1346" spans="1:10" ht="12.75" customHeight="1">
      <c r="A1346" s="70" t="s">
        <v>2832</v>
      </c>
      <c r="B1346" s="70" t="s">
        <v>2833</v>
      </c>
      <c r="C1346" s="70" t="s">
        <v>2834</v>
      </c>
      <c r="D1346" s="70" t="s">
        <v>34</v>
      </c>
      <c r="E1346" s="70">
        <v>1</v>
      </c>
      <c r="F1346" s="149">
        <v>347.19</v>
      </c>
      <c r="G1346" s="70">
        <v>48.932347</v>
      </c>
      <c r="H1346" s="70">
        <v>-122.74737</v>
      </c>
      <c r="I1346" s="70">
        <v>48.929419000000003</v>
      </c>
      <c r="J1346" s="70">
        <v>-122.74578</v>
      </c>
    </row>
    <row r="1347" spans="1:10" ht="12.75" customHeight="1">
      <c r="A1347" s="70" t="s">
        <v>2832</v>
      </c>
      <c r="B1347" s="70" t="s">
        <v>2835</v>
      </c>
      <c r="C1347" s="70" t="s">
        <v>2836</v>
      </c>
      <c r="D1347" s="70" t="s">
        <v>34</v>
      </c>
      <c r="E1347" s="70">
        <v>2</v>
      </c>
      <c r="F1347" s="149">
        <v>79.66</v>
      </c>
      <c r="G1347" s="70">
        <v>48.921357999999998</v>
      </c>
      <c r="H1347" s="70">
        <v>-122.74539</v>
      </c>
      <c r="I1347" s="70">
        <v>48.920648999999997</v>
      </c>
      <c r="J1347" s="70">
        <v>-122.74554999999999</v>
      </c>
    </row>
    <row r="1348" spans="1:10" ht="12.75" customHeight="1">
      <c r="A1348" s="70" t="s">
        <v>2832</v>
      </c>
      <c r="B1348" s="70" t="s">
        <v>2837</v>
      </c>
      <c r="C1348" s="70" t="s">
        <v>2838</v>
      </c>
      <c r="D1348" s="70" t="s">
        <v>34</v>
      </c>
      <c r="E1348" s="70">
        <v>1</v>
      </c>
      <c r="F1348" s="149">
        <v>2001.31</v>
      </c>
      <c r="G1348" s="70">
        <v>48.899695999999999</v>
      </c>
      <c r="H1348" s="70">
        <v>-122.77576000000001</v>
      </c>
      <c r="I1348" s="70">
        <v>48.908977</v>
      </c>
      <c r="J1348" s="70">
        <v>-122.75490000000001</v>
      </c>
    </row>
    <row r="1349" spans="1:10" ht="12.75" customHeight="1">
      <c r="A1349" s="70" t="s">
        <v>2832</v>
      </c>
      <c r="B1349" s="70" t="s">
        <v>2839</v>
      </c>
      <c r="C1349" s="70" t="s">
        <v>2840</v>
      </c>
      <c r="D1349" s="70" t="s">
        <v>178</v>
      </c>
      <c r="E1349" s="70">
        <v>3</v>
      </c>
      <c r="F1349" s="149">
        <v>1630.67</v>
      </c>
      <c r="G1349" s="70">
        <v>48.931693000000003</v>
      </c>
      <c r="H1349" s="70">
        <v>-122.78783</v>
      </c>
      <c r="I1349" s="70">
        <v>48.932921</v>
      </c>
      <c r="J1349" s="70">
        <v>-122.78633000000001</v>
      </c>
    </row>
    <row r="1350" spans="1:10" ht="12.75" customHeight="1">
      <c r="A1350" s="70" t="s">
        <v>2832</v>
      </c>
      <c r="B1350" s="70" t="s">
        <v>2841</v>
      </c>
      <c r="C1350" s="70" t="s">
        <v>2842</v>
      </c>
      <c r="D1350" s="70" t="s">
        <v>34</v>
      </c>
      <c r="E1350" s="70">
        <v>3</v>
      </c>
      <c r="F1350" s="149">
        <v>991.77</v>
      </c>
      <c r="G1350" s="70">
        <v>48.959344000000002</v>
      </c>
      <c r="H1350" s="70">
        <v>-122.81271</v>
      </c>
      <c r="I1350" s="70">
        <v>48.951830000000001</v>
      </c>
      <c r="J1350" s="70">
        <v>-122.81919000000001</v>
      </c>
    </row>
    <row r="1351" spans="1:10" ht="12.75" customHeight="1">
      <c r="A1351" s="70" t="s">
        <v>2832</v>
      </c>
      <c r="B1351" s="70" t="s">
        <v>2843</v>
      </c>
      <c r="C1351" s="70" t="s">
        <v>2844</v>
      </c>
      <c r="D1351" s="70" t="s">
        <v>34</v>
      </c>
      <c r="E1351" s="70">
        <v>3</v>
      </c>
      <c r="F1351" s="149">
        <v>2596.5</v>
      </c>
      <c r="G1351" s="70">
        <v>48.993611999999999</v>
      </c>
      <c r="H1351" s="70">
        <v>-122.76239</v>
      </c>
      <c r="I1351" s="70">
        <v>48.993060999999997</v>
      </c>
      <c r="J1351" s="70">
        <v>-122.75288999999999</v>
      </c>
    </row>
    <row r="1352" spans="1:10" ht="12.75" customHeight="1">
      <c r="A1352" s="70" t="s">
        <v>2832</v>
      </c>
      <c r="B1352" s="70" t="s">
        <v>2845</v>
      </c>
      <c r="C1352" s="70" t="s">
        <v>2846</v>
      </c>
      <c r="D1352" s="70" t="s">
        <v>34</v>
      </c>
      <c r="E1352" s="70">
        <v>3</v>
      </c>
      <c r="F1352" s="149">
        <v>91.19</v>
      </c>
      <c r="G1352" s="70">
        <v>48.972759000000003</v>
      </c>
      <c r="H1352" s="70">
        <v>-122.72944</v>
      </c>
      <c r="I1352" s="70">
        <v>48.971595999999998</v>
      </c>
      <c r="J1352" s="70">
        <v>-122.72966</v>
      </c>
    </row>
    <row r="1353" spans="1:10" ht="12.75" customHeight="1">
      <c r="A1353" s="70" t="s">
        <v>2832</v>
      </c>
      <c r="B1353" s="70" t="s">
        <v>2847</v>
      </c>
      <c r="C1353" s="70" t="s">
        <v>2848</v>
      </c>
      <c r="D1353" s="70" t="s">
        <v>34</v>
      </c>
      <c r="E1353" s="70">
        <v>2</v>
      </c>
      <c r="F1353" s="149">
        <v>2129.44</v>
      </c>
      <c r="G1353" s="70">
        <v>48.737366999999999</v>
      </c>
      <c r="H1353" s="70">
        <v>-122.49563999999999</v>
      </c>
      <c r="I1353" s="70">
        <v>48.72204</v>
      </c>
      <c r="J1353" s="70">
        <v>-122.50782</v>
      </c>
    </row>
    <row r="1354" spans="1:10" ht="12.75" customHeight="1">
      <c r="A1354" s="70" t="s">
        <v>2832</v>
      </c>
      <c r="B1354" s="70" t="s">
        <v>2849</v>
      </c>
      <c r="C1354" s="70" t="s">
        <v>2850</v>
      </c>
      <c r="D1354" s="70" t="s">
        <v>34</v>
      </c>
      <c r="E1354" s="70">
        <v>3</v>
      </c>
      <c r="F1354" s="149">
        <v>326.57</v>
      </c>
      <c r="G1354" s="70">
        <v>48.706454999999998</v>
      </c>
      <c r="H1354" s="70">
        <v>-122.6695</v>
      </c>
      <c r="I1354" s="70">
        <v>48.708984999999998</v>
      </c>
      <c r="J1354" s="70">
        <v>-122.67166</v>
      </c>
    </row>
    <row r="1355" spans="1:10" ht="12.75" customHeight="1">
      <c r="A1355" s="70" t="s">
        <v>2832</v>
      </c>
      <c r="B1355" s="70" t="s">
        <v>2851</v>
      </c>
      <c r="C1355" s="70" t="s">
        <v>2852</v>
      </c>
      <c r="D1355" s="70" t="s">
        <v>34</v>
      </c>
      <c r="E1355" s="70">
        <v>3</v>
      </c>
      <c r="F1355" s="149">
        <v>1514.45</v>
      </c>
      <c r="G1355" s="70">
        <v>48.709902999999997</v>
      </c>
      <c r="H1355" s="70">
        <v>-122.67274</v>
      </c>
      <c r="I1355" s="70">
        <v>48.719802999999999</v>
      </c>
      <c r="J1355" s="70">
        <v>-122.68163</v>
      </c>
    </row>
    <row r="1356" spans="1:10" ht="12.75" customHeight="1">
      <c r="A1356" s="70" t="s">
        <v>2832</v>
      </c>
      <c r="B1356" s="70" t="s">
        <v>2853</v>
      </c>
      <c r="C1356" s="70" t="s">
        <v>2854</v>
      </c>
      <c r="D1356" s="70" t="s">
        <v>34</v>
      </c>
      <c r="E1356" s="70">
        <v>3</v>
      </c>
      <c r="F1356" s="149">
        <v>1475.65</v>
      </c>
      <c r="G1356" s="70">
        <v>48.645341000000002</v>
      </c>
      <c r="H1356" s="70">
        <v>-122.61646</v>
      </c>
      <c r="I1356" s="70">
        <v>48.645361000000001</v>
      </c>
      <c r="J1356" s="70">
        <v>-122.60954</v>
      </c>
    </row>
    <row r="1357" spans="1:10" ht="12.75" customHeight="1">
      <c r="A1357" s="70" t="s">
        <v>2832</v>
      </c>
      <c r="B1357" s="70" t="s">
        <v>2855</v>
      </c>
      <c r="C1357" s="70" t="s">
        <v>2856</v>
      </c>
      <c r="D1357" s="70" t="s">
        <v>178</v>
      </c>
      <c r="E1357" s="70">
        <v>3</v>
      </c>
      <c r="F1357" s="149">
        <v>31.5</v>
      </c>
      <c r="G1357" s="70">
        <v>48.662965</v>
      </c>
      <c r="H1357" s="70">
        <v>-122.50088</v>
      </c>
      <c r="I1357" s="70">
        <v>48.662989000000003</v>
      </c>
      <c r="J1357" s="70">
        <v>-122.50129</v>
      </c>
    </row>
    <row r="1358" spans="1:10" ht="12.75" customHeight="1">
      <c r="A1358" s="70" t="s">
        <v>2832</v>
      </c>
      <c r="B1358" s="70" t="s">
        <v>2857</v>
      </c>
      <c r="C1358" s="70" t="s">
        <v>2858</v>
      </c>
      <c r="D1358" s="70" t="s">
        <v>35</v>
      </c>
      <c r="E1358" s="70">
        <v>3</v>
      </c>
      <c r="F1358" s="149">
        <v>808.53</v>
      </c>
      <c r="G1358" s="70">
        <v>48.677028</v>
      </c>
      <c r="H1358" s="70">
        <v>-122.50394</v>
      </c>
      <c r="I1358" s="70">
        <v>48.675916999999998</v>
      </c>
      <c r="J1358" s="70">
        <v>-122.50291</v>
      </c>
    </row>
    <row r="1359" spans="1:10" ht="12.75" customHeight="1">
      <c r="A1359" s="70" t="s">
        <v>2832</v>
      </c>
      <c r="B1359" s="70" t="s">
        <v>2859</v>
      </c>
      <c r="C1359" s="70" t="s">
        <v>2860</v>
      </c>
      <c r="D1359" s="70" t="s">
        <v>178</v>
      </c>
      <c r="E1359" s="70">
        <v>3</v>
      </c>
      <c r="F1359" s="149">
        <v>174.11</v>
      </c>
      <c r="G1359" s="70">
        <v>48.667946000000001</v>
      </c>
      <c r="H1359" s="70">
        <v>-122.49272999999999</v>
      </c>
      <c r="I1359" s="70">
        <v>48.666933999999998</v>
      </c>
      <c r="J1359" s="70">
        <v>-122.4944</v>
      </c>
    </row>
    <row r="1360" spans="1:10" ht="12.75" customHeight="1">
      <c r="A1360" s="70" t="s">
        <v>2832</v>
      </c>
      <c r="B1360" s="70" t="s">
        <v>2861</v>
      </c>
      <c r="C1360" s="70" t="s">
        <v>2862</v>
      </c>
      <c r="D1360" s="70" t="s">
        <v>35</v>
      </c>
      <c r="E1360" s="70">
        <v>3</v>
      </c>
      <c r="F1360" s="149">
        <v>3432.68</v>
      </c>
      <c r="G1360" s="70">
        <v>48.698281000000001</v>
      </c>
      <c r="H1360" s="70">
        <v>-122.51363000000001</v>
      </c>
      <c r="I1360" s="70">
        <v>48.697983000000001</v>
      </c>
      <c r="J1360" s="70">
        <v>-122.50854</v>
      </c>
    </row>
    <row r="1361" spans="1:10" ht="12.75" customHeight="1">
      <c r="A1361" s="70" t="s">
        <v>2832</v>
      </c>
      <c r="B1361" s="70" t="s">
        <v>2863</v>
      </c>
      <c r="C1361" s="70" t="s">
        <v>2864</v>
      </c>
      <c r="D1361" s="70" t="s">
        <v>34</v>
      </c>
      <c r="E1361" s="70">
        <v>2</v>
      </c>
      <c r="F1361" s="149">
        <v>184.25</v>
      </c>
      <c r="G1361" s="70">
        <v>48.940196999999998</v>
      </c>
      <c r="H1361" s="70">
        <v>-122.75928999999999</v>
      </c>
      <c r="I1361" s="70">
        <v>48.939340999999999</v>
      </c>
      <c r="J1361" s="70">
        <v>-122.75714000000001</v>
      </c>
    </row>
    <row r="1362" spans="1:10" ht="12.75" customHeight="1">
      <c r="A1362" s="70" t="s">
        <v>2832</v>
      </c>
      <c r="B1362" s="70" t="s">
        <v>2865</v>
      </c>
      <c r="C1362" s="70" t="s">
        <v>2866</v>
      </c>
      <c r="D1362" s="70" t="s">
        <v>34</v>
      </c>
      <c r="E1362" s="70">
        <v>3</v>
      </c>
      <c r="F1362" s="149">
        <v>2303.9499999999998</v>
      </c>
      <c r="G1362" s="70">
        <v>48.679158999999999</v>
      </c>
      <c r="H1362" s="70">
        <v>-122.66961000000001</v>
      </c>
      <c r="I1362" s="70">
        <v>48.664090000000002</v>
      </c>
      <c r="J1362" s="70">
        <v>-122.64937999999999</v>
      </c>
    </row>
    <row r="1363" spans="1:10" ht="12.75" customHeight="1">
      <c r="A1363" s="70" t="s">
        <v>2832</v>
      </c>
      <c r="B1363" s="70" t="s">
        <v>2867</v>
      </c>
      <c r="C1363" s="70" t="s">
        <v>2868</v>
      </c>
      <c r="D1363" s="70" t="s">
        <v>35</v>
      </c>
      <c r="E1363" s="70">
        <v>3</v>
      </c>
      <c r="F1363" s="149">
        <v>2248.02</v>
      </c>
      <c r="G1363" s="70">
        <v>48.992927000000002</v>
      </c>
      <c r="H1363" s="70">
        <v>-122.75279999999999</v>
      </c>
      <c r="I1363" s="70">
        <v>48.977499000000002</v>
      </c>
      <c r="J1363" s="70">
        <v>-122.73874000000001</v>
      </c>
    </row>
    <row r="1364" spans="1:10" ht="12.75" customHeight="1">
      <c r="A1364" s="70" t="s">
        <v>2832</v>
      </c>
      <c r="B1364" s="70" t="s">
        <v>2869</v>
      </c>
      <c r="C1364" s="70" t="s">
        <v>2870</v>
      </c>
      <c r="D1364" s="70" t="s">
        <v>34</v>
      </c>
      <c r="E1364" s="70">
        <v>3</v>
      </c>
      <c r="F1364" s="149">
        <v>73.62</v>
      </c>
      <c r="G1364" s="70">
        <v>48.977488000000001</v>
      </c>
      <c r="H1364" s="70">
        <v>-122.73873</v>
      </c>
      <c r="I1364" s="70">
        <v>48.976869000000001</v>
      </c>
      <c r="J1364" s="70">
        <v>-122.73837</v>
      </c>
    </row>
    <row r="1365" spans="1:10" ht="12.75" customHeight="1">
      <c r="A1365" s="70" t="s">
        <v>2832</v>
      </c>
      <c r="B1365" s="70" t="s">
        <v>2871</v>
      </c>
      <c r="C1365" s="70" t="s">
        <v>2872</v>
      </c>
      <c r="D1365" s="70" t="s">
        <v>35</v>
      </c>
      <c r="E1365" s="70">
        <v>3</v>
      </c>
      <c r="F1365" s="149">
        <v>428.08</v>
      </c>
      <c r="G1365" s="70">
        <v>48.975997999999997</v>
      </c>
      <c r="H1365" s="70">
        <v>-122.73771000000001</v>
      </c>
      <c r="I1365" s="70">
        <v>48.973846999999999</v>
      </c>
      <c r="J1365" s="70">
        <v>-122.73305999999999</v>
      </c>
    </row>
    <row r="1366" spans="1:10" ht="12.75" customHeight="1">
      <c r="A1366" s="70" t="s">
        <v>2832</v>
      </c>
      <c r="B1366" s="70" t="s">
        <v>2873</v>
      </c>
      <c r="C1366" s="70" t="s">
        <v>2874</v>
      </c>
      <c r="D1366" s="70" t="s">
        <v>34</v>
      </c>
      <c r="E1366" s="70">
        <v>3</v>
      </c>
      <c r="F1366" s="149">
        <v>366.3</v>
      </c>
      <c r="G1366" s="70">
        <v>48.645473000000003</v>
      </c>
      <c r="H1366" s="70">
        <v>-122.58369</v>
      </c>
      <c r="I1366" s="70">
        <v>48.645175999999999</v>
      </c>
      <c r="J1366" s="70">
        <v>-122.5801</v>
      </c>
    </row>
    <row r="1367" spans="1:10" ht="12.75" customHeight="1">
      <c r="A1367" s="70" t="s">
        <v>2832</v>
      </c>
      <c r="B1367" s="70" t="s">
        <v>2875</v>
      </c>
      <c r="C1367" s="70" t="s">
        <v>2876</v>
      </c>
      <c r="D1367" s="70" t="s">
        <v>34</v>
      </c>
      <c r="E1367" s="70">
        <v>1</v>
      </c>
      <c r="F1367" s="149">
        <v>1886.2</v>
      </c>
      <c r="G1367" s="70">
        <v>48.653089999999999</v>
      </c>
      <c r="H1367" s="70">
        <v>-122.49697</v>
      </c>
      <c r="I1367" s="70">
        <v>48.645406000000001</v>
      </c>
      <c r="J1367" s="70">
        <v>-122.48859</v>
      </c>
    </row>
    <row r="1368" spans="1:10" ht="12.75" customHeight="1">
      <c r="A1368" s="70" t="s">
        <v>2832</v>
      </c>
      <c r="B1368" s="70" t="s">
        <v>2877</v>
      </c>
      <c r="C1368" s="70" t="s">
        <v>2878</v>
      </c>
      <c r="D1368" s="70" t="s">
        <v>34</v>
      </c>
      <c r="E1368" s="70">
        <v>3</v>
      </c>
      <c r="F1368" s="149">
        <v>1099.04</v>
      </c>
      <c r="G1368" s="70">
        <v>48.977566000000003</v>
      </c>
      <c r="H1368" s="70">
        <v>-123.08387</v>
      </c>
      <c r="I1368" s="70">
        <v>48.972115000000002</v>
      </c>
      <c r="J1368" s="70">
        <v>-123.07895000000001</v>
      </c>
    </row>
    <row r="1369" spans="1:10" ht="12.75" customHeight="1">
      <c r="A1369" s="70" t="s">
        <v>2832</v>
      </c>
      <c r="B1369" s="70" t="s">
        <v>2879</v>
      </c>
      <c r="C1369" s="70" t="s">
        <v>2880</v>
      </c>
      <c r="D1369" s="70" t="s">
        <v>34</v>
      </c>
      <c r="E1369" s="70">
        <v>3</v>
      </c>
      <c r="F1369" s="149">
        <v>1364.67</v>
      </c>
      <c r="G1369" s="70">
        <v>48.974291000000001</v>
      </c>
      <c r="H1369" s="70">
        <v>-123.02976</v>
      </c>
      <c r="I1369" s="70">
        <v>48.981231999999999</v>
      </c>
      <c r="J1369" s="70">
        <v>-123.02555</v>
      </c>
    </row>
    <row r="1370" spans="1:10" ht="12.75" customHeight="1">
      <c r="A1370" s="70" t="s">
        <v>2832</v>
      </c>
      <c r="B1370" s="70" t="s">
        <v>2881</v>
      </c>
      <c r="C1370" s="70" t="s">
        <v>2882</v>
      </c>
      <c r="D1370" s="70" t="s">
        <v>34</v>
      </c>
      <c r="E1370" s="70">
        <v>3</v>
      </c>
      <c r="F1370" s="149">
        <v>1810.92</v>
      </c>
      <c r="G1370" s="70">
        <v>48.770344000000001</v>
      </c>
      <c r="H1370" s="70">
        <v>-122.53037999999999</v>
      </c>
      <c r="I1370" s="70">
        <v>48.760761000000002</v>
      </c>
      <c r="J1370" s="70">
        <v>-122.51401</v>
      </c>
    </row>
    <row r="1371" spans="1:10" ht="12.75" customHeight="1">
      <c r="A1371" s="70" t="s">
        <v>2832</v>
      </c>
      <c r="B1371" s="70" t="s">
        <v>2883</v>
      </c>
      <c r="C1371" s="70" t="s">
        <v>2884</v>
      </c>
      <c r="D1371" s="70" t="s">
        <v>34</v>
      </c>
      <c r="E1371" s="70">
        <v>3</v>
      </c>
      <c r="F1371" s="149">
        <v>3899.87</v>
      </c>
      <c r="G1371" s="70">
        <v>48.645359999999997</v>
      </c>
      <c r="H1371" s="70">
        <v>-122.60954</v>
      </c>
      <c r="I1371" s="70">
        <v>48.67248</v>
      </c>
      <c r="J1371" s="70">
        <v>-122.62085</v>
      </c>
    </row>
    <row r="1372" spans="1:10" ht="12.75" customHeight="1">
      <c r="A1372" s="70" t="s">
        <v>2832</v>
      </c>
      <c r="B1372" s="70" t="s">
        <v>2885</v>
      </c>
      <c r="C1372" s="70" t="s">
        <v>2886</v>
      </c>
      <c r="D1372" s="70" t="s">
        <v>34</v>
      </c>
      <c r="E1372" s="70">
        <v>3</v>
      </c>
      <c r="F1372" s="149">
        <v>3445.56</v>
      </c>
      <c r="G1372" s="70">
        <v>48.664085999999998</v>
      </c>
      <c r="H1372" s="70">
        <v>-122.64937999999999</v>
      </c>
      <c r="I1372" s="70">
        <v>48.645338000000002</v>
      </c>
      <c r="J1372" s="70">
        <v>-122.61646</v>
      </c>
    </row>
    <row r="1373" spans="1:10" ht="12.75" customHeight="1">
      <c r="A1373" s="70" t="s">
        <v>2832</v>
      </c>
      <c r="B1373" s="70" t="s">
        <v>2887</v>
      </c>
      <c r="C1373" s="70" t="s">
        <v>2888</v>
      </c>
      <c r="D1373" s="70" t="s">
        <v>34</v>
      </c>
      <c r="E1373" s="70">
        <v>3</v>
      </c>
      <c r="F1373" s="149">
        <v>294.66000000000003</v>
      </c>
      <c r="G1373" s="70">
        <v>48.702972000000003</v>
      </c>
      <c r="H1373" s="70">
        <v>-122.66672</v>
      </c>
      <c r="I1373" s="70">
        <v>48.705410999999998</v>
      </c>
      <c r="J1373" s="70">
        <v>-122.66813999999999</v>
      </c>
    </row>
    <row r="1374" spans="1:10" ht="12.75" customHeight="1">
      <c r="A1374" s="70" t="s">
        <v>2832</v>
      </c>
      <c r="B1374" s="70" t="s">
        <v>2889</v>
      </c>
      <c r="C1374" s="70" t="s">
        <v>2890</v>
      </c>
      <c r="D1374" s="70" t="s">
        <v>34</v>
      </c>
      <c r="E1374" s="70">
        <v>3</v>
      </c>
      <c r="F1374" s="149">
        <v>782.03</v>
      </c>
      <c r="G1374" s="70">
        <v>48.719802999999999</v>
      </c>
      <c r="H1374" s="70">
        <v>-122.68163</v>
      </c>
      <c r="I1374" s="70">
        <v>48.725068</v>
      </c>
      <c r="J1374" s="70">
        <v>-122.68541</v>
      </c>
    </row>
    <row r="1375" spans="1:10" ht="12.75" customHeight="1">
      <c r="A1375" s="70" t="s">
        <v>2832</v>
      </c>
      <c r="B1375" s="70" t="s">
        <v>2891</v>
      </c>
      <c r="C1375" s="70" t="s">
        <v>2892</v>
      </c>
      <c r="D1375" s="70" t="s">
        <v>34</v>
      </c>
      <c r="E1375" s="70">
        <v>3</v>
      </c>
      <c r="F1375" s="149">
        <v>1040.26</v>
      </c>
      <c r="G1375" s="70">
        <v>48.710157000000002</v>
      </c>
      <c r="H1375" s="70">
        <v>-122.69022</v>
      </c>
      <c r="I1375" s="70">
        <v>48.701289000000003</v>
      </c>
      <c r="J1375" s="70">
        <v>-122.68617999999999</v>
      </c>
    </row>
    <row r="1376" spans="1:10" ht="12.75" customHeight="1">
      <c r="A1376" s="70" t="s">
        <v>2832</v>
      </c>
      <c r="B1376" s="70" t="s">
        <v>2893</v>
      </c>
      <c r="C1376" s="70" t="s">
        <v>2894</v>
      </c>
      <c r="D1376" s="70" t="s">
        <v>34</v>
      </c>
      <c r="E1376" s="70">
        <v>3</v>
      </c>
      <c r="F1376" s="149">
        <v>1538.76</v>
      </c>
      <c r="G1376" s="70">
        <v>48.670507000000001</v>
      </c>
      <c r="H1376" s="70">
        <v>-122.6664</v>
      </c>
      <c r="I1376" s="70">
        <v>48.668717999999998</v>
      </c>
      <c r="J1376" s="70">
        <v>-122.66704</v>
      </c>
    </row>
    <row r="1377" spans="1:10" ht="12.75" customHeight="1">
      <c r="A1377" s="70" t="s">
        <v>2832</v>
      </c>
      <c r="B1377" s="70" t="s">
        <v>2895</v>
      </c>
      <c r="C1377" s="70" t="s">
        <v>2896</v>
      </c>
      <c r="D1377" s="70" t="s">
        <v>34</v>
      </c>
      <c r="E1377" s="70">
        <v>2</v>
      </c>
      <c r="F1377" s="149">
        <v>751.76</v>
      </c>
      <c r="G1377" s="70">
        <v>48.995517</v>
      </c>
      <c r="H1377" s="70">
        <v>-123.03279999999999</v>
      </c>
      <c r="I1377" s="70">
        <v>49.002015999999998</v>
      </c>
      <c r="J1377" s="70">
        <v>-123.03527</v>
      </c>
    </row>
    <row r="1378" spans="1:10" ht="12.75" customHeight="1">
      <c r="A1378" s="70" t="s">
        <v>2832</v>
      </c>
      <c r="B1378" s="70" t="s">
        <v>2897</v>
      </c>
      <c r="C1378" s="70" t="s">
        <v>2898</v>
      </c>
      <c r="D1378" s="70" t="s">
        <v>34</v>
      </c>
      <c r="E1378" s="70">
        <v>3</v>
      </c>
      <c r="F1378" s="149">
        <v>856.68</v>
      </c>
      <c r="G1378" s="70">
        <v>48.996974999999999</v>
      </c>
      <c r="H1378" s="70">
        <v>-122.75445000000001</v>
      </c>
      <c r="I1378" s="70">
        <v>48.993611999999999</v>
      </c>
      <c r="J1378" s="70">
        <v>-122.76239</v>
      </c>
    </row>
    <row r="1379" spans="1:10" ht="12.75" customHeight="1">
      <c r="A1379" s="70" t="s">
        <v>2832</v>
      </c>
      <c r="B1379" s="70" t="s">
        <v>2899</v>
      </c>
      <c r="C1379" s="70" t="s">
        <v>2900</v>
      </c>
      <c r="D1379" s="70" t="s">
        <v>34</v>
      </c>
      <c r="E1379" s="70">
        <v>3</v>
      </c>
      <c r="F1379" s="149">
        <v>1700.32</v>
      </c>
      <c r="G1379" s="70">
        <v>48.721032000000001</v>
      </c>
      <c r="H1379" s="70">
        <v>-122.51564999999999</v>
      </c>
      <c r="I1379" s="70">
        <v>48.711683999999998</v>
      </c>
      <c r="J1379" s="70">
        <v>-122.51855999999999</v>
      </c>
    </row>
    <row r="1380" spans="1:10" ht="12.75" customHeight="1">
      <c r="A1380" s="70" t="s">
        <v>2832</v>
      </c>
      <c r="B1380" s="70" t="s">
        <v>2901</v>
      </c>
      <c r="C1380" s="70" t="s">
        <v>2902</v>
      </c>
      <c r="D1380" s="70" t="s">
        <v>34</v>
      </c>
      <c r="E1380" s="70">
        <v>3</v>
      </c>
      <c r="F1380" s="149">
        <v>161.75</v>
      </c>
      <c r="G1380" s="70">
        <v>49.002066999999997</v>
      </c>
      <c r="H1380" s="70">
        <v>-123.09093</v>
      </c>
      <c r="I1380" s="70">
        <v>49.000718999999997</v>
      </c>
      <c r="J1380" s="70">
        <v>-123.09010000000001</v>
      </c>
    </row>
    <row r="1381" spans="1:10" ht="12.75" customHeight="1">
      <c r="A1381" s="70" t="s">
        <v>2832</v>
      </c>
      <c r="B1381" s="70" t="s">
        <v>2903</v>
      </c>
      <c r="C1381" s="70" t="s">
        <v>2904</v>
      </c>
      <c r="D1381" s="70" t="s">
        <v>34</v>
      </c>
      <c r="E1381" s="70">
        <v>3</v>
      </c>
      <c r="F1381" s="149">
        <v>941.7</v>
      </c>
      <c r="G1381" s="70">
        <v>48.701497000000003</v>
      </c>
      <c r="H1381" s="70">
        <v>-122.50270999999999</v>
      </c>
      <c r="I1381" s="70">
        <v>48.701784000000004</v>
      </c>
      <c r="J1381" s="70">
        <v>-122.49726</v>
      </c>
    </row>
    <row r="1382" spans="1:10" ht="12.75" customHeight="1">
      <c r="A1382" s="70" t="s">
        <v>2832</v>
      </c>
      <c r="B1382" s="70" t="s">
        <v>2905</v>
      </c>
      <c r="C1382" s="70" t="s">
        <v>2906</v>
      </c>
      <c r="D1382" s="70" t="s">
        <v>34</v>
      </c>
      <c r="E1382" s="70">
        <v>3</v>
      </c>
      <c r="F1382" s="149">
        <v>1077</v>
      </c>
      <c r="G1382" s="70">
        <v>48.72204</v>
      </c>
      <c r="H1382" s="70">
        <v>-122.50782</v>
      </c>
      <c r="I1382" s="70">
        <v>48.721321000000003</v>
      </c>
      <c r="J1382" s="70">
        <v>-122.51405</v>
      </c>
    </row>
    <row r="1383" spans="1:10" ht="12.75" customHeight="1">
      <c r="A1383" s="70" t="s">
        <v>2832</v>
      </c>
      <c r="B1383" s="70" t="s">
        <v>2907</v>
      </c>
      <c r="C1383" s="70" t="s">
        <v>2908</v>
      </c>
      <c r="D1383" s="70" t="s">
        <v>34</v>
      </c>
      <c r="E1383" s="70">
        <v>3</v>
      </c>
      <c r="F1383" s="149">
        <v>1898.93</v>
      </c>
      <c r="G1383" s="70">
        <v>48.973950000000002</v>
      </c>
      <c r="H1383" s="70">
        <v>-123.06348</v>
      </c>
      <c r="I1383" s="70">
        <v>48.974314</v>
      </c>
      <c r="J1383" s="70">
        <v>-123.06264</v>
      </c>
    </row>
    <row r="1384" spans="1:10" ht="12.75" customHeight="1">
      <c r="A1384" s="70" t="s">
        <v>2832</v>
      </c>
      <c r="B1384" s="70" t="s">
        <v>2909</v>
      </c>
      <c r="C1384" s="70" t="s">
        <v>2910</v>
      </c>
      <c r="D1384" s="70" t="s">
        <v>34</v>
      </c>
      <c r="E1384" s="70">
        <v>3</v>
      </c>
      <c r="F1384" s="149">
        <v>2570.34</v>
      </c>
      <c r="G1384" s="70">
        <v>48.899695999999999</v>
      </c>
      <c r="H1384" s="70">
        <v>-122.77576000000001</v>
      </c>
      <c r="I1384" s="70">
        <v>48.886454000000001</v>
      </c>
      <c r="J1384" s="70">
        <v>-122.78735</v>
      </c>
    </row>
    <row r="1385" spans="1:10" ht="12.75" customHeight="1">
      <c r="A1385" s="70" t="s">
        <v>2832</v>
      </c>
      <c r="B1385" s="70" t="s">
        <v>2911</v>
      </c>
      <c r="C1385" s="70" t="s">
        <v>2912</v>
      </c>
      <c r="D1385" s="70" t="s">
        <v>34</v>
      </c>
      <c r="E1385" s="70">
        <v>3</v>
      </c>
      <c r="F1385" s="149">
        <v>2674.83</v>
      </c>
      <c r="G1385" s="70">
        <v>48.976844</v>
      </c>
      <c r="H1385" s="70">
        <v>-122.79062</v>
      </c>
      <c r="I1385" s="70">
        <v>48.977108999999999</v>
      </c>
      <c r="J1385" s="70">
        <v>-122.79380999999999</v>
      </c>
    </row>
    <row r="1386" spans="1:10" ht="12.75" customHeight="1">
      <c r="A1386" s="70" t="s">
        <v>2832</v>
      </c>
      <c r="B1386" s="70" t="s">
        <v>2913</v>
      </c>
      <c r="C1386" s="70" t="s">
        <v>2914</v>
      </c>
      <c r="D1386" s="70" t="s">
        <v>35</v>
      </c>
      <c r="E1386" s="70">
        <v>3</v>
      </c>
      <c r="F1386" s="149">
        <v>1991.25</v>
      </c>
      <c r="G1386" s="70">
        <v>48.985157000000001</v>
      </c>
      <c r="H1386" s="70">
        <v>-122.77970000000001</v>
      </c>
      <c r="I1386" s="70">
        <v>48.986061999999997</v>
      </c>
      <c r="J1386" s="70">
        <v>-122.78085</v>
      </c>
    </row>
    <row r="1387" spans="1:10" ht="12.75" customHeight="1">
      <c r="A1387" s="70" t="s">
        <v>2832</v>
      </c>
      <c r="B1387" s="70" t="s">
        <v>2915</v>
      </c>
      <c r="C1387" s="70" t="s">
        <v>2916</v>
      </c>
      <c r="D1387" s="70" t="s">
        <v>34</v>
      </c>
      <c r="E1387" s="70">
        <v>3</v>
      </c>
      <c r="F1387" s="149">
        <v>2164.94</v>
      </c>
      <c r="G1387" s="70">
        <v>48.680154999999999</v>
      </c>
      <c r="H1387" s="70">
        <v>-122.62688</v>
      </c>
      <c r="I1387" s="70">
        <v>48.689039000000001</v>
      </c>
      <c r="J1387" s="70">
        <v>-122.64212999999999</v>
      </c>
    </row>
    <row r="1388" spans="1:10" ht="12.75" customHeight="1">
      <c r="A1388" s="70" t="s">
        <v>2832</v>
      </c>
      <c r="B1388" s="70" t="s">
        <v>2917</v>
      </c>
      <c r="C1388" s="70" t="s">
        <v>2918</v>
      </c>
      <c r="D1388" s="70" t="s">
        <v>34</v>
      </c>
      <c r="E1388" s="70">
        <v>3</v>
      </c>
      <c r="F1388" s="149">
        <v>1573.21</v>
      </c>
      <c r="G1388" s="70">
        <v>48.672483</v>
      </c>
      <c r="H1388" s="70">
        <v>-122.62085999999999</v>
      </c>
      <c r="I1388" s="70">
        <v>48.680154999999999</v>
      </c>
      <c r="J1388" s="70">
        <v>-122.62688</v>
      </c>
    </row>
    <row r="1389" spans="1:10" ht="12.75" customHeight="1">
      <c r="A1389" s="70" t="s">
        <v>2832</v>
      </c>
      <c r="B1389" s="70" t="s">
        <v>2919</v>
      </c>
      <c r="C1389" s="70" t="s">
        <v>2920</v>
      </c>
      <c r="D1389" s="70" t="s">
        <v>34</v>
      </c>
      <c r="E1389" s="70">
        <v>3</v>
      </c>
      <c r="F1389" s="149">
        <v>1172.43</v>
      </c>
      <c r="G1389" s="70">
        <v>48.936773000000002</v>
      </c>
      <c r="H1389" s="70">
        <v>-122.80972</v>
      </c>
      <c r="I1389" s="70">
        <v>48.932831999999998</v>
      </c>
      <c r="J1389" s="70">
        <v>-122.79492</v>
      </c>
    </row>
    <row r="1390" spans="1:10" ht="12.75" customHeight="1">
      <c r="A1390" s="70" t="s">
        <v>2832</v>
      </c>
      <c r="B1390" s="70" t="s">
        <v>2921</v>
      </c>
      <c r="C1390" s="70" t="s">
        <v>2922</v>
      </c>
      <c r="D1390" s="70" t="s">
        <v>34</v>
      </c>
      <c r="E1390" s="70">
        <v>3</v>
      </c>
      <c r="F1390" s="149">
        <v>251.64</v>
      </c>
      <c r="G1390" s="70">
        <v>48.961536000000002</v>
      </c>
      <c r="H1390" s="70">
        <v>-122.76130999999999</v>
      </c>
      <c r="I1390" s="70">
        <v>48.962674</v>
      </c>
      <c r="J1390" s="70">
        <v>-122.76423</v>
      </c>
    </row>
    <row r="1391" spans="1:10" ht="12.75" customHeight="1">
      <c r="A1391" s="70" t="s">
        <v>2832</v>
      </c>
      <c r="B1391" s="70" t="s">
        <v>2923</v>
      </c>
      <c r="C1391" s="70" t="s">
        <v>2924</v>
      </c>
      <c r="D1391" s="70" t="s">
        <v>34</v>
      </c>
      <c r="E1391" s="70">
        <v>3</v>
      </c>
      <c r="F1391" s="149">
        <v>620</v>
      </c>
      <c r="G1391" s="70">
        <v>49.002077</v>
      </c>
      <c r="H1391" s="70">
        <v>-122.75727000000001</v>
      </c>
      <c r="I1391" s="70">
        <v>48.996974999999999</v>
      </c>
      <c r="J1391" s="70">
        <v>-122.75445000000001</v>
      </c>
    </row>
    <row r="1392" spans="1:10" ht="12.75" customHeight="1">
      <c r="A1392" s="70" t="s">
        <v>2832</v>
      </c>
      <c r="B1392" s="70" t="s">
        <v>2925</v>
      </c>
      <c r="C1392" s="70" t="s">
        <v>2926</v>
      </c>
      <c r="D1392" s="70" t="s">
        <v>34</v>
      </c>
      <c r="E1392" s="70">
        <v>3</v>
      </c>
      <c r="F1392" s="149">
        <v>3409.25</v>
      </c>
      <c r="G1392" s="70">
        <v>48.755436000000003</v>
      </c>
      <c r="H1392" s="70">
        <v>-122.49966999999999</v>
      </c>
      <c r="I1392" s="70">
        <v>48.754677999999998</v>
      </c>
      <c r="J1392" s="70">
        <v>-122.5031</v>
      </c>
    </row>
    <row r="1393" spans="1:10" ht="12.75" customHeight="1">
      <c r="A1393" s="70" t="s">
        <v>2832</v>
      </c>
      <c r="B1393" s="70" t="s">
        <v>2927</v>
      </c>
      <c r="C1393" s="70" t="s">
        <v>2928</v>
      </c>
      <c r="D1393" s="70" t="s">
        <v>34</v>
      </c>
      <c r="E1393" s="70">
        <v>3</v>
      </c>
      <c r="F1393" s="149">
        <v>1740.71</v>
      </c>
      <c r="G1393" s="70">
        <v>48.696891999999998</v>
      </c>
      <c r="H1393" s="70">
        <v>-122.49876999999999</v>
      </c>
      <c r="I1393" s="70">
        <v>48.691454</v>
      </c>
      <c r="J1393" s="70">
        <v>-122.49426</v>
      </c>
    </row>
    <row r="1394" spans="1:10" ht="12.75" customHeight="1">
      <c r="A1394" s="70" t="s">
        <v>2832</v>
      </c>
      <c r="B1394" s="70" t="s">
        <v>2929</v>
      </c>
      <c r="C1394" s="70" t="s">
        <v>2930</v>
      </c>
      <c r="D1394" s="70" t="s">
        <v>34</v>
      </c>
      <c r="E1394" s="70">
        <v>3</v>
      </c>
      <c r="F1394" s="149">
        <v>286.47000000000003</v>
      </c>
      <c r="G1394" s="70">
        <v>48.654282000000002</v>
      </c>
      <c r="H1394" s="70">
        <v>-122.49696</v>
      </c>
      <c r="I1394" s="70">
        <v>48.653955000000003</v>
      </c>
      <c r="J1394" s="70">
        <v>-122.49442000000001</v>
      </c>
    </row>
    <row r="1395" spans="1:10" ht="12.75" customHeight="1">
      <c r="A1395" s="71" t="s">
        <v>2832</v>
      </c>
      <c r="B1395" s="71" t="s">
        <v>2931</v>
      </c>
      <c r="C1395" s="71" t="s">
        <v>2932</v>
      </c>
      <c r="D1395" s="71" t="s">
        <v>34</v>
      </c>
      <c r="E1395" s="71">
        <v>3</v>
      </c>
      <c r="F1395" s="152">
        <v>845.51</v>
      </c>
      <c r="G1395" s="71">
        <v>48.754573999999998</v>
      </c>
      <c r="H1395" s="71">
        <v>-122.50301</v>
      </c>
      <c r="I1395" s="71">
        <v>48.755448000000001</v>
      </c>
      <c r="J1395" s="71">
        <v>-122.49966999999999</v>
      </c>
    </row>
    <row r="1396" spans="1:10" ht="12.75" customHeight="1">
      <c r="A1396" s="32"/>
      <c r="B1396" s="33">
        <f>COUNTA(B1346:B1395)</f>
        <v>50</v>
      </c>
      <c r="C1396" s="32"/>
      <c r="D1396" s="32"/>
      <c r="E1396" s="75"/>
      <c r="F1396" s="51">
        <f>SUM(F1346:F1395)</f>
        <v>67086.130000000019</v>
      </c>
      <c r="G1396" s="32"/>
      <c r="H1396" s="32"/>
      <c r="I1396" s="32"/>
      <c r="J1396" s="32"/>
    </row>
    <row r="1397" spans="1:10" ht="12.75" customHeight="1">
      <c r="A1397" s="32"/>
      <c r="B1397" s="33"/>
      <c r="C1397" s="32"/>
      <c r="D1397" s="32"/>
      <c r="E1397" s="75"/>
      <c r="F1397" s="51"/>
      <c r="G1397" s="32"/>
      <c r="H1397" s="32"/>
      <c r="I1397" s="32"/>
      <c r="J1397" s="32"/>
    </row>
    <row r="1398" spans="1:10" ht="12.75" customHeight="1">
      <c r="A1398" s="32"/>
      <c r="B1398" s="33"/>
      <c r="C1398" s="32"/>
      <c r="D1398" s="32"/>
      <c r="E1398" s="75"/>
      <c r="F1398" s="51"/>
      <c r="G1398" s="32"/>
      <c r="H1398" s="32"/>
      <c r="I1398" s="32"/>
      <c r="J1398" s="32"/>
    </row>
    <row r="1399" spans="1:10" ht="12.75" customHeight="1">
      <c r="A1399" s="32"/>
      <c r="C1399" s="103" t="s">
        <v>121</v>
      </c>
      <c r="D1399" s="104"/>
      <c r="E1399" s="105"/>
      <c r="G1399" s="32"/>
      <c r="H1399" s="32"/>
      <c r="I1399" s="32"/>
      <c r="J1399" s="32"/>
    </row>
    <row r="1400" spans="1:10" s="2" customFormat="1" ht="12.75" customHeight="1">
      <c r="C1400" s="99" t="s">
        <v>119</v>
      </c>
      <c r="D1400" s="101">
        <f>SUM(B90+B161+B277+B401+B502+B697+B769+B830+B970+B1190+B1257+B1301+B1344+B1396)</f>
        <v>1368</v>
      </c>
      <c r="E1400" s="105"/>
      <c r="F1400" s="151"/>
      <c r="G1400" s="52"/>
      <c r="H1400" s="52"/>
      <c r="I1400" s="52"/>
      <c r="J1400" s="52"/>
    </row>
    <row r="1401" spans="1:10" ht="12.75" customHeight="1">
      <c r="A1401" s="48"/>
      <c r="B1401" s="48"/>
      <c r="C1401" s="99" t="s">
        <v>120</v>
      </c>
      <c r="D1401" s="101">
        <f>SUM(F90+F161+F277+F401+F502+F697+F769+F830+F970+F1190+F1257+F1301+F1344+F1396)</f>
        <v>1927918.0199999998</v>
      </c>
      <c r="E1401" s="102" t="s">
        <v>2933</v>
      </c>
      <c r="F1401" s="89"/>
      <c r="G1401" s="47"/>
      <c r="H1401" s="47"/>
      <c r="I1401" s="47"/>
      <c r="J1401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Washington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404"/>
  <sheetViews>
    <sheetView zoomScaleNormal="100" workbookViewId="0"/>
  </sheetViews>
  <sheetFormatPr defaultRowHeight="12.75"/>
  <cols>
    <col min="1" max="1" width="13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3"/>
    <col min="11" max="16384" width="9.140625" style="5"/>
  </cols>
  <sheetData>
    <row r="1" spans="1:10" s="2" customFormat="1" ht="40.5" customHeight="1">
      <c r="A1" s="24" t="s">
        <v>16</v>
      </c>
      <c r="B1" s="24" t="s">
        <v>17</v>
      </c>
      <c r="C1" s="24" t="s">
        <v>84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90</v>
      </c>
      <c r="J1" s="76" t="s">
        <v>2934</v>
      </c>
    </row>
    <row r="2" spans="1:10" ht="12.75" customHeight="1">
      <c r="A2" s="70" t="s">
        <v>187</v>
      </c>
      <c r="B2" s="137" t="s">
        <v>188</v>
      </c>
      <c r="C2" s="137" t="s">
        <v>189</v>
      </c>
      <c r="D2" s="137">
        <v>90</v>
      </c>
      <c r="E2" s="137" t="s">
        <v>2935</v>
      </c>
      <c r="F2" s="137">
        <v>0</v>
      </c>
      <c r="G2" s="137" t="s">
        <v>181</v>
      </c>
      <c r="H2" s="70">
        <v>0</v>
      </c>
      <c r="I2" s="70" t="s">
        <v>181</v>
      </c>
      <c r="J2" s="149"/>
    </row>
    <row r="3" spans="1:10" ht="12.75" customHeight="1">
      <c r="A3" s="70" t="s">
        <v>187</v>
      </c>
      <c r="B3" s="137" t="s">
        <v>190</v>
      </c>
      <c r="C3" s="137" t="s">
        <v>191</v>
      </c>
      <c r="D3" s="137">
        <v>90</v>
      </c>
      <c r="E3" s="137" t="s">
        <v>2935</v>
      </c>
      <c r="F3" s="137">
        <v>0</v>
      </c>
      <c r="G3" s="137" t="s">
        <v>181</v>
      </c>
      <c r="H3" s="70">
        <v>0</v>
      </c>
      <c r="I3" s="70" t="s">
        <v>181</v>
      </c>
      <c r="J3" s="149"/>
    </row>
    <row r="4" spans="1:10" ht="12.75" customHeight="1">
      <c r="A4" s="70" t="s">
        <v>187</v>
      </c>
      <c r="B4" s="137" t="s">
        <v>192</v>
      </c>
      <c r="C4" s="137" t="s">
        <v>193</v>
      </c>
      <c r="D4" s="137">
        <v>90</v>
      </c>
      <c r="E4" s="137" t="s">
        <v>2935</v>
      </c>
      <c r="F4" s="137">
        <v>0</v>
      </c>
      <c r="G4" s="137" t="s">
        <v>181</v>
      </c>
      <c r="H4" s="70">
        <v>0</v>
      </c>
      <c r="I4" s="70" t="s">
        <v>181</v>
      </c>
      <c r="J4" s="149"/>
    </row>
    <row r="5" spans="1:10" ht="12.75" customHeight="1">
      <c r="A5" s="70" t="s">
        <v>187</v>
      </c>
      <c r="B5" s="137" t="s">
        <v>194</v>
      </c>
      <c r="C5" s="137" t="s">
        <v>195</v>
      </c>
      <c r="D5" s="137">
        <v>90</v>
      </c>
      <c r="E5" s="137" t="s">
        <v>2935</v>
      </c>
      <c r="F5" s="137">
        <v>0</v>
      </c>
      <c r="G5" s="137" t="s">
        <v>181</v>
      </c>
      <c r="H5" s="70">
        <v>0</v>
      </c>
      <c r="I5" s="70" t="s">
        <v>181</v>
      </c>
      <c r="J5" s="149"/>
    </row>
    <row r="6" spans="1:10" ht="12.75" customHeight="1">
      <c r="A6" s="70" t="s">
        <v>187</v>
      </c>
      <c r="B6" s="137" t="s">
        <v>196</v>
      </c>
      <c r="C6" s="137" t="s">
        <v>197</v>
      </c>
      <c r="D6" s="137">
        <v>90</v>
      </c>
      <c r="E6" s="137" t="s">
        <v>2935</v>
      </c>
      <c r="F6" s="137">
        <v>0</v>
      </c>
      <c r="G6" s="137" t="s">
        <v>181</v>
      </c>
      <c r="H6" s="70">
        <v>0</v>
      </c>
      <c r="I6" s="70" t="s">
        <v>181</v>
      </c>
      <c r="J6" s="149"/>
    </row>
    <row r="7" spans="1:10" ht="12.75" customHeight="1">
      <c r="A7" s="70" t="s">
        <v>187</v>
      </c>
      <c r="B7" s="137" t="s">
        <v>198</v>
      </c>
      <c r="C7" s="137" t="s">
        <v>199</v>
      </c>
      <c r="D7" s="137">
        <v>90</v>
      </c>
      <c r="E7" s="137" t="s">
        <v>2935</v>
      </c>
      <c r="F7" s="137">
        <v>0</v>
      </c>
      <c r="G7" s="137" t="s">
        <v>181</v>
      </c>
      <c r="H7" s="70">
        <v>0</v>
      </c>
      <c r="I7" s="70" t="s">
        <v>181</v>
      </c>
      <c r="J7" s="149"/>
    </row>
    <row r="8" spans="1:10" ht="12.75" customHeight="1">
      <c r="A8" s="70" t="s">
        <v>187</v>
      </c>
      <c r="B8" s="137" t="s">
        <v>200</v>
      </c>
      <c r="C8" s="137" t="s">
        <v>201</v>
      </c>
      <c r="D8" s="137">
        <v>90</v>
      </c>
      <c r="E8" s="137" t="s">
        <v>2935</v>
      </c>
      <c r="F8" s="137">
        <v>0</v>
      </c>
      <c r="G8" s="137" t="s">
        <v>181</v>
      </c>
      <c r="H8" s="70">
        <v>0</v>
      </c>
      <c r="I8" s="70" t="s">
        <v>181</v>
      </c>
      <c r="J8" s="149"/>
    </row>
    <row r="9" spans="1:10" ht="12.75" customHeight="1">
      <c r="A9" s="70" t="s">
        <v>187</v>
      </c>
      <c r="B9" s="137" t="s">
        <v>202</v>
      </c>
      <c r="C9" s="137" t="s">
        <v>203</v>
      </c>
      <c r="D9" s="137">
        <v>90</v>
      </c>
      <c r="E9" s="137" t="s">
        <v>2935</v>
      </c>
      <c r="F9" s="137">
        <v>0</v>
      </c>
      <c r="G9" s="137" t="s">
        <v>181</v>
      </c>
      <c r="H9" s="70">
        <v>0</v>
      </c>
      <c r="I9" s="70" t="s">
        <v>181</v>
      </c>
      <c r="J9" s="149"/>
    </row>
    <row r="10" spans="1:10" ht="12.75" customHeight="1">
      <c r="A10" s="70" t="s">
        <v>187</v>
      </c>
      <c r="B10" s="137" t="s">
        <v>204</v>
      </c>
      <c r="C10" s="137" t="s">
        <v>205</v>
      </c>
      <c r="D10" s="137">
        <v>90</v>
      </c>
      <c r="E10" s="137" t="s">
        <v>2935</v>
      </c>
      <c r="F10" s="137">
        <v>0</v>
      </c>
      <c r="G10" s="137" t="s">
        <v>181</v>
      </c>
      <c r="H10" s="70">
        <v>0</v>
      </c>
      <c r="I10" s="70" t="s">
        <v>181</v>
      </c>
      <c r="J10" s="149"/>
    </row>
    <row r="11" spans="1:10" ht="12.75" customHeight="1">
      <c r="A11" s="70" t="s">
        <v>187</v>
      </c>
      <c r="B11" s="137" t="s">
        <v>206</v>
      </c>
      <c r="C11" s="137" t="s">
        <v>207</v>
      </c>
      <c r="D11" s="137">
        <v>90</v>
      </c>
      <c r="E11" s="137" t="s">
        <v>2935</v>
      </c>
      <c r="F11" s="137">
        <v>0</v>
      </c>
      <c r="G11" s="137" t="s">
        <v>181</v>
      </c>
      <c r="H11" s="70">
        <v>0</v>
      </c>
      <c r="I11" s="70" t="s">
        <v>181</v>
      </c>
      <c r="J11" s="149"/>
    </row>
    <row r="12" spans="1:10" ht="12.75" customHeight="1">
      <c r="A12" s="70" t="s">
        <v>187</v>
      </c>
      <c r="B12" s="70" t="s">
        <v>208</v>
      </c>
      <c r="C12" s="70" t="s">
        <v>209</v>
      </c>
      <c r="D12" s="70">
        <v>90</v>
      </c>
      <c r="E12" s="70" t="s">
        <v>2935</v>
      </c>
      <c r="F12" s="70">
        <v>1</v>
      </c>
      <c r="G12" s="70" t="s">
        <v>181</v>
      </c>
      <c r="H12" s="70">
        <v>0</v>
      </c>
      <c r="I12" s="70" t="s">
        <v>181</v>
      </c>
      <c r="J12" s="149">
        <v>97.5</v>
      </c>
    </row>
    <row r="13" spans="1:10" ht="12.75" customHeight="1">
      <c r="A13" s="70" t="s">
        <v>187</v>
      </c>
      <c r="B13" s="137" t="s">
        <v>210</v>
      </c>
      <c r="C13" s="137" t="s">
        <v>211</v>
      </c>
      <c r="D13" s="137">
        <v>90</v>
      </c>
      <c r="E13" s="137" t="s">
        <v>2935</v>
      </c>
      <c r="F13" s="137">
        <v>0</v>
      </c>
      <c r="G13" s="137" t="s">
        <v>181</v>
      </c>
      <c r="H13" s="70">
        <v>0</v>
      </c>
      <c r="I13" s="70" t="s">
        <v>181</v>
      </c>
      <c r="J13" s="149"/>
    </row>
    <row r="14" spans="1:10" ht="12.75" customHeight="1">
      <c r="A14" s="70" t="s">
        <v>187</v>
      </c>
      <c r="B14" s="137" t="s">
        <v>212</v>
      </c>
      <c r="C14" s="137" t="s">
        <v>213</v>
      </c>
      <c r="D14" s="137">
        <v>90</v>
      </c>
      <c r="E14" s="137" t="s">
        <v>2935</v>
      </c>
      <c r="F14" s="137">
        <v>0</v>
      </c>
      <c r="G14" s="137" t="s">
        <v>181</v>
      </c>
      <c r="H14" s="70">
        <v>0</v>
      </c>
      <c r="I14" s="70" t="s">
        <v>181</v>
      </c>
      <c r="J14" s="149"/>
    </row>
    <row r="15" spans="1:10" ht="12.75" customHeight="1">
      <c r="A15" s="70" t="s">
        <v>187</v>
      </c>
      <c r="B15" s="137" t="s">
        <v>214</v>
      </c>
      <c r="C15" s="137" t="s">
        <v>215</v>
      </c>
      <c r="D15" s="137">
        <v>90</v>
      </c>
      <c r="E15" s="137" t="s">
        <v>2935</v>
      </c>
      <c r="F15" s="137">
        <v>0</v>
      </c>
      <c r="G15" s="137" t="s">
        <v>181</v>
      </c>
      <c r="H15" s="70">
        <v>0</v>
      </c>
      <c r="I15" s="70" t="s">
        <v>181</v>
      </c>
      <c r="J15" s="149"/>
    </row>
    <row r="16" spans="1:10" ht="12.75" customHeight="1">
      <c r="A16" s="70" t="s">
        <v>187</v>
      </c>
      <c r="B16" s="137" t="s">
        <v>216</v>
      </c>
      <c r="C16" s="137" t="s">
        <v>217</v>
      </c>
      <c r="D16" s="137">
        <v>90</v>
      </c>
      <c r="E16" s="137" t="s">
        <v>2935</v>
      </c>
      <c r="F16" s="137">
        <v>0</v>
      </c>
      <c r="G16" s="137" t="s">
        <v>181</v>
      </c>
      <c r="H16" s="70">
        <v>0</v>
      </c>
      <c r="I16" s="70" t="s">
        <v>181</v>
      </c>
      <c r="J16" s="149"/>
    </row>
    <row r="17" spans="1:10" ht="12.75" customHeight="1">
      <c r="A17" s="70" t="s">
        <v>187</v>
      </c>
      <c r="B17" s="137" t="s">
        <v>218</v>
      </c>
      <c r="C17" s="137" t="s">
        <v>219</v>
      </c>
      <c r="D17" s="137">
        <v>90</v>
      </c>
      <c r="E17" s="137" t="s">
        <v>2935</v>
      </c>
      <c r="F17" s="137">
        <v>0</v>
      </c>
      <c r="G17" s="137" t="s">
        <v>181</v>
      </c>
      <c r="H17" s="70">
        <v>0</v>
      </c>
      <c r="I17" s="70" t="s">
        <v>181</v>
      </c>
      <c r="J17" s="149"/>
    </row>
    <row r="18" spans="1:10" ht="12.75" customHeight="1">
      <c r="A18" s="70" t="s">
        <v>187</v>
      </c>
      <c r="B18" s="137" t="s">
        <v>220</v>
      </c>
      <c r="C18" s="137" t="s">
        <v>221</v>
      </c>
      <c r="D18" s="137">
        <v>90</v>
      </c>
      <c r="E18" s="137" t="s">
        <v>2935</v>
      </c>
      <c r="F18" s="137">
        <v>0</v>
      </c>
      <c r="G18" s="137" t="s">
        <v>181</v>
      </c>
      <c r="H18" s="70">
        <v>0</v>
      </c>
      <c r="I18" s="70" t="s">
        <v>181</v>
      </c>
      <c r="J18" s="149"/>
    </row>
    <row r="19" spans="1:10" ht="12.75" customHeight="1">
      <c r="A19" s="70" t="s">
        <v>187</v>
      </c>
      <c r="B19" s="137" t="s">
        <v>222</v>
      </c>
      <c r="C19" s="137" t="s">
        <v>223</v>
      </c>
      <c r="D19" s="137">
        <v>90</v>
      </c>
      <c r="E19" s="137" t="s">
        <v>2935</v>
      </c>
      <c r="F19" s="137">
        <v>0</v>
      </c>
      <c r="G19" s="137" t="s">
        <v>181</v>
      </c>
      <c r="H19" s="70">
        <v>0</v>
      </c>
      <c r="I19" s="70" t="s">
        <v>181</v>
      </c>
      <c r="J19" s="149"/>
    </row>
    <row r="20" spans="1:10" ht="12.75" customHeight="1">
      <c r="A20" s="70" t="s">
        <v>187</v>
      </c>
      <c r="B20" s="137" t="s">
        <v>224</v>
      </c>
      <c r="C20" s="137" t="s">
        <v>225</v>
      </c>
      <c r="D20" s="137">
        <v>90</v>
      </c>
      <c r="E20" s="137" t="s">
        <v>2935</v>
      </c>
      <c r="F20" s="137">
        <v>0</v>
      </c>
      <c r="G20" s="137" t="s">
        <v>181</v>
      </c>
      <c r="H20" s="70">
        <v>0</v>
      </c>
      <c r="I20" s="70" t="s">
        <v>181</v>
      </c>
      <c r="J20" s="149"/>
    </row>
    <row r="21" spans="1:10" ht="12.75" customHeight="1">
      <c r="A21" s="70" t="s">
        <v>187</v>
      </c>
      <c r="B21" s="137" t="s">
        <v>226</v>
      </c>
      <c r="C21" s="137" t="s">
        <v>227</v>
      </c>
      <c r="D21" s="137">
        <v>90</v>
      </c>
      <c r="E21" s="137" t="s">
        <v>2935</v>
      </c>
      <c r="F21" s="137">
        <v>0</v>
      </c>
      <c r="G21" s="137" t="s">
        <v>181</v>
      </c>
      <c r="H21" s="70">
        <v>0</v>
      </c>
      <c r="I21" s="70" t="s">
        <v>181</v>
      </c>
      <c r="J21" s="149"/>
    </row>
    <row r="22" spans="1:10" ht="12.75" customHeight="1">
      <c r="A22" s="70" t="s">
        <v>187</v>
      </c>
      <c r="B22" s="137" t="s">
        <v>228</v>
      </c>
      <c r="C22" s="137" t="s">
        <v>229</v>
      </c>
      <c r="D22" s="137">
        <v>90</v>
      </c>
      <c r="E22" s="137" t="s">
        <v>2935</v>
      </c>
      <c r="F22" s="137">
        <v>0</v>
      </c>
      <c r="G22" s="137" t="s">
        <v>181</v>
      </c>
      <c r="H22" s="70">
        <v>0</v>
      </c>
      <c r="I22" s="70" t="s">
        <v>181</v>
      </c>
      <c r="J22" s="149"/>
    </row>
    <row r="23" spans="1:10" ht="12.75" customHeight="1">
      <c r="A23" s="70" t="s">
        <v>187</v>
      </c>
      <c r="B23" s="137" t="s">
        <v>230</v>
      </c>
      <c r="C23" s="137" t="s">
        <v>231</v>
      </c>
      <c r="D23" s="137">
        <v>90</v>
      </c>
      <c r="E23" s="137" t="s">
        <v>2935</v>
      </c>
      <c r="F23" s="137">
        <v>0</v>
      </c>
      <c r="G23" s="137" t="s">
        <v>181</v>
      </c>
      <c r="H23" s="70">
        <v>0</v>
      </c>
      <c r="I23" s="70" t="s">
        <v>181</v>
      </c>
      <c r="J23" s="149"/>
    </row>
    <row r="24" spans="1:10" ht="12.75" customHeight="1">
      <c r="A24" s="70" t="s">
        <v>187</v>
      </c>
      <c r="B24" s="137" t="s">
        <v>232</v>
      </c>
      <c r="C24" s="137" t="s">
        <v>233</v>
      </c>
      <c r="D24" s="137">
        <v>90</v>
      </c>
      <c r="E24" s="137" t="s">
        <v>2935</v>
      </c>
      <c r="F24" s="137">
        <v>0</v>
      </c>
      <c r="G24" s="137" t="s">
        <v>181</v>
      </c>
      <c r="H24" s="70">
        <v>0</v>
      </c>
      <c r="I24" s="70" t="s">
        <v>181</v>
      </c>
      <c r="J24" s="149"/>
    </row>
    <row r="25" spans="1:10" ht="12.75" customHeight="1">
      <c r="A25" s="70" t="s">
        <v>187</v>
      </c>
      <c r="B25" s="137" t="s">
        <v>234</v>
      </c>
      <c r="C25" s="137" t="s">
        <v>235</v>
      </c>
      <c r="D25" s="137">
        <v>90</v>
      </c>
      <c r="E25" s="137" t="s">
        <v>2935</v>
      </c>
      <c r="F25" s="137">
        <v>0</v>
      </c>
      <c r="G25" s="137" t="s">
        <v>181</v>
      </c>
      <c r="H25" s="70">
        <v>0</v>
      </c>
      <c r="I25" s="70" t="s">
        <v>181</v>
      </c>
      <c r="J25" s="149"/>
    </row>
    <row r="26" spans="1:10" ht="12.75" customHeight="1">
      <c r="A26" s="70" t="s">
        <v>187</v>
      </c>
      <c r="B26" s="70" t="s">
        <v>236</v>
      </c>
      <c r="C26" s="70" t="s">
        <v>237</v>
      </c>
      <c r="D26" s="70">
        <v>90</v>
      </c>
      <c r="E26" s="70" t="s">
        <v>2935</v>
      </c>
      <c r="F26" s="70">
        <v>1</v>
      </c>
      <c r="G26" s="70" t="s">
        <v>181</v>
      </c>
      <c r="H26" s="70">
        <v>0</v>
      </c>
      <c r="I26" s="70" t="s">
        <v>181</v>
      </c>
      <c r="J26" s="149">
        <v>245</v>
      </c>
    </row>
    <row r="27" spans="1:10" ht="12.75" customHeight="1">
      <c r="A27" s="70" t="s">
        <v>187</v>
      </c>
      <c r="B27" s="137" t="s">
        <v>238</v>
      </c>
      <c r="C27" s="137" t="s">
        <v>239</v>
      </c>
      <c r="D27" s="137">
        <v>90</v>
      </c>
      <c r="E27" s="137" t="s">
        <v>2935</v>
      </c>
      <c r="F27" s="137">
        <v>0</v>
      </c>
      <c r="G27" s="137" t="s">
        <v>181</v>
      </c>
      <c r="H27" s="70">
        <v>0</v>
      </c>
      <c r="I27" s="70" t="s">
        <v>181</v>
      </c>
      <c r="J27" s="149"/>
    </row>
    <row r="28" spans="1:10" ht="12.75" customHeight="1">
      <c r="A28" s="70" t="s">
        <v>187</v>
      </c>
      <c r="B28" s="137" t="s">
        <v>240</v>
      </c>
      <c r="C28" s="137" t="s">
        <v>241</v>
      </c>
      <c r="D28" s="137">
        <v>90</v>
      </c>
      <c r="E28" s="137" t="s">
        <v>2935</v>
      </c>
      <c r="F28" s="137">
        <v>0</v>
      </c>
      <c r="G28" s="137" t="s">
        <v>181</v>
      </c>
      <c r="H28" s="70">
        <v>0</v>
      </c>
      <c r="I28" s="70" t="s">
        <v>181</v>
      </c>
      <c r="J28" s="149"/>
    </row>
    <row r="29" spans="1:10" ht="12.75" customHeight="1">
      <c r="A29" s="70" t="s">
        <v>187</v>
      </c>
      <c r="B29" s="137" t="s">
        <v>242</v>
      </c>
      <c r="C29" s="137" t="s">
        <v>243</v>
      </c>
      <c r="D29" s="137">
        <v>90</v>
      </c>
      <c r="E29" s="137" t="s">
        <v>2935</v>
      </c>
      <c r="F29" s="137">
        <v>0</v>
      </c>
      <c r="G29" s="137" t="s">
        <v>181</v>
      </c>
      <c r="H29" s="70">
        <v>0</v>
      </c>
      <c r="I29" s="70" t="s">
        <v>181</v>
      </c>
      <c r="J29" s="149"/>
    </row>
    <row r="30" spans="1:10" ht="12.75" customHeight="1">
      <c r="A30" s="70" t="s">
        <v>187</v>
      </c>
      <c r="B30" s="137" t="s">
        <v>244</v>
      </c>
      <c r="C30" s="137" t="s">
        <v>245</v>
      </c>
      <c r="D30" s="137">
        <v>90</v>
      </c>
      <c r="E30" s="137" t="s">
        <v>2935</v>
      </c>
      <c r="F30" s="137">
        <v>0</v>
      </c>
      <c r="G30" s="137" t="s">
        <v>181</v>
      </c>
      <c r="H30" s="70">
        <v>0</v>
      </c>
      <c r="I30" s="70" t="s">
        <v>181</v>
      </c>
      <c r="J30" s="149"/>
    </row>
    <row r="31" spans="1:10" ht="12.75" customHeight="1">
      <c r="A31" s="70" t="s">
        <v>187</v>
      </c>
      <c r="B31" s="137" t="s">
        <v>246</v>
      </c>
      <c r="C31" s="137" t="s">
        <v>247</v>
      </c>
      <c r="D31" s="137">
        <v>360</v>
      </c>
      <c r="E31" s="137" t="s">
        <v>2935</v>
      </c>
      <c r="F31" s="137">
        <v>0</v>
      </c>
      <c r="G31" s="137" t="s">
        <v>181</v>
      </c>
      <c r="H31" s="70">
        <v>0</v>
      </c>
      <c r="I31" s="70" t="s">
        <v>181</v>
      </c>
      <c r="J31" s="149"/>
    </row>
    <row r="32" spans="1:10" ht="12.75" customHeight="1">
      <c r="A32" s="70" t="s">
        <v>187</v>
      </c>
      <c r="B32" s="137" t="s">
        <v>248</v>
      </c>
      <c r="C32" s="137" t="s">
        <v>249</v>
      </c>
      <c r="D32" s="137">
        <v>90</v>
      </c>
      <c r="E32" s="137" t="s">
        <v>2935</v>
      </c>
      <c r="F32" s="137">
        <v>0</v>
      </c>
      <c r="G32" s="137" t="s">
        <v>181</v>
      </c>
      <c r="H32" s="70">
        <v>0</v>
      </c>
      <c r="I32" s="70" t="s">
        <v>181</v>
      </c>
      <c r="J32" s="149"/>
    </row>
    <row r="33" spans="1:10" ht="12.75" customHeight="1">
      <c r="A33" s="70" t="s">
        <v>187</v>
      </c>
      <c r="B33" s="137" t="s">
        <v>250</v>
      </c>
      <c r="C33" s="137" t="s">
        <v>251</v>
      </c>
      <c r="D33" s="137">
        <v>90</v>
      </c>
      <c r="E33" s="137" t="s">
        <v>2935</v>
      </c>
      <c r="F33" s="137">
        <v>0</v>
      </c>
      <c r="G33" s="137" t="s">
        <v>181</v>
      </c>
      <c r="H33" s="70">
        <v>0</v>
      </c>
      <c r="I33" s="70" t="s">
        <v>181</v>
      </c>
      <c r="J33" s="149"/>
    </row>
    <row r="34" spans="1:10" ht="12.75" customHeight="1">
      <c r="A34" s="70" t="s">
        <v>187</v>
      </c>
      <c r="B34" s="137" t="s">
        <v>252</v>
      </c>
      <c r="C34" s="137" t="s">
        <v>253</v>
      </c>
      <c r="D34" s="137">
        <v>90</v>
      </c>
      <c r="E34" s="137" t="s">
        <v>2935</v>
      </c>
      <c r="F34" s="137">
        <v>0</v>
      </c>
      <c r="G34" s="137" t="s">
        <v>181</v>
      </c>
      <c r="H34" s="70">
        <v>0</v>
      </c>
      <c r="I34" s="70" t="s">
        <v>181</v>
      </c>
      <c r="J34" s="149"/>
    </row>
    <row r="35" spans="1:10" ht="12.75" customHeight="1">
      <c r="A35" s="70" t="s">
        <v>187</v>
      </c>
      <c r="B35" s="137" t="s">
        <v>254</v>
      </c>
      <c r="C35" s="137" t="s">
        <v>255</v>
      </c>
      <c r="D35" s="137">
        <v>90</v>
      </c>
      <c r="E35" s="137" t="s">
        <v>2935</v>
      </c>
      <c r="F35" s="137">
        <v>0</v>
      </c>
      <c r="G35" s="137" t="s">
        <v>181</v>
      </c>
      <c r="H35" s="70">
        <v>0</v>
      </c>
      <c r="I35" s="70" t="s">
        <v>181</v>
      </c>
      <c r="J35" s="149"/>
    </row>
    <row r="36" spans="1:10" ht="12.75" customHeight="1">
      <c r="A36" s="70" t="s">
        <v>187</v>
      </c>
      <c r="B36" s="137" t="s">
        <v>256</v>
      </c>
      <c r="C36" s="137" t="s">
        <v>257</v>
      </c>
      <c r="D36" s="137">
        <v>90</v>
      </c>
      <c r="E36" s="137" t="s">
        <v>2935</v>
      </c>
      <c r="F36" s="137">
        <v>0</v>
      </c>
      <c r="G36" s="137" t="s">
        <v>181</v>
      </c>
      <c r="H36" s="70">
        <v>0</v>
      </c>
      <c r="I36" s="70" t="s">
        <v>181</v>
      </c>
      <c r="J36" s="149"/>
    </row>
    <row r="37" spans="1:10" ht="12.75" customHeight="1">
      <c r="A37" s="70" t="s">
        <v>187</v>
      </c>
      <c r="B37" s="137" t="s">
        <v>258</v>
      </c>
      <c r="C37" s="137" t="s">
        <v>259</v>
      </c>
      <c r="D37" s="137">
        <v>90</v>
      </c>
      <c r="E37" s="137" t="s">
        <v>2935</v>
      </c>
      <c r="F37" s="137">
        <v>0</v>
      </c>
      <c r="G37" s="137" t="s">
        <v>181</v>
      </c>
      <c r="H37" s="70">
        <v>0</v>
      </c>
      <c r="I37" s="70" t="s">
        <v>181</v>
      </c>
      <c r="J37" s="149"/>
    </row>
    <row r="38" spans="1:10" ht="12.75" customHeight="1">
      <c r="A38" s="70" t="s">
        <v>187</v>
      </c>
      <c r="B38" s="137" t="s">
        <v>260</v>
      </c>
      <c r="C38" s="137" t="s">
        <v>261</v>
      </c>
      <c r="D38" s="137">
        <v>90</v>
      </c>
      <c r="E38" s="137" t="s">
        <v>2935</v>
      </c>
      <c r="F38" s="137">
        <v>0</v>
      </c>
      <c r="G38" s="137" t="s">
        <v>181</v>
      </c>
      <c r="H38" s="70">
        <v>0</v>
      </c>
      <c r="I38" s="70" t="s">
        <v>181</v>
      </c>
      <c r="J38" s="149"/>
    </row>
    <row r="39" spans="1:10" ht="12.75" customHeight="1">
      <c r="A39" s="70" t="s">
        <v>187</v>
      </c>
      <c r="B39" s="137" t="s">
        <v>262</v>
      </c>
      <c r="C39" s="137" t="s">
        <v>263</v>
      </c>
      <c r="D39" s="137">
        <v>90</v>
      </c>
      <c r="E39" s="137" t="s">
        <v>2935</v>
      </c>
      <c r="F39" s="137">
        <v>0</v>
      </c>
      <c r="G39" s="137" t="s">
        <v>181</v>
      </c>
      <c r="H39" s="70">
        <v>0</v>
      </c>
      <c r="I39" s="70" t="s">
        <v>181</v>
      </c>
      <c r="J39" s="149"/>
    </row>
    <row r="40" spans="1:10" ht="12.75" customHeight="1">
      <c r="A40" s="70" t="s">
        <v>187</v>
      </c>
      <c r="B40" s="137" t="s">
        <v>264</v>
      </c>
      <c r="C40" s="137" t="s">
        <v>265</v>
      </c>
      <c r="D40" s="137">
        <v>90</v>
      </c>
      <c r="E40" s="137" t="s">
        <v>2935</v>
      </c>
      <c r="F40" s="137">
        <v>0</v>
      </c>
      <c r="G40" s="137" t="s">
        <v>181</v>
      </c>
      <c r="H40" s="70">
        <v>0</v>
      </c>
      <c r="I40" s="70" t="s">
        <v>181</v>
      </c>
      <c r="J40" s="149"/>
    </row>
    <row r="41" spans="1:10" ht="12.75" customHeight="1">
      <c r="A41" s="70" t="s">
        <v>187</v>
      </c>
      <c r="B41" s="137" t="s">
        <v>266</v>
      </c>
      <c r="C41" s="137" t="s">
        <v>267</v>
      </c>
      <c r="D41" s="137">
        <v>90</v>
      </c>
      <c r="E41" s="137" t="s">
        <v>2935</v>
      </c>
      <c r="F41" s="137">
        <v>0</v>
      </c>
      <c r="G41" s="137" t="s">
        <v>181</v>
      </c>
      <c r="H41" s="70">
        <v>0</v>
      </c>
      <c r="I41" s="70" t="s">
        <v>181</v>
      </c>
      <c r="J41" s="149"/>
    </row>
    <row r="42" spans="1:10" ht="12.75" customHeight="1">
      <c r="A42" s="70" t="s">
        <v>187</v>
      </c>
      <c r="B42" s="137" t="s">
        <v>268</v>
      </c>
      <c r="C42" s="137" t="s">
        <v>269</v>
      </c>
      <c r="D42" s="137">
        <v>360</v>
      </c>
      <c r="E42" s="137" t="s">
        <v>2935</v>
      </c>
      <c r="F42" s="137">
        <v>0</v>
      </c>
      <c r="G42" s="137" t="s">
        <v>181</v>
      </c>
      <c r="H42" s="70">
        <v>0</v>
      </c>
      <c r="I42" s="70" t="s">
        <v>181</v>
      </c>
      <c r="J42" s="149"/>
    </row>
    <row r="43" spans="1:10" ht="12.75" customHeight="1">
      <c r="A43" s="70" t="s">
        <v>187</v>
      </c>
      <c r="B43" s="137" t="s">
        <v>270</v>
      </c>
      <c r="C43" s="137" t="s">
        <v>271</v>
      </c>
      <c r="D43" s="137">
        <v>90</v>
      </c>
      <c r="E43" s="137" t="s">
        <v>2935</v>
      </c>
      <c r="F43" s="137">
        <v>0</v>
      </c>
      <c r="G43" s="137" t="s">
        <v>181</v>
      </c>
      <c r="H43" s="70">
        <v>0</v>
      </c>
      <c r="I43" s="70" t="s">
        <v>181</v>
      </c>
      <c r="J43" s="149"/>
    </row>
    <row r="44" spans="1:10" ht="12.75" customHeight="1">
      <c r="A44" s="70" t="s">
        <v>187</v>
      </c>
      <c r="B44" s="137" t="s">
        <v>272</v>
      </c>
      <c r="C44" s="137" t="s">
        <v>273</v>
      </c>
      <c r="D44" s="137">
        <v>90</v>
      </c>
      <c r="E44" s="137" t="s">
        <v>2935</v>
      </c>
      <c r="F44" s="137">
        <v>0</v>
      </c>
      <c r="G44" s="137" t="s">
        <v>181</v>
      </c>
      <c r="H44" s="70">
        <v>0</v>
      </c>
      <c r="I44" s="70" t="s">
        <v>181</v>
      </c>
      <c r="J44" s="149"/>
    </row>
    <row r="45" spans="1:10" ht="12.75" customHeight="1">
      <c r="A45" s="70" t="s">
        <v>187</v>
      </c>
      <c r="B45" s="137" t="s">
        <v>274</v>
      </c>
      <c r="C45" s="137" t="s">
        <v>275</v>
      </c>
      <c r="D45" s="137">
        <v>90</v>
      </c>
      <c r="E45" s="137" t="s">
        <v>2935</v>
      </c>
      <c r="F45" s="137">
        <v>0</v>
      </c>
      <c r="G45" s="137" t="s">
        <v>181</v>
      </c>
      <c r="H45" s="70">
        <v>0</v>
      </c>
      <c r="I45" s="70" t="s">
        <v>181</v>
      </c>
      <c r="J45" s="149"/>
    </row>
    <row r="46" spans="1:10" ht="12.75" customHeight="1">
      <c r="A46" s="70" t="s">
        <v>187</v>
      </c>
      <c r="B46" s="137" t="s">
        <v>276</v>
      </c>
      <c r="C46" s="137" t="s">
        <v>277</v>
      </c>
      <c r="D46" s="137">
        <v>90</v>
      </c>
      <c r="E46" s="137" t="s">
        <v>2935</v>
      </c>
      <c r="F46" s="137">
        <v>0</v>
      </c>
      <c r="G46" s="137" t="s">
        <v>181</v>
      </c>
      <c r="H46" s="70">
        <v>0</v>
      </c>
      <c r="I46" s="70" t="s">
        <v>181</v>
      </c>
      <c r="J46" s="149"/>
    </row>
    <row r="47" spans="1:10" ht="12.75" customHeight="1">
      <c r="A47" s="70" t="s">
        <v>187</v>
      </c>
      <c r="B47" s="137" t="s">
        <v>278</v>
      </c>
      <c r="C47" s="137" t="s">
        <v>279</v>
      </c>
      <c r="D47" s="137">
        <v>90</v>
      </c>
      <c r="E47" s="137" t="s">
        <v>2935</v>
      </c>
      <c r="F47" s="137">
        <v>0</v>
      </c>
      <c r="G47" s="137" t="s">
        <v>181</v>
      </c>
      <c r="H47" s="70">
        <v>0</v>
      </c>
      <c r="I47" s="70" t="s">
        <v>181</v>
      </c>
      <c r="J47" s="149"/>
    </row>
    <row r="48" spans="1:10" ht="12.75" customHeight="1">
      <c r="A48" s="70" t="s">
        <v>187</v>
      </c>
      <c r="B48" s="137" t="s">
        <v>280</v>
      </c>
      <c r="C48" s="137" t="s">
        <v>281</v>
      </c>
      <c r="D48" s="137">
        <v>90</v>
      </c>
      <c r="E48" s="137" t="s">
        <v>2935</v>
      </c>
      <c r="F48" s="137">
        <v>0</v>
      </c>
      <c r="G48" s="137" t="s">
        <v>181</v>
      </c>
      <c r="H48" s="70">
        <v>0</v>
      </c>
      <c r="I48" s="70" t="s">
        <v>181</v>
      </c>
      <c r="J48" s="149"/>
    </row>
    <row r="49" spans="1:10" ht="12.75" customHeight="1">
      <c r="A49" s="70" t="s">
        <v>187</v>
      </c>
      <c r="B49" s="137" t="s">
        <v>282</v>
      </c>
      <c r="C49" s="137" t="s">
        <v>283</v>
      </c>
      <c r="D49" s="137">
        <v>90</v>
      </c>
      <c r="E49" s="137" t="s">
        <v>2935</v>
      </c>
      <c r="F49" s="137">
        <v>0</v>
      </c>
      <c r="G49" s="137" t="s">
        <v>181</v>
      </c>
      <c r="H49" s="70">
        <v>0</v>
      </c>
      <c r="I49" s="70" t="s">
        <v>181</v>
      </c>
      <c r="J49" s="149"/>
    </row>
    <row r="50" spans="1:10" ht="12.75" customHeight="1">
      <c r="A50" s="70" t="s">
        <v>187</v>
      </c>
      <c r="B50" s="137" t="s">
        <v>284</v>
      </c>
      <c r="C50" s="137" t="s">
        <v>285</v>
      </c>
      <c r="D50" s="137">
        <v>90</v>
      </c>
      <c r="E50" s="137" t="s">
        <v>2935</v>
      </c>
      <c r="F50" s="137">
        <v>0</v>
      </c>
      <c r="G50" s="137" t="s">
        <v>181</v>
      </c>
      <c r="H50" s="70">
        <v>0</v>
      </c>
      <c r="I50" s="70" t="s">
        <v>181</v>
      </c>
      <c r="J50" s="149"/>
    </row>
    <row r="51" spans="1:10" ht="12.75" customHeight="1">
      <c r="A51" s="70" t="s">
        <v>187</v>
      </c>
      <c r="B51" s="137" t="s">
        <v>286</v>
      </c>
      <c r="C51" s="137" t="s">
        <v>287</v>
      </c>
      <c r="D51" s="137">
        <v>90</v>
      </c>
      <c r="E51" s="137" t="s">
        <v>2935</v>
      </c>
      <c r="F51" s="137">
        <v>0</v>
      </c>
      <c r="G51" s="137" t="s">
        <v>181</v>
      </c>
      <c r="H51" s="70">
        <v>0</v>
      </c>
      <c r="I51" s="70" t="s">
        <v>181</v>
      </c>
      <c r="J51" s="149"/>
    </row>
    <row r="52" spans="1:10" ht="12.75" customHeight="1">
      <c r="A52" s="70" t="s">
        <v>187</v>
      </c>
      <c r="B52" s="137" t="s">
        <v>288</v>
      </c>
      <c r="C52" s="137" t="s">
        <v>289</v>
      </c>
      <c r="D52" s="137">
        <v>90</v>
      </c>
      <c r="E52" s="137" t="s">
        <v>2935</v>
      </c>
      <c r="F52" s="137">
        <v>0</v>
      </c>
      <c r="G52" s="137" t="s">
        <v>181</v>
      </c>
      <c r="H52" s="70">
        <v>0</v>
      </c>
      <c r="I52" s="70" t="s">
        <v>181</v>
      </c>
      <c r="J52" s="149"/>
    </row>
    <row r="53" spans="1:10" ht="12.75" customHeight="1">
      <c r="A53" s="70" t="s">
        <v>187</v>
      </c>
      <c r="B53" s="137" t="s">
        <v>290</v>
      </c>
      <c r="C53" s="137" t="s">
        <v>291</v>
      </c>
      <c r="D53" s="137">
        <v>90</v>
      </c>
      <c r="E53" s="137" t="s">
        <v>2935</v>
      </c>
      <c r="F53" s="137">
        <v>0</v>
      </c>
      <c r="G53" s="137" t="s">
        <v>181</v>
      </c>
      <c r="H53" s="70">
        <v>0</v>
      </c>
      <c r="I53" s="70" t="s">
        <v>181</v>
      </c>
      <c r="J53" s="149"/>
    </row>
    <row r="54" spans="1:10" ht="12.75" customHeight="1">
      <c r="A54" s="70" t="s">
        <v>187</v>
      </c>
      <c r="B54" s="137" t="s">
        <v>292</v>
      </c>
      <c r="C54" s="137" t="s">
        <v>293</v>
      </c>
      <c r="D54" s="137">
        <v>90</v>
      </c>
      <c r="E54" s="137" t="s">
        <v>2935</v>
      </c>
      <c r="F54" s="137">
        <v>0</v>
      </c>
      <c r="G54" s="137" t="s">
        <v>181</v>
      </c>
      <c r="H54" s="70">
        <v>0</v>
      </c>
      <c r="I54" s="70" t="s">
        <v>181</v>
      </c>
      <c r="J54" s="149"/>
    </row>
    <row r="55" spans="1:10" ht="12.75" customHeight="1">
      <c r="A55" s="70" t="s">
        <v>187</v>
      </c>
      <c r="B55" s="137" t="s">
        <v>294</v>
      </c>
      <c r="C55" s="137" t="s">
        <v>295</v>
      </c>
      <c r="D55" s="137">
        <v>90</v>
      </c>
      <c r="E55" s="137" t="s">
        <v>2935</v>
      </c>
      <c r="F55" s="137">
        <v>0</v>
      </c>
      <c r="G55" s="137" t="s">
        <v>181</v>
      </c>
      <c r="H55" s="70">
        <v>0</v>
      </c>
      <c r="I55" s="70" t="s">
        <v>181</v>
      </c>
      <c r="J55" s="149"/>
    </row>
    <row r="56" spans="1:10" ht="12.75" customHeight="1">
      <c r="A56" s="70" t="s">
        <v>187</v>
      </c>
      <c r="B56" s="137" t="s">
        <v>296</v>
      </c>
      <c r="C56" s="137" t="s">
        <v>297</v>
      </c>
      <c r="D56" s="137">
        <v>90</v>
      </c>
      <c r="E56" s="137" t="s">
        <v>2935</v>
      </c>
      <c r="F56" s="137">
        <v>0</v>
      </c>
      <c r="G56" s="137" t="s">
        <v>181</v>
      </c>
      <c r="H56" s="70">
        <v>0</v>
      </c>
      <c r="I56" s="70" t="s">
        <v>181</v>
      </c>
      <c r="J56" s="149"/>
    </row>
    <row r="57" spans="1:10" ht="12.75" customHeight="1">
      <c r="A57" s="70" t="s">
        <v>187</v>
      </c>
      <c r="B57" s="137" t="s">
        <v>298</v>
      </c>
      <c r="C57" s="137" t="s">
        <v>299</v>
      </c>
      <c r="D57" s="137">
        <v>90</v>
      </c>
      <c r="E57" s="137" t="s">
        <v>2935</v>
      </c>
      <c r="F57" s="137">
        <v>0</v>
      </c>
      <c r="G57" s="137" t="s">
        <v>181</v>
      </c>
      <c r="H57" s="70">
        <v>0</v>
      </c>
      <c r="I57" s="70" t="s">
        <v>181</v>
      </c>
      <c r="J57" s="149"/>
    </row>
    <row r="58" spans="1:10" ht="12.75" customHeight="1">
      <c r="A58" s="70" t="s">
        <v>187</v>
      </c>
      <c r="B58" s="137" t="s">
        <v>300</v>
      </c>
      <c r="C58" s="137" t="s">
        <v>301</v>
      </c>
      <c r="D58" s="137">
        <v>90</v>
      </c>
      <c r="E58" s="137" t="s">
        <v>2935</v>
      </c>
      <c r="F58" s="137">
        <v>0</v>
      </c>
      <c r="G58" s="137" t="s">
        <v>181</v>
      </c>
      <c r="H58" s="70">
        <v>0</v>
      </c>
      <c r="I58" s="70" t="s">
        <v>181</v>
      </c>
      <c r="J58" s="149"/>
    </row>
    <row r="59" spans="1:10" ht="12.75" customHeight="1">
      <c r="A59" s="70" t="s">
        <v>187</v>
      </c>
      <c r="B59" s="137" t="s">
        <v>302</v>
      </c>
      <c r="C59" s="137" t="s">
        <v>303</v>
      </c>
      <c r="D59" s="137">
        <v>90</v>
      </c>
      <c r="E59" s="137" t="s">
        <v>2935</v>
      </c>
      <c r="F59" s="137">
        <v>0</v>
      </c>
      <c r="G59" s="137" t="s">
        <v>181</v>
      </c>
      <c r="H59" s="70">
        <v>0</v>
      </c>
      <c r="I59" s="70" t="s">
        <v>181</v>
      </c>
      <c r="J59" s="149"/>
    </row>
    <row r="60" spans="1:10" ht="12.75" customHeight="1">
      <c r="A60" s="70" t="s">
        <v>187</v>
      </c>
      <c r="B60" s="70" t="s">
        <v>304</v>
      </c>
      <c r="C60" s="70" t="s">
        <v>305</v>
      </c>
      <c r="D60" s="70">
        <v>90</v>
      </c>
      <c r="E60" s="70" t="s">
        <v>2935</v>
      </c>
      <c r="F60" s="70">
        <v>1</v>
      </c>
      <c r="G60" s="70" t="s">
        <v>181</v>
      </c>
      <c r="H60" s="70">
        <v>0</v>
      </c>
      <c r="I60" s="70" t="s">
        <v>181</v>
      </c>
      <c r="J60" s="149">
        <v>149.47</v>
      </c>
    </row>
    <row r="61" spans="1:10" ht="12.75" customHeight="1">
      <c r="A61" s="70" t="s">
        <v>187</v>
      </c>
      <c r="B61" s="137" t="s">
        <v>306</v>
      </c>
      <c r="C61" s="137" t="s">
        <v>307</v>
      </c>
      <c r="D61" s="137">
        <v>90</v>
      </c>
      <c r="E61" s="137" t="s">
        <v>2935</v>
      </c>
      <c r="F61" s="137">
        <v>0</v>
      </c>
      <c r="G61" s="137" t="s">
        <v>181</v>
      </c>
      <c r="H61" s="70">
        <v>0</v>
      </c>
      <c r="I61" s="70" t="s">
        <v>181</v>
      </c>
      <c r="J61" s="149"/>
    </row>
    <row r="62" spans="1:10" ht="12.75" customHeight="1">
      <c r="A62" s="70" t="s">
        <v>187</v>
      </c>
      <c r="B62" s="137" t="s">
        <v>308</v>
      </c>
      <c r="C62" s="137" t="s">
        <v>309</v>
      </c>
      <c r="D62" s="137">
        <v>90</v>
      </c>
      <c r="E62" s="137" t="s">
        <v>2935</v>
      </c>
      <c r="F62" s="137">
        <v>0</v>
      </c>
      <c r="G62" s="137" t="s">
        <v>181</v>
      </c>
      <c r="H62" s="70">
        <v>0</v>
      </c>
      <c r="I62" s="70" t="s">
        <v>181</v>
      </c>
      <c r="J62" s="149"/>
    </row>
    <row r="63" spans="1:10" ht="12.75" customHeight="1">
      <c r="A63" s="70" t="s">
        <v>187</v>
      </c>
      <c r="B63" s="137" t="s">
        <v>310</v>
      </c>
      <c r="C63" s="137" t="s">
        <v>311</v>
      </c>
      <c r="D63" s="137">
        <v>90</v>
      </c>
      <c r="E63" s="137" t="s">
        <v>2935</v>
      </c>
      <c r="F63" s="137">
        <v>0</v>
      </c>
      <c r="G63" s="137" t="s">
        <v>181</v>
      </c>
      <c r="H63" s="70">
        <v>0</v>
      </c>
      <c r="I63" s="70" t="s">
        <v>181</v>
      </c>
      <c r="J63" s="149"/>
    </row>
    <row r="64" spans="1:10" ht="12.75" customHeight="1">
      <c r="A64" s="70" t="s">
        <v>187</v>
      </c>
      <c r="B64" s="137" t="s">
        <v>312</v>
      </c>
      <c r="C64" s="137" t="s">
        <v>313</v>
      </c>
      <c r="D64" s="137">
        <v>90</v>
      </c>
      <c r="E64" s="137" t="s">
        <v>2935</v>
      </c>
      <c r="F64" s="137">
        <v>0</v>
      </c>
      <c r="G64" s="137" t="s">
        <v>181</v>
      </c>
      <c r="H64" s="70">
        <v>0</v>
      </c>
      <c r="I64" s="70" t="s">
        <v>181</v>
      </c>
      <c r="J64" s="149"/>
    </row>
    <row r="65" spans="1:10" ht="12.75" customHeight="1">
      <c r="A65" s="70" t="s">
        <v>187</v>
      </c>
      <c r="B65" s="137" t="s">
        <v>314</v>
      </c>
      <c r="C65" s="137" t="s">
        <v>315</v>
      </c>
      <c r="D65" s="137">
        <v>90</v>
      </c>
      <c r="E65" s="137" t="s">
        <v>2935</v>
      </c>
      <c r="F65" s="137">
        <v>0</v>
      </c>
      <c r="G65" s="137" t="s">
        <v>181</v>
      </c>
      <c r="H65" s="70">
        <v>0</v>
      </c>
      <c r="I65" s="70" t="s">
        <v>181</v>
      </c>
      <c r="J65" s="149"/>
    </row>
    <row r="66" spans="1:10" ht="12.75" customHeight="1">
      <c r="A66" s="70" t="s">
        <v>187</v>
      </c>
      <c r="B66" s="70" t="s">
        <v>316</v>
      </c>
      <c r="C66" s="70" t="s">
        <v>317</v>
      </c>
      <c r="D66" s="70">
        <v>90</v>
      </c>
      <c r="E66" s="70" t="s">
        <v>2935</v>
      </c>
      <c r="F66" s="70">
        <v>1</v>
      </c>
      <c r="G66" s="70" t="s">
        <v>181</v>
      </c>
      <c r="H66" s="70">
        <v>0</v>
      </c>
      <c r="I66" s="70" t="s">
        <v>181</v>
      </c>
      <c r="J66" s="149">
        <v>5465.75</v>
      </c>
    </row>
    <row r="67" spans="1:10" ht="12.75" customHeight="1">
      <c r="A67" s="70" t="s">
        <v>187</v>
      </c>
      <c r="B67" s="137" t="s">
        <v>318</v>
      </c>
      <c r="C67" s="137" t="s">
        <v>319</v>
      </c>
      <c r="D67" s="137">
        <v>90</v>
      </c>
      <c r="E67" s="137" t="s">
        <v>2935</v>
      </c>
      <c r="F67" s="137">
        <v>0</v>
      </c>
      <c r="G67" s="137" t="s">
        <v>181</v>
      </c>
      <c r="H67" s="70">
        <v>0</v>
      </c>
      <c r="I67" s="70" t="s">
        <v>181</v>
      </c>
      <c r="J67" s="149"/>
    </row>
    <row r="68" spans="1:10" ht="12.75" customHeight="1">
      <c r="A68" s="70" t="s">
        <v>187</v>
      </c>
      <c r="B68" s="137" t="s">
        <v>320</v>
      </c>
      <c r="C68" s="137" t="s">
        <v>321</v>
      </c>
      <c r="D68" s="137">
        <v>90</v>
      </c>
      <c r="E68" s="137" t="s">
        <v>2935</v>
      </c>
      <c r="F68" s="137">
        <v>0</v>
      </c>
      <c r="G68" s="137" t="s">
        <v>181</v>
      </c>
      <c r="H68" s="70">
        <v>0</v>
      </c>
      <c r="I68" s="70" t="s">
        <v>181</v>
      </c>
      <c r="J68" s="149"/>
    </row>
    <row r="69" spans="1:10" ht="12.75" customHeight="1">
      <c r="A69" s="70" t="s">
        <v>187</v>
      </c>
      <c r="B69" s="137" t="s">
        <v>322</v>
      </c>
      <c r="C69" s="137" t="s">
        <v>323</v>
      </c>
      <c r="D69" s="137">
        <v>90</v>
      </c>
      <c r="E69" s="137" t="s">
        <v>2935</v>
      </c>
      <c r="F69" s="137">
        <v>0</v>
      </c>
      <c r="G69" s="137" t="s">
        <v>181</v>
      </c>
      <c r="H69" s="70">
        <v>0</v>
      </c>
      <c r="I69" s="70" t="s">
        <v>181</v>
      </c>
      <c r="J69" s="149"/>
    </row>
    <row r="70" spans="1:10" ht="12.75" customHeight="1">
      <c r="A70" s="70" t="s">
        <v>187</v>
      </c>
      <c r="B70" s="137" t="s">
        <v>324</v>
      </c>
      <c r="C70" s="137" t="s">
        <v>325</v>
      </c>
      <c r="D70" s="137">
        <v>90</v>
      </c>
      <c r="E70" s="137" t="s">
        <v>2935</v>
      </c>
      <c r="F70" s="137">
        <v>0</v>
      </c>
      <c r="G70" s="137" t="s">
        <v>181</v>
      </c>
      <c r="H70" s="70">
        <v>0</v>
      </c>
      <c r="I70" s="70" t="s">
        <v>181</v>
      </c>
      <c r="J70" s="149"/>
    </row>
    <row r="71" spans="1:10" ht="12.75" customHeight="1">
      <c r="A71" s="70" t="s">
        <v>187</v>
      </c>
      <c r="B71" s="137" t="s">
        <v>326</v>
      </c>
      <c r="C71" s="137" t="s">
        <v>327</v>
      </c>
      <c r="D71" s="137">
        <v>90</v>
      </c>
      <c r="E71" s="137" t="s">
        <v>2935</v>
      </c>
      <c r="F71" s="137">
        <v>0</v>
      </c>
      <c r="G71" s="137" t="s">
        <v>181</v>
      </c>
      <c r="H71" s="70">
        <v>0</v>
      </c>
      <c r="I71" s="70" t="s">
        <v>181</v>
      </c>
      <c r="J71" s="149"/>
    </row>
    <row r="72" spans="1:10" ht="12.75" customHeight="1">
      <c r="A72" s="70" t="s">
        <v>187</v>
      </c>
      <c r="B72" s="137" t="s">
        <v>328</v>
      </c>
      <c r="C72" s="137" t="s">
        <v>329</v>
      </c>
      <c r="D72" s="137">
        <v>90</v>
      </c>
      <c r="E72" s="137" t="s">
        <v>2935</v>
      </c>
      <c r="F72" s="137">
        <v>0</v>
      </c>
      <c r="G72" s="137" t="s">
        <v>181</v>
      </c>
      <c r="H72" s="70">
        <v>0</v>
      </c>
      <c r="I72" s="70" t="s">
        <v>181</v>
      </c>
      <c r="J72" s="149"/>
    </row>
    <row r="73" spans="1:10" ht="12.75" customHeight="1">
      <c r="A73" s="70" t="s">
        <v>187</v>
      </c>
      <c r="B73" s="137" t="s">
        <v>330</v>
      </c>
      <c r="C73" s="137" t="s">
        <v>331</v>
      </c>
      <c r="D73" s="137">
        <v>90</v>
      </c>
      <c r="E73" s="137" t="s">
        <v>2935</v>
      </c>
      <c r="F73" s="137">
        <v>0</v>
      </c>
      <c r="G73" s="137" t="s">
        <v>181</v>
      </c>
      <c r="H73" s="70">
        <v>0</v>
      </c>
      <c r="I73" s="70" t="s">
        <v>181</v>
      </c>
      <c r="J73" s="149"/>
    </row>
    <row r="74" spans="1:10" ht="12.75" customHeight="1">
      <c r="A74" s="70" t="s">
        <v>187</v>
      </c>
      <c r="B74" s="137" t="s">
        <v>332</v>
      </c>
      <c r="C74" s="137" t="s">
        <v>333</v>
      </c>
      <c r="D74" s="137">
        <v>90</v>
      </c>
      <c r="E74" s="137" t="s">
        <v>2935</v>
      </c>
      <c r="F74" s="137">
        <v>0</v>
      </c>
      <c r="G74" s="137" t="s">
        <v>181</v>
      </c>
      <c r="H74" s="70">
        <v>0</v>
      </c>
      <c r="I74" s="70" t="s">
        <v>181</v>
      </c>
      <c r="J74" s="149"/>
    </row>
    <row r="75" spans="1:10" ht="12.75" customHeight="1">
      <c r="A75" s="70" t="s">
        <v>187</v>
      </c>
      <c r="B75" s="137" t="s">
        <v>334</v>
      </c>
      <c r="C75" s="137" t="s">
        <v>335</v>
      </c>
      <c r="D75" s="137">
        <v>90</v>
      </c>
      <c r="E75" s="137" t="s">
        <v>2935</v>
      </c>
      <c r="F75" s="137">
        <v>0</v>
      </c>
      <c r="G75" s="137" t="s">
        <v>181</v>
      </c>
      <c r="H75" s="70">
        <v>0</v>
      </c>
      <c r="I75" s="70" t="s">
        <v>181</v>
      </c>
      <c r="J75" s="149"/>
    </row>
    <row r="76" spans="1:10" ht="12.75" customHeight="1">
      <c r="A76" s="70" t="s">
        <v>187</v>
      </c>
      <c r="B76" s="137" t="s">
        <v>336</v>
      </c>
      <c r="C76" s="137" t="s">
        <v>337</v>
      </c>
      <c r="D76" s="137">
        <v>90</v>
      </c>
      <c r="E76" s="137" t="s">
        <v>2935</v>
      </c>
      <c r="F76" s="137">
        <v>0</v>
      </c>
      <c r="G76" s="137" t="s">
        <v>181</v>
      </c>
      <c r="H76" s="70">
        <v>0</v>
      </c>
      <c r="I76" s="70" t="s">
        <v>181</v>
      </c>
      <c r="J76" s="149"/>
    </row>
    <row r="77" spans="1:10" ht="12.75" customHeight="1">
      <c r="A77" s="70" t="s">
        <v>187</v>
      </c>
      <c r="B77" s="137" t="s">
        <v>338</v>
      </c>
      <c r="C77" s="137" t="s">
        <v>339</v>
      </c>
      <c r="D77" s="137">
        <v>90</v>
      </c>
      <c r="E77" s="137" t="s">
        <v>2935</v>
      </c>
      <c r="F77" s="137">
        <v>0</v>
      </c>
      <c r="G77" s="137" t="s">
        <v>181</v>
      </c>
      <c r="H77" s="70">
        <v>0</v>
      </c>
      <c r="I77" s="70" t="s">
        <v>181</v>
      </c>
      <c r="J77" s="149"/>
    </row>
    <row r="78" spans="1:10" ht="12.75" customHeight="1">
      <c r="A78" s="70" t="s">
        <v>187</v>
      </c>
      <c r="B78" s="137" t="s">
        <v>340</v>
      </c>
      <c r="C78" s="137" t="s">
        <v>341</v>
      </c>
      <c r="D78" s="137">
        <v>90</v>
      </c>
      <c r="E78" s="137" t="s">
        <v>2935</v>
      </c>
      <c r="F78" s="137">
        <v>0</v>
      </c>
      <c r="G78" s="137" t="s">
        <v>181</v>
      </c>
      <c r="H78" s="70">
        <v>0</v>
      </c>
      <c r="I78" s="70" t="s">
        <v>181</v>
      </c>
      <c r="J78" s="149"/>
    </row>
    <row r="79" spans="1:10" ht="12.75" customHeight="1">
      <c r="A79" s="70" t="s">
        <v>187</v>
      </c>
      <c r="B79" s="137" t="s">
        <v>342</v>
      </c>
      <c r="C79" s="137" t="s">
        <v>343</v>
      </c>
      <c r="D79" s="137">
        <v>90</v>
      </c>
      <c r="E79" s="137" t="s">
        <v>2935</v>
      </c>
      <c r="F79" s="137">
        <v>0</v>
      </c>
      <c r="G79" s="137" t="s">
        <v>181</v>
      </c>
      <c r="H79" s="70">
        <v>0</v>
      </c>
      <c r="I79" s="70" t="s">
        <v>181</v>
      </c>
      <c r="J79" s="149"/>
    </row>
    <row r="80" spans="1:10" ht="12.75" customHeight="1">
      <c r="A80" s="70" t="s">
        <v>187</v>
      </c>
      <c r="B80" s="137" t="s">
        <v>344</v>
      </c>
      <c r="C80" s="137" t="s">
        <v>345</v>
      </c>
      <c r="D80" s="137">
        <v>90</v>
      </c>
      <c r="E80" s="137" t="s">
        <v>2935</v>
      </c>
      <c r="F80" s="137">
        <v>0</v>
      </c>
      <c r="G80" s="137" t="s">
        <v>181</v>
      </c>
      <c r="H80" s="70">
        <v>0</v>
      </c>
      <c r="I80" s="70" t="s">
        <v>181</v>
      </c>
      <c r="J80" s="149"/>
    </row>
    <row r="81" spans="1:10" ht="12.75" customHeight="1">
      <c r="A81" s="70" t="s">
        <v>187</v>
      </c>
      <c r="B81" s="137" t="s">
        <v>346</v>
      </c>
      <c r="C81" s="137" t="s">
        <v>347</v>
      </c>
      <c r="D81" s="137">
        <v>90</v>
      </c>
      <c r="E81" s="137" t="s">
        <v>2935</v>
      </c>
      <c r="F81" s="137">
        <v>0</v>
      </c>
      <c r="G81" s="137" t="s">
        <v>181</v>
      </c>
      <c r="H81" s="70">
        <v>0</v>
      </c>
      <c r="I81" s="70" t="s">
        <v>181</v>
      </c>
      <c r="J81" s="149"/>
    </row>
    <row r="82" spans="1:10" ht="12.75" customHeight="1">
      <c r="A82" s="70" t="s">
        <v>187</v>
      </c>
      <c r="B82" s="137" t="s">
        <v>348</v>
      </c>
      <c r="C82" s="137" t="s">
        <v>349</v>
      </c>
      <c r="D82" s="137">
        <v>90</v>
      </c>
      <c r="E82" s="137" t="s">
        <v>2935</v>
      </c>
      <c r="F82" s="137">
        <v>0</v>
      </c>
      <c r="G82" s="137" t="s">
        <v>181</v>
      </c>
      <c r="H82" s="70">
        <v>0</v>
      </c>
      <c r="I82" s="70" t="s">
        <v>181</v>
      </c>
      <c r="J82" s="149"/>
    </row>
    <row r="83" spans="1:10" ht="12.75" customHeight="1">
      <c r="A83" s="70" t="s">
        <v>187</v>
      </c>
      <c r="B83" s="137" t="s">
        <v>350</v>
      </c>
      <c r="C83" s="137" t="s">
        <v>351</v>
      </c>
      <c r="D83" s="137">
        <v>90</v>
      </c>
      <c r="E83" s="137" t="s">
        <v>2935</v>
      </c>
      <c r="F83" s="137">
        <v>0</v>
      </c>
      <c r="G83" s="137" t="s">
        <v>181</v>
      </c>
      <c r="H83" s="70">
        <v>0</v>
      </c>
      <c r="I83" s="70" t="s">
        <v>181</v>
      </c>
      <c r="J83" s="149"/>
    </row>
    <row r="84" spans="1:10" ht="12.75" customHeight="1">
      <c r="A84" s="70" t="s">
        <v>187</v>
      </c>
      <c r="B84" s="137" t="s">
        <v>352</v>
      </c>
      <c r="C84" s="137" t="s">
        <v>353</v>
      </c>
      <c r="D84" s="137">
        <v>90</v>
      </c>
      <c r="E84" s="137" t="s">
        <v>2935</v>
      </c>
      <c r="F84" s="137">
        <v>0</v>
      </c>
      <c r="G84" s="137" t="s">
        <v>181</v>
      </c>
      <c r="H84" s="70">
        <v>0</v>
      </c>
      <c r="I84" s="70" t="s">
        <v>181</v>
      </c>
      <c r="J84" s="149"/>
    </row>
    <row r="85" spans="1:10" ht="12.75" customHeight="1">
      <c r="A85" s="70" t="s">
        <v>187</v>
      </c>
      <c r="B85" s="137" t="s">
        <v>354</v>
      </c>
      <c r="C85" s="137" t="s">
        <v>355</v>
      </c>
      <c r="D85" s="137">
        <v>90</v>
      </c>
      <c r="E85" s="137" t="s">
        <v>2935</v>
      </c>
      <c r="F85" s="137">
        <v>0</v>
      </c>
      <c r="G85" s="137" t="s">
        <v>181</v>
      </c>
      <c r="H85" s="70">
        <v>0</v>
      </c>
      <c r="I85" s="70" t="s">
        <v>181</v>
      </c>
      <c r="J85" s="149"/>
    </row>
    <row r="86" spans="1:10" ht="12.75" customHeight="1">
      <c r="A86" s="70" t="s">
        <v>187</v>
      </c>
      <c r="B86" s="137" t="s">
        <v>356</v>
      </c>
      <c r="C86" s="137" t="s">
        <v>357</v>
      </c>
      <c r="D86" s="137">
        <v>90</v>
      </c>
      <c r="E86" s="137" t="s">
        <v>2935</v>
      </c>
      <c r="F86" s="137">
        <v>0</v>
      </c>
      <c r="G86" s="137" t="s">
        <v>181</v>
      </c>
      <c r="H86" s="70">
        <v>0</v>
      </c>
      <c r="I86" s="70" t="s">
        <v>181</v>
      </c>
      <c r="J86" s="149"/>
    </row>
    <row r="87" spans="1:10" ht="12.75" customHeight="1">
      <c r="A87" s="70" t="s">
        <v>187</v>
      </c>
      <c r="B87" s="137" t="s">
        <v>358</v>
      </c>
      <c r="C87" s="137" t="s">
        <v>359</v>
      </c>
      <c r="D87" s="137">
        <v>90</v>
      </c>
      <c r="E87" s="137" t="s">
        <v>2935</v>
      </c>
      <c r="F87" s="137">
        <v>0</v>
      </c>
      <c r="G87" s="137" t="s">
        <v>181</v>
      </c>
      <c r="H87" s="70">
        <v>0</v>
      </c>
      <c r="I87" s="70" t="s">
        <v>181</v>
      </c>
      <c r="J87" s="149"/>
    </row>
    <row r="88" spans="1:10" ht="12.75" customHeight="1">
      <c r="A88" s="70" t="s">
        <v>187</v>
      </c>
      <c r="B88" s="137" t="s">
        <v>360</v>
      </c>
      <c r="C88" s="137" t="s">
        <v>361</v>
      </c>
      <c r="D88" s="137">
        <v>90</v>
      </c>
      <c r="E88" s="137" t="s">
        <v>2935</v>
      </c>
      <c r="F88" s="137">
        <v>0</v>
      </c>
      <c r="G88" s="137" t="s">
        <v>181</v>
      </c>
      <c r="H88" s="70">
        <v>0</v>
      </c>
      <c r="I88" s="70" t="s">
        <v>181</v>
      </c>
      <c r="J88" s="149"/>
    </row>
    <row r="89" spans="1:10" ht="12.75" customHeight="1">
      <c r="A89" s="71" t="s">
        <v>187</v>
      </c>
      <c r="B89" s="153" t="s">
        <v>362</v>
      </c>
      <c r="C89" s="153" t="s">
        <v>363</v>
      </c>
      <c r="D89" s="153">
        <v>90</v>
      </c>
      <c r="E89" s="153" t="s">
        <v>2935</v>
      </c>
      <c r="F89" s="153">
        <v>0</v>
      </c>
      <c r="G89" s="153" t="s">
        <v>181</v>
      </c>
      <c r="H89" s="71">
        <v>0</v>
      </c>
      <c r="I89" s="71" t="s">
        <v>181</v>
      </c>
      <c r="J89" s="152"/>
    </row>
    <row r="90" spans="1:10" ht="12.75" customHeight="1">
      <c r="A90" s="31"/>
      <c r="B90" s="59">
        <f>COUNTA(B2:B89)</f>
        <v>88</v>
      </c>
      <c r="C90" s="19"/>
      <c r="D90" s="19"/>
      <c r="E90" s="19"/>
      <c r="F90" s="28">
        <f>COUNTIF(F2:F89, "&gt;0")</f>
        <v>4</v>
      </c>
      <c r="G90" s="19"/>
      <c r="H90" s="28"/>
      <c r="I90" s="31"/>
      <c r="J90" s="51">
        <f>SUM(J2:J89)</f>
        <v>5957.72</v>
      </c>
    </row>
    <row r="91" spans="1:10" ht="12.75" customHeight="1">
      <c r="A91" s="31"/>
      <c r="B91" s="53"/>
      <c r="C91" s="31"/>
      <c r="D91" s="31"/>
      <c r="E91" s="31"/>
      <c r="F91" s="31"/>
      <c r="G91" s="31"/>
      <c r="H91" s="31"/>
      <c r="I91" s="31"/>
      <c r="J91" s="150"/>
    </row>
    <row r="92" spans="1:10" ht="12.75" customHeight="1">
      <c r="A92" s="70" t="s">
        <v>364</v>
      </c>
      <c r="B92" s="137" t="s">
        <v>365</v>
      </c>
      <c r="C92" s="137" t="s">
        <v>366</v>
      </c>
      <c r="D92" s="137">
        <v>90</v>
      </c>
      <c r="E92" s="137" t="s">
        <v>2935</v>
      </c>
      <c r="F92" s="137">
        <v>0</v>
      </c>
      <c r="G92" s="137" t="s">
        <v>181</v>
      </c>
      <c r="H92" s="70">
        <v>0</v>
      </c>
      <c r="I92" s="70" t="s">
        <v>181</v>
      </c>
      <c r="J92" s="149"/>
    </row>
    <row r="93" spans="1:10" ht="12.75" customHeight="1">
      <c r="A93" s="70" t="s">
        <v>364</v>
      </c>
      <c r="B93" s="137" t="s">
        <v>367</v>
      </c>
      <c r="C93" s="137" t="s">
        <v>368</v>
      </c>
      <c r="D93" s="137">
        <v>90</v>
      </c>
      <c r="E93" s="137" t="s">
        <v>2935</v>
      </c>
      <c r="F93" s="137">
        <v>0</v>
      </c>
      <c r="G93" s="137" t="s">
        <v>181</v>
      </c>
      <c r="H93" s="70">
        <v>0</v>
      </c>
      <c r="I93" s="70" t="s">
        <v>181</v>
      </c>
      <c r="J93" s="149"/>
    </row>
    <row r="94" spans="1:10" ht="12.75" customHeight="1">
      <c r="A94" s="70" t="s">
        <v>364</v>
      </c>
      <c r="B94" s="137" t="s">
        <v>369</v>
      </c>
      <c r="C94" s="137" t="s">
        <v>370</v>
      </c>
      <c r="D94" s="137">
        <v>90</v>
      </c>
      <c r="E94" s="137" t="s">
        <v>2935</v>
      </c>
      <c r="F94" s="137">
        <v>0</v>
      </c>
      <c r="G94" s="137" t="s">
        <v>181</v>
      </c>
      <c r="H94" s="70">
        <v>0</v>
      </c>
      <c r="I94" s="70" t="s">
        <v>181</v>
      </c>
      <c r="J94" s="149"/>
    </row>
    <row r="95" spans="1:10" ht="12.75" customHeight="1">
      <c r="A95" s="70" t="s">
        <v>364</v>
      </c>
      <c r="B95" s="137" t="s">
        <v>371</v>
      </c>
      <c r="C95" s="137" t="s">
        <v>372</v>
      </c>
      <c r="D95" s="137">
        <v>90</v>
      </c>
      <c r="E95" s="137" t="s">
        <v>2935</v>
      </c>
      <c r="F95" s="137">
        <v>0</v>
      </c>
      <c r="G95" s="137" t="s">
        <v>181</v>
      </c>
      <c r="H95" s="70">
        <v>0</v>
      </c>
      <c r="I95" s="70" t="s">
        <v>181</v>
      </c>
      <c r="J95" s="149"/>
    </row>
    <row r="96" spans="1:10" ht="12.75" customHeight="1">
      <c r="A96" s="70" t="s">
        <v>364</v>
      </c>
      <c r="B96" s="137" t="s">
        <v>373</v>
      </c>
      <c r="C96" s="137" t="s">
        <v>374</v>
      </c>
      <c r="D96" s="137">
        <v>90</v>
      </c>
      <c r="E96" s="137" t="s">
        <v>2935</v>
      </c>
      <c r="F96" s="137">
        <v>0</v>
      </c>
      <c r="G96" s="137" t="s">
        <v>181</v>
      </c>
      <c r="H96" s="70">
        <v>0</v>
      </c>
      <c r="I96" s="70" t="s">
        <v>181</v>
      </c>
      <c r="J96" s="149"/>
    </row>
    <row r="97" spans="1:10" ht="12.75" customHeight="1">
      <c r="A97" s="70" t="s">
        <v>364</v>
      </c>
      <c r="B97" s="137" t="s">
        <v>375</v>
      </c>
      <c r="C97" s="137" t="s">
        <v>376</v>
      </c>
      <c r="D97" s="137">
        <v>90</v>
      </c>
      <c r="E97" s="137" t="s">
        <v>2935</v>
      </c>
      <c r="F97" s="137">
        <v>0</v>
      </c>
      <c r="G97" s="137" t="s">
        <v>181</v>
      </c>
      <c r="H97" s="70">
        <v>0</v>
      </c>
      <c r="I97" s="70" t="s">
        <v>181</v>
      </c>
      <c r="J97" s="149"/>
    </row>
    <row r="98" spans="1:10" ht="12.75" customHeight="1">
      <c r="A98" s="70" t="s">
        <v>364</v>
      </c>
      <c r="B98" s="137" t="s">
        <v>377</v>
      </c>
      <c r="C98" s="137" t="s">
        <v>378</v>
      </c>
      <c r="D98" s="137">
        <v>90</v>
      </c>
      <c r="E98" s="137" t="s">
        <v>2935</v>
      </c>
      <c r="F98" s="137">
        <v>0</v>
      </c>
      <c r="G98" s="137" t="s">
        <v>181</v>
      </c>
      <c r="H98" s="70">
        <v>0</v>
      </c>
      <c r="I98" s="70" t="s">
        <v>181</v>
      </c>
      <c r="J98" s="149"/>
    </row>
    <row r="99" spans="1:10" ht="12.75" customHeight="1">
      <c r="A99" s="70" t="s">
        <v>364</v>
      </c>
      <c r="B99" s="137" t="s">
        <v>379</v>
      </c>
      <c r="C99" s="137" t="s">
        <v>380</v>
      </c>
      <c r="D99" s="137">
        <v>90</v>
      </c>
      <c r="E99" s="137" t="s">
        <v>2935</v>
      </c>
      <c r="F99" s="137">
        <v>0</v>
      </c>
      <c r="G99" s="137" t="s">
        <v>181</v>
      </c>
      <c r="H99" s="70">
        <v>0</v>
      </c>
      <c r="I99" s="70" t="s">
        <v>181</v>
      </c>
      <c r="J99" s="149"/>
    </row>
    <row r="100" spans="1:10" ht="12.75" customHeight="1">
      <c r="A100" s="70" t="s">
        <v>364</v>
      </c>
      <c r="B100" s="137" t="s">
        <v>381</v>
      </c>
      <c r="C100" s="137" t="s">
        <v>382</v>
      </c>
      <c r="D100" s="137">
        <v>90</v>
      </c>
      <c r="E100" s="137" t="s">
        <v>2935</v>
      </c>
      <c r="F100" s="137">
        <v>0</v>
      </c>
      <c r="G100" s="137" t="s">
        <v>181</v>
      </c>
      <c r="H100" s="70">
        <v>0</v>
      </c>
      <c r="I100" s="70" t="s">
        <v>181</v>
      </c>
      <c r="J100" s="149"/>
    </row>
    <row r="101" spans="1:10" ht="12.75" customHeight="1">
      <c r="A101" s="70" t="s">
        <v>364</v>
      </c>
      <c r="B101" s="137" t="s">
        <v>383</v>
      </c>
      <c r="C101" s="137" t="s">
        <v>384</v>
      </c>
      <c r="D101" s="137">
        <v>90</v>
      </c>
      <c r="E101" s="137" t="s">
        <v>2935</v>
      </c>
      <c r="F101" s="137">
        <v>0</v>
      </c>
      <c r="G101" s="137" t="s">
        <v>181</v>
      </c>
      <c r="H101" s="70">
        <v>0</v>
      </c>
      <c r="I101" s="70" t="s">
        <v>181</v>
      </c>
      <c r="J101" s="149"/>
    </row>
    <row r="102" spans="1:10" ht="12.75" customHeight="1">
      <c r="A102" s="70" t="s">
        <v>364</v>
      </c>
      <c r="B102" s="137" t="s">
        <v>385</v>
      </c>
      <c r="C102" s="137" t="s">
        <v>386</v>
      </c>
      <c r="D102" s="137">
        <v>90</v>
      </c>
      <c r="E102" s="137" t="s">
        <v>2935</v>
      </c>
      <c r="F102" s="137">
        <v>0</v>
      </c>
      <c r="G102" s="137" t="s">
        <v>181</v>
      </c>
      <c r="H102" s="70">
        <v>0</v>
      </c>
      <c r="I102" s="70" t="s">
        <v>181</v>
      </c>
      <c r="J102" s="149"/>
    </row>
    <row r="103" spans="1:10" ht="12.75" customHeight="1">
      <c r="A103" s="70" t="s">
        <v>364</v>
      </c>
      <c r="B103" s="137" t="s">
        <v>387</v>
      </c>
      <c r="C103" s="137" t="s">
        <v>388</v>
      </c>
      <c r="D103" s="137">
        <v>90</v>
      </c>
      <c r="E103" s="137" t="s">
        <v>2935</v>
      </c>
      <c r="F103" s="137">
        <v>0</v>
      </c>
      <c r="G103" s="137" t="s">
        <v>181</v>
      </c>
      <c r="H103" s="70">
        <v>0</v>
      </c>
      <c r="I103" s="70" t="s">
        <v>181</v>
      </c>
      <c r="J103" s="149"/>
    </row>
    <row r="104" spans="1:10" ht="12.75" customHeight="1">
      <c r="A104" s="70" t="s">
        <v>364</v>
      </c>
      <c r="B104" s="137" t="s">
        <v>389</v>
      </c>
      <c r="C104" s="137" t="s">
        <v>390</v>
      </c>
      <c r="D104" s="137">
        <v>90</v>
      </c>
      <c r="E104" s="137" t="s">
        <v>2935</v>
      </c>
      <c r="F104" s="137">
        <v>0</v>
      </c>
      <c r="G104" s="137" t="s">
        <v>181</v>
      </c>
      <c r="H104" s="70">
        <v>0</v>
      </c>
      <c r="I104" s="70" t="s">
        <v>181</v>
      </c>
      <c r="J104" s="149"/>
    </row>
    <row r="105" spans="1:10" ht="12.75" customHeight="1">
      <c r="A105" s="70" t="s">
        <v>364</v>
      </c>
      <c r="B105" s="137" t="s">
        <v>391</v>
      </c>
      <c r="C105" s="137" t="s">
        <v>392</v>
      </c>
      <c r="D105" s="137">
        <v>90</v>
      </c>
      <c r="E105" s="137" t="s">
        <v>2935</v>
      </c>
      <c r="F105" s="137">
        <v>0</v>
      </c>
      <c r="G105" s="137" t="s">
        <v>181</v>
      </c>
      <c r="H105" s="70">
        <v>0</v>
      </c>
      <c r="I105" s="70" t="s">
        <v>181</v>
      </c>
      <c r="J105" s="149"/>
    </row>
    <row r="106" spans="1:10" ht="12.75" customHeight="1">
      <c r="A106" s="70" t="s">
        <v>364</v>
      </c>
      <c r="B106" s="137" t="s">
        <v>393</v>
      </c>
      <c r="C106" s="137" t="s">
        <v>394</v>
      </c>
      <c r="D106" s="137">
        <v>90</v>
      </c>
      <c r="E106" s="137" t="s">
        <v>2935</v>
      </c>
      <c r="F106" s="137">
        <v>0</v>
      </c>
      <c r="G106" s="137" t="s">
        <v>181</v>
      </c>
      <c r="H106" s="70">
        <v>0</v>
      </c>
      <c r="I106" s="70" t="s">
        <v>181</v>
      </c>
      <c r="J106" s="149"/>
    </row>
    <row r="107" spans="1:10" ht="12.75" customHeight="1">
      <c r="A107" s="70" t="s">
        <v>364</v>
      </c>
      <c r="B107" s="137" t="s">
        <v>395</v>
      </c>
      <c r="C107" s="137" t="s">
        <v>396</v>
      </c>
      <c r="D107" s="137">
        <v>90</v>
      </c>
      <c r="E107" s="137" t="s">
        <v>2935</v>
      </c>
      <c r="F107" s="137">
        <v>0</v>
      </c>
      <c r="G107" s="137" t="s">
        <v>181</v>
      </c>
      <c r="H107" s="70">
        <v>0</v>
      </c>
      <c r="I107" s="70" t="s">
        <v>181</v>
      </c>
      <c r="J107" s="149"/>
    </row>
    <row r="108" spans="1:10" ht="12.75" customHeight="1">
      <c r="A108" s="70" t="s">
        <v>364</v>
      </c>
      <c r="B108" s="137" t="s">
        <v>397</v>
      </c>
      <c r="C108" s="137" t="s">
        <v>398</v>
      </c>
      <c r="D108" s="137">
        <v>90</v>
      </c>
      <c r="E108" s="137" t="s">
        <v>2935</v>
      </c>
      <c r="F108" s="137">
        <v>0</v>
      </c>
      <c r="G108" s="137" t="s">
        <v>181</v>
      </c>
      <c r="H108" s="70">
        <v>0</v>
      </c>
      <c r="I108" s="70" t="s">
        <v>181</v>
      </c>
      <c r="J108" s="149"/>
    </row>
    <row r="109" spans="1:10" ht="12.75" customHeight="1">
      <c r="A109" s="70" t="s">
        <v>364</v>
      </c>
      <c r="B109" s="137" t="s">
        <v>399</v>
      </c>
      <c r="C109" s="137" t="s">
        <v>400</v>
      </c>
      <c r="D109" s="137">
        <v>90</v>
      </c>
      <c r="E109" s="137" t="s">
        <v>2935</v>
      </c>
      <c r="F109" s="137">
        <v>0</v>
      </c>
      <c r="G109" s="137" t="s">
        <v>181</v>
      </c>
      <c r="H109" s="70">
        <v>0</v>
      </c>
      <c r="I109" s="70" t="s">
        <v>181</v>
      </c>
      <c r="J109" s="149"/>
    </row>
    <row r="110" spans="1:10" ht="12.75" customHeight="1">
      <c r="A110" s="70" t="s">
        <v>364</v>
      </c>
      <c r="B110" s="137" t="s">
        <v>401</v>
      </c>
      <c r="C110" s="137" t="s">
        <v>402</v>
      </c>
      <c r="D110" s="137">
        <v>90</v>
      </c>
      <c r="E110" s="137" t="s">
        <v>2935</v>
      </c>
      <c r="F110" s="137">
        <v>0</v>
      </c>
      <c r="G110" s="137" t="s">
        <v>181</v>
      </c>
      <c r="H110" s="70">
        <v>0</v>
      </c>
      <c r="I110" s="70" t="s">
        <v>181</v>
      </c>
      <c r="J110" s="149"/>
    </row>
    <row r="111" spans="1:10" ht="12.75" customHeight="1">
      <c r="A111" s="70" t="s">
        <v>364</v>
      </c>
      <c r="B111" s="137" t="s">
        <v>403</v>
      </c>
      <c r="C111" s="137" t="s">
        <v>404</v>
      </c>
      <c r="D111" s="137">
        <v>90</v>
      </c>
      <c r="E111" s="137" t="s">
        <v>2935</v>
      </c>
      <c r="F111" s="137">
        <v>0</v>
      </c>
      <c r="G111" s="137" t="s">
        <v>181</v>
      </c>
      <c r="H111" s="70">
        <v>0</v>
      </c>
      <c r="I111" s="70" t="s">
        <v>181</v>
      </c>
      <c r="J111" s="149"/>
    </row>
    <row r="112" spans="1:10" ht="12.75" customHeight="1">
      <c r="A112" s="70" t="s">
        <v>364</v>
      </c>
      <c r="B112" s="137" t="s">
        <v>405</v>
      </c>
      <c r="C112" s="137" t="s">
        <v>406</v>
      </c>
      <c r="D112" s="137">
        <v>90</v>
      </c>
      <c r="E112" s="137" t="s">
        <v>2935</v>
      </c>
      <c r="F112" s="137">
        <v>0</v>
      </c>
      <c r="G112" s="137" t="s">
        <v>181</v>
      </c>
      <c r="H112" s="70">
        <v>0</v>
      </c>
      <c r="I112" s="70" t="s">
        <v>181</v>
      </c>
      <c r="J112" s="149"/>
    </row>
    <row r="113" spans="1:10" ht="12.75" customHeight="1">
      <c r="A113" s="70" t="s">
        <v>364</v>
      </c>
      <c r="B113" s="137" t="s">
        <v>407</v>
      </c>
      <c r="C113" s="137" t="s">
        <v>408</v>
      </c>
      <c r="D113" s="137">
        <v>90</v>
      </c>
      <c r="E113" s="137" t="s">
        <v>2935</v>
      </c>
      <c r="F113" s="137">
        <v>0</v>
      </c>
      <c r="G113" s="137" t="s">
        <v>181</v>
      </c>
      <c r="H113" s="70">
        <v>0</v>
      </c>
      <c r="I113" s="70" t="s">
        <v>181</v>
      </c>
      <c r="J113" s="149"/>
    </row>
    <row r="114" spans="1:10" ht="12.75" customHeight="1">
      <c r="A114" s="70" t="s">
        <v>364</v>
      </c>
      <c r="B114" s="137" t="s">
        <v>409</v>
      </c>
      <c r="C114" s="137" t="s">
        <v>410</v>
      </c>
      <c r="D114" s="137">
        <v>90</v>
      </c>
      <c r="E114" s="137" t="s">
        <v>2935</v>
      </c>
      <c r="F114" s="137">
        <v>0</v>
      </c>
      <c r="G114" s="137" t="s">
        <v>181</v>
      </c>
      <c r="H114" s="70">
        <v>0</v>
      </c>
      <c r="I114" s="70" t="s">
        <v>181</v>
      </c>
      <c r="J114" s="149"/>
    </row>
    <row r="115" spans="1:10" ht="12.75" customHeight="1">
      <c r="A115" s="70" t="s">
        <v>364</v>
      </c>
      <c r="B115" s="137" t="s">
        <v>411</v>
      </c>
      <c r="C115" s="137" t="s">
        <v>412</v>
      </c>
      <c r="D115" s="137">
        <v>90</v>
      </c>
      <c r="E115" s="137" t="s">
        <v>2935</v>
      </c>
      <c r="F115" s="137">
        <v>0</v>
      </c>
      <c r="G115" s="137" t="s">
        <v>181</v>
      </c>
      <c r="H115" s="70">
        <v>0</v>
      </c>
      <c r="I115" s="70" t="s">
        <v>181</v>
      </c>
      <c r="J115" s="149"/>
    </row>
    <row r="116" spans="1:10" ht="12.75" customHeight="1">
      <c r="A116" s="70" t="s">
        <v>364</v>
      </c>
      <c r="B116" s="137" t="s">
        <v>413</v>
      </c>
      <c r="C116" s="137" t="s">
        <v>414</v>
      </c>
      <c r="D116" s="137">
        <v>90</v>
      </c>
      <c r="E116" s="137" t="s">
        <v>2935</v>
      </c>
      <c r="F116" s="137">
        <v>0</v>
      </c>
      <c r="G116" s="137" t="s">
        <v>181</v>
      </c>
      <c r="H116" s="70">
        <v>0</v>
      </c>
      <c r="I116" s="70" t="s">
        <v>181</v>
      </c>
      <c r="J116" s="149"/>
    </row>
    <row r="117" spans="1:10" ht="12.75" customHeight="1">
      <c r="A117" s="70" t="s">
        <v>364</v>
      </c>
      <c r="B117" s="137" t="s">
        <v>415</v>
      </c>
      <c r="C117" s="137" t="s">
        <v>416</v>
      </c>
      <c r="D117" s="137">
        <v>90</v>
      </c>
      <c r="E117" s="137" t="s">
        <v>2935</v>
      </c>
      <c r="F117" s="137">
        <v>0</v>
      </c>
      <c r="G117" s="137" t="s">
        <v>181</v>
      </c>
      <c r="H117" s="70">
        <v>0</v>
      </c>
      <c r="I117" s="70" t="s">
        <v>181</v>
      </c>
      <c r="J117" s="149"/>
    </row>
    <row r="118" spans="1:10" ht="12.75" customHeight="1">
      <c r="A118" s="70" t="s">
        <v>364</v>
      </c>
      <c r="B118" s="137" t="s">
        <v>417</v>
      </c>
      <c r="C118" s="137" t="s">
        <v>418</v>
      </c>
      <c r="D118" s="137">
        <v>90</v>
      </c>
      <c r="E118" s="137" t="s">
        <v>2935</v>
      </c>
      <c r="F118" s="137">
        <v>0</v>
      </c>
      <c r="G118" s="137" t="s">
        <v>181</v>
      </c>
      <c r="H118" s="70">
        <v>0</v>
      </c>
      <c r="I118" s="70" t="s">
        <v>181</v>
      </c>
      <c r="J118" s="149"/>
    </row>
    <row r="119" spans="1:10" ht="12.75" customHeight="1">
      <c r="A119" s="70" t="s">
        <v>364</v>
      </c>
      <c r="B119" s="137" t="s">
        <v>419</v>
      </c>
      <c r="C119" s="137" t="s">
        <v>420</v>
      </c>
      <c r="D119" s="137">
        <v>90</v>
      </c>
      <c r="E119" s="137" t="s">
        <v>2935</v>
      </c>
      <c r="F119" s="137">
        <v>0</v>
      </c>
      <c r="G119" s="137" t="s">
        <v>181</v>
      </c>
      <c r="H119" s="70">
        <v>0</v>
      </c>
      <c r="I119" s="70" t="s">
        <v>181</v>
      </c>
      <c r="J119" s="149"/>
    </row>
    <row r="120" spans="1:10" ht="12.75" customHeight="1">
      <c r="A120" s="70" t="s">
        <v>364</v>
      </c>
      <c r="B120" s="137" t="s">
        <v>421</v>
      </c>
      <c r="C120" s="137" t="s">
        <v>422</v>
      </c>
      <c r="D120" s="137">
        <v>90</v>
      </c>
      <c r="E120" s="137" t="s">
        <v>2935</v>
      </c>
      <c r="F120" s="137">
        <v>0</v>
      </c>
      <c r="G120" s="137" t="s">
        <v>181</v>
      </c>
      <c r="H120" s="70">
        <v>0</v>
      </c>
      <c r="I120" s="70" t="s">
        <v>181</v>
      </c>
      <c r="J120" s="149"/>
    </row>
    <row r="121" spans="1:10" ht="12.75" customHeight="1">
      <c r="A121" s="70" t="s">
        <v>364</v>
      </c>
      <c r="B121" s="137" t="s">
        <v>423</v>
      </c>
      <c r="C121" s="137" t="s">
        <v>424</v>
      </c>
      <c r="D121" s="137">
        <v>90</v>
      </c>
      <c r="E121" s="137" t="s">
        <v>2935</v>
      </c>
      <c r="F121" s="137">
        <v>0</v>
      </c>
      <c r="G121" s="137" t="s">
        <v>181</v>
      </c>
      <c r="H121" s="70">
        <v>0</v>
      </c>
      <c r="I121" s="70" t="s">
        <v>181</v>
      </c>
      <c r="J121" s="149"/>
    </row>
    <row r="122" spans="1:10" ht="12.75" customHeight="1">
      <c r="A122" s="70" t="s">
        <v>364</v>
      </c>
      <c r="B122" s="137" t="s">
        <v>425</v>
      </c>
      <c r="C122" s="137" t="s">
        <v>426</v>
      </c>
      <c r="D122" s="137">
        <v>90</v>
      </c>
      <c r="E122" s="137" t="s">
        <v>2935</v>
      </c>
      <c r="F122" s="137">
        <v>0</v>
      </c>
      <c r="G122" s="137" t="s">
        <v>181</v>
      </c>
      <c r="H122" s="70">
        <v>0</v>
      </c>
      <c r="I122" s="70" t="s">
        <v>181</v>
      </c>
      <c r="J122" s="149"/>
    </row>
    <row r="123" spans="1:10" ht="12.75" customHeight="1">
      <c r="A123" s="70" t="s">
        <v>364</v>
      </c>
      <c r="B123" s="137" t="s">
        <v>427</v>
      </c>
      <c r="C123" s="137" t="s">
        <v>428</v>
      </c>
      <c r="D123" s="137">
        <v>90</v>
      </c>
      <c r="E123" s="137" t="s">
        <v>2935</v>
      </c>
      <c r="F123" s="137">
        <v>0</v>
      </c>
      <c r="G123" s="137" t="s">
        <v>181</v>
      </c>
      <c r="H123" s="70">
        <v>0</v>
      </c>
      <c r="I123" s="70" t="s">
        <v>181</v>
      </c>
      <c r="J123" s="149"/>
    </row>
    <row r="124" spans="1:10" ht="12.75" customHeight="1">
      <c r="A124" s="70" t="s">
        <v>364</v>
      </c>
      <c r="B124" s="137" t="s">
        <v>429</v>
      </c>
      <c r="C124" s="137" t="s">
        <v>430</v>
      </c>
      <c r="D124" s="137">
        <v>90</v>
      </c>
      <c r="E124" s="137" t="s">
        <v>2935</v>
      </c>
      <c r="F124" s="137">
        <v>0</v>
      </c>
      <c r="G124" s="137" t="s">
        <v>181</v>
      </c>
      <c r="H124" s="70">
        <v>0</v>
      </c>
      <c r="I124" s="70" t="s">
        <v>181</v>
      </c>
      <c r="J124" s="149"/>
    </row>
    <row r="125" spans="1:10" ht="12.75" customHeight="1">
      <c r="A125" s="70" t="s">
        <v>364</v>
      </c>
      <c r="B125" s="137" t="s">
        <v>431</v>
      </c>
      <c r="C125" s="137" t="s">
        <v>432</v>
      </c>
      <c r="D125" s="137">
        <v>90</v>
      </c>
      <c r="E125" s="137" t="s">
        <v>2935</v>
      </c>
      <c r="F125" s="137">
        <v>0</v>
      </c>
      <c r="G125" s="137" t="s">
        <v>181</v>
      </c>
      <c r="H125" s="70">
        <v>0</v>
      </c>
      <c r="I125" s="70" t="s">
        <v>181</v>
      </c>
      <c r="J125" s="149"/>
    </row>
    <row r="126" spans="1:10" ht="12.75" customHeight="1">
      <c r="A126" s="70" t="s">
        <v>364</v>
      </c>
      <c r="B126" s="137" t="s">
        <v>433</v>
      </c>
      <c r="C126" s="137" t="s">
        <v>434</v>
      </c>
      <c r="D126" s="137">
        <v>90</v>
      </c>
      <c r="E126" s="137" t="s">
        <v>2935</v>
      </c>
      <c r="F126" s="137">
        <v>0</v>
      </c>
      <c r="G126" s="137" t="s">
        <v>181</v>
      </c>
      <c r="H126" s="70">
        <v>0</v>
      </c>
      <c r="I126" s="70" t="s">
        <v>181</v>
      </c>
      <c r="J126" s="149"/>
    </row>
    <row r="127" spans="1:10" ht="12.75" customHeight="1">
      <c r="A127" s="70" t="s">
        <v>364</v>
      </c>
      <c r="B127" s="137" t="s">
        <v>435</v>
      </c>
      <c r="C127" s="137" t="s">
        <v>436</v>
      </c>
      <c r="D127" s="137">
        <v>90</v>
      </c>
      <c r="E127" s="137" t="s">
        <v>2935</v>
      </c>
      <c r="F127" s="137">
        <v>0</v>
      </c>
      <c r="G127" s="137" t="s">
        <v>181</v>
      </c>
      <c r="H127" s="70">
        <v>0</v>
      </c>
      <c r="I127" s="70" t="s">
        <v>181</v>
      </c>
      <c r="J127" s="149"/>
    </row>
    <row r="128" spans="1:10" ht="12.75" customHeight="1">
      <c r="A128" s="70" t="s">
        <v>364</v>
      </c>
      <c r="B128" s="137" t="s">
        <v>437</v>
      </c>
      <c r="C128" s="137" t="s">
        <v>438</v>
      </c>
      <c r="D128" s="137">
        <v>90</v>
      </c>
      <c r="E128" s="137" t="s">
        <v>2935</v>
      </c>
      <c r="F128" s="137">
        <v>0</v>
      </c>
      <c r="G128" s="137" t="s">
        <v>181</v>
      </c>
      <c r="H128" s="70">
        <v>0</v>
      </c>
      <c r="I128" s="70" t="s">
        <v>181</v>
      </c>
      <c r="J128" s="149"/>
    </row>
    <row r="129" spans="1:10" ht="12.75" customHeight="1">
      <c r="A129" s="70" t="s">
        <v>364</v>
      </c>
      <c r="B129" s="137" t="s">
        <v>439</v>
      </c>
      <c r="C129" s="137" t="s">
        <v>440</v>
      </c>
      <c r="D129" s="137">
        <v>90</v>
      </c>
      <c r="E129" s="137" t="s">
        <v>2935</v>
      </c>
      <c r="F129" s="137">
        <v>0</v>
      </c>
      <c r="G129" s="137" t="s">
        <v>181</v>
      </c>
      <c r="H129" s="70">
        <v>0</v>
      </c>
      <c r="I129" s="70" t="s">
        <v>181</v>
      </c>
      <c r="J129" s="149"/>
    </row>
    <row r="130" spans="1:10" ht="12.75" customHeight="1">
      <c r="A130" s="70" t="s">
        <v>364</v>
      </c>
      <c r="B130" s="137" t="s">
        <v>441</v>
      </c>
      <c r="C130" s="137" t="s">
        <v>442</v>
      </c>
      <c r="D130" s="137">
        <v>90</v>
      </c>
      <c r="E130" s="137" t="s">
        <v>2935</v>
      </c>
      <c r="F130" s="137">
        <v>0</v>
      </c>
      <c r="G130" s="137" t="s">
        <v>181</v>
      </c>
      <c r="H130" s="70">
        <v>0</v>
      </c>
      <c r="I130" s="70" t="s">
        <v>181</v>
      </c>
      <c r="J130" s="149"/>
    </row>
    <row r="131" spans="1:10" ht="12.75" customHeight="1">
      <c r="A131" s="70" t="s">
        <v>364</v>
      </c>
      <c r="B131" s="137" t="s">
        <v>443</v>
      </c>
      <c r="C131" s="137" t="s">
        <v>444</v>
      </c>
      <c r="D131" s="137">
        <v>90</v>
      </c>
      <c r="E131" s="137" t="s">
        <v>2935</v>
      </c>
      <c r="F131" s="137">
        <v>0</v>
      </c>
      <c r="G131" s="137" t="s">
        <v>181</v>
      </c>
      <c r="H131" s="70">
        <v>0</v>
      </c>
      <c r="I131" s="70" t="s">
        <v>181</v>
      </c>
      <c r="J131" s="149"/>
    </row>
    <row r="132" spans="1:10" ht="12.75" customHeight="1">
      <c r="A132" s="70" t="s">
        <v>364</v>
      </c>
      <c r="B132" s="137" t="s">
        <v>445</v>
      </c>
      <c r="C132" s="137" t="s">
        <v>446</v>
      </c>
      <c r="D132" s="137">
        <v>90</v>
      </c>
      <c r="E132" s="137" t="s">
        <v>2935</v>
      </c>
      <c r="F132" s="137">
        <v>0</v>
      </c>
      <c r="G132" s="137" t="s">
        <v>181</v>
      </c>
      <c r="H132" s="70">
        <v>0</v>
      </c>
      <c r="I132" s="70" t="s">
        <v>181</v>
      </c>
      <c r="J132" s="149"/>
    </row>
    <row r="133" spans="1:10" ht="12.75" customHeight="1">
      <c r="A133" s="70" t="s">
        <v>364</v>
      </c>
      <c r="B133" s="137" t="s">
        <v>447</v>
      </c>
      <c r="C133" s="137" t="s">
        <v>448</v>
      </c>
      <c r="D133" s="137">
        <v>90</v>
      </c>
      <c r="E133" s="137" t="s">
        <v>2935</v>
      </c>
      <c r="F133" s="137">
        <v>0</v>
      </c>
      <c r="G133" s="137" t="s">
        <v>181</v>
      </c>
      <c r="H133" s="70">
        <v>0</v>
      </c>
      <c r="I133" s="70" t="s">
        <v>181</v>
      </c>
      <c r="J133" s="149"/>
    </row>
    <row r="134" spans="1:10" ht="12.75" customHeight="1">
      <c r="A134" s="70" t="s">
        <v>364</v>
      </c>
      <c r="B134" s="137" t="s">
        <v>449</v>
      </c>
      <c r="C134" s="137" t="s">
        <v>450</v>
      </c>
      <c r="D134" s="137">
        <v>90</v>
      </c>
      <c r="E134" s="137" t="s">
        <v>2935</v>
      </c>
      <c r="F134" s="137">
        <v>0</v>
      </c>
      <c r="G134" s="137" t="s">
        <v>181</v>
      </c>
      <c r="H134" s="70">
        <v>0</v>
      </c>
      <c r="I134" s="70" t="s">
        <v>181</v>
      </c>
      <c r="J134" s="149"/>
    </row>
    <row r="135" spans="1:10" ht="12.75" customHeight="1">
      <c r="A135" s="70" t="s">
        <v>364</v>
      </c>
      <c r="B135" s="137" t="s">
        <v>451</v>
      </c>
      <c r="C135" s="137" t="s">
        <v>452</v>
      </c>
      <c r="D135" s="137">
        <v>90</v>
      </c>
      <c r="E135" s="137" t="s">
        <v>2935</v>
      </c>
      <c r="F135" s="137">
        <v>0</v>
      </c>
      <c r="G135" s="137" t="s">
        <v>181</v>
      </c>
      <c r="H135" s="70">
        <v>0</v>
      </c>
      <c r="I135" s="70" t="s">
        <v>181</v>
      </c>
      <c r="J135" s="149"/>
    </row>
    <row r="136" spans="1:10" ht="12.75" customHeight="1">
      <c r="A136" s="70" t="s">
        <v>364</v>
      </c>
      <c r="B136" s="137" t="s">
        <v>453</v>
      </c>
      <c r="C136" s="137" t="s">
        <v>454</v>
      </c>
      <c r="D136" s="137">
        <v>90</v>
      </c>
      <c r="E136" s="137" t="s">
        <v>2935</v>
      </c>
      <c r="F136" s="137">
        <v>0</v>
      </c>
      <c r="G136" s="137" t="s">
        <v>181</v>
      </c>
      <c r="H136" s="70">
        <v>0</v>
      </c>
      <c r="I136" s="70" t="s">
        <v>181</v>
      </c>
      <c r="J136" s="149"/>
    </row>
    <row r="137" spans="1:10" ht="12.75" customHeight="1">
      <c r="A137" s="70" t="s">
        <v>364</v>
      </c>
      <c r="B137" s="137" t="s">
        <v>455</v>
      </c>
      <c r="C137" s="137" t="s">
        <v>456</v>
      </c>
      <c r="D137" s="137">
        <v>90</v>
      </c>
      <c r="E137" s="137" t="s">
        <v>2935</v>
      </c>
      <c r="F137" s="137">
        <v>0</v>
      </c>
      <c r="G137" s="137" t="s">
        <v>181</v>
      </c>
      <c r="H137" s="70">
        <v>0</v>
      </c>
      <c r="I137" s="70" t="s">
        <v>181</v>
      </c>
      <c r="J137" s="149"/>
    </row>
    <row r="138" spans="1:10" ht="12.75" customHeight="1">
      <c r="A138" s="70" t="s">
        <v>364</v>
      </c>
      <c r="B138" s="137" t="s">
        <v>457</v>
      </c>
      <c r="C138" s="137" t="s">
        <v>458</v>
      </c>
      <c r="D138" s="137">
        <v>90</v>
      </c>
      <c r="E138" s="137" t="s">
        <v>2935</v>
      </c>
      <c r="F138" s="137">
        <v>0</v>
      </c>
      <c r="G138" s="137" t="s">
        <v>181</v>
      </c>
      <c r="H138" s="70">
        <v>0</v>
      </c>
      <c r="I138" s="70" t="s">
        <v>181</v>
      </c>
      <c r="J138" s="149"/>
    </row>
    <row r="139" spans="1:10" ht="12.75" customHeight="1">
      <c r="A139" s="70" t="s">
        <v>364</v>
      </c>
      <c r="B139" s="137" t="s">
        <v>459</v>
      </c>
      <c r="C139" s="137" t="s">
        <v>460</v>
      </c>
      <c r="D139" s="137">
        <v>90</v>
      </c>
      <c r="E139" s="137" t="s">
        <v>2935</v>
      </c>
      <c r="F139" s="137">
        <v>0</v>
      </c>
      <c r="G139" s="137" t="s">
        <v>181</v>
      </c>
      <c r="H139" s="70">
        <v>0</v>
      </c>
      <c r="I139" s="70" t="s">
        <v>181</v>
      </c>
      <c r="J139" s="149"/>
    </row>
    <row r="140" spans="1:10" ht="12.75" customHeight="1">
      <c r="A140" s="70" t="s">
        <v>364</v>
      </c>
      <c r="B140" s="137" t="s">
        <v>461</v>
      </c>
      <c r="C140" s="137" t="s">
        <v>462</v>
      </c>
      <c r="D140" s="137">
        <v>90</v>
      </c>
      <c r="E140" s="137" t="s">
        <v>2935</v>
      </c>
      <c r="F140" s="137">
        <v>0</v>
      </c>
      <c r="G140" s="137" t="s">
        <v>181</v>
      </c>
      <c r="H140" s="70">
        <v>0</v>
      </c>
      <c r="I140" s="70" t="s">
        <v>181</v>
      </c>
      <c r="J140" s="149"/>
    </row>
    <row r="141" spans="1:10" ht="12.75" customHeight="1">
      <c r="A141" s="70" t="s">
        <v>364</v>
      </c>
      <c r="B141" s="137" t="s">
        <v>463</v>
      </c>
      <c r="C141" s="137" t="s">
        <v>464</v>
      </c>
      <c r="D141" s="137">
        <v>90</v>
      </c>
      <c r="E141" s="137" t="s">
        <v>2935</v>
      </c>
      <c r="F141" s="137">
        <v>0</v>
      </c>
      <c r="G141" s="137" t="s">
        <v>181</v>
      </c>
      <c r="H141" s="70">
        <v>0</v>
      </c>
      <c r="I141" s="70" t="s">
        <v>181</v>
      </c>
      <c r="J141" s="149"/>
    </row>
    <row r="142" spans="1:10" ht="12.75" customHeight="1">
      <c r="A142" s="70" t="s">
        <v>364</v>
      </c>
      <c r="B142" s="137" t="s">
        <v>465</v>
      </c>
      <c r="C142" s="137" t="s">
        <v>466</v>
      </c>
      <c r="D142" s="137">
        <v>90</v>
      </c>
      <c r="E142" s="137" t="s">
        <v>2935</v>
      </c>
      <c r="F142" s="137">
        <v>0</v>
      </c>
      <c r="G142" s="137" t="s">
        <v>181</v>
      </c>
      <c r="H142" s="70">
        <v>0</v>
      </c>
      <c r="I142" s="70" t="s">
        <v>181</v>
      </c>
      <c r="J142" s="149"/>
    </row>
    <row r="143" spans="1:10" ht="12.75" customHeight="1">
      <c r="A143" s="70" t="s">
        <v>364</v>
      </c>
      <c r="B143" s="137" t="s">
        <v>467</v>
      </c>
      <c r="C143" s="137" t="s">
        <v>468</v>
      </c>
      <c r="D143" s="137">
        <v>90</v>
      </c>
      <c r="E143" s="137" t="s">
        <v>2935</v>
      </c>
      <c r="F143" s="137">
        <v>0</v>
      </c>
      <c r="G143" s="137" t="s">
        <v>181</v>
      </c>
      <c r="H143" s="70">
        <v>0</v>
      </c>
      <c r="I143" s="70" t="s">
        <v>181</v>
      </c>
      <c r="J143" s="149"/>
    </row>
    <row r="144" spans="1:10" ht="12.75" customHeight="1">
      <c r="A144" s="70" t="s">
        <v>364</v>
      </c>
      <c r="B144" s="137" t="s">
        <v>469</v>
      </c>
      <c r="C144" s="137" t="s">
        <v>470</v>
      </c>
      <c r="D144" s="137">
        <v>90</v>
      </c>
      <c r="E144" s="137" t="s">
        <v>2935</v>
      </c>
      <c r="F144" s="137">
        <v>0</v>
      </c>
      <c r="G144" s="137" t="s">
        <v>181</v>
      </c>
      <c r="H144" s="70">
        <v>0</v>
      </c>
      <c r="I144" s="70" t="s">
        <v>181</v>
      </c>
      <c r="J144" s="149"/>
    </row>
    <row r="145" spans="1:10" ht="12.75" customHeight="1">
      <c r="A145" s="70" t="s">
        <v>364</v>
      </c>
      <c r="B145" s="137" t="s">
        <v>471</v>
      </c>
      <c r="C145" s="137" t="s">
        <v>472</v>
      </c>
      <c r="D145" s="137">
        <v>90</v>
      </c>
      <c r="E145" s="137" t="s">
        <v>2935</v>
      </c>
      <c r="F145" s="137">
        <v>0</v>
      </c>
      <c r="G145" s="137" t="s">
        <v>181</v>
      </c>
      <c r="H145" s="70">
        <v>0</v>
      </c>
      <c r="I145" s="70" t="s">
        <v>181</v>
      </c>
      <c r="J145" s="149"/>
    </row>
    <row r="146" spans="1:10" ht="12.75" customHeight="1">
      <c r="A146" s="70" t="s">
        <v>364</v>
      </c>
      <c r="B146" s="137" t="s">
        <v>473</v>
      </c>
      <c r="C146" s="137" t="s">
        <v>474</v>
      </c>
      <c r="D146" s="137">
        <v>90</v>
      </c>
      <c r="E146" s="137" t="s">
        <v>2935</v>
      </c>
      <c r="F146" s="137">
        <v>0</v>
      </c>
      <c r="G146" s="137" t="s">
        <v>181</v>
      </c>
      <c r="H146" s="70">
        <v>0</v>
      </c>
      <c r="I146" s="70" t="s">
        <v>181</v>
      </c>
      <c r="J146" s="149"/>
    </row>
    <row r="147" spans="1:10" ht="12.75" customHeight="1">
      <c r="A147" s="70" t="s">
        <v>364</v>
      </c>
      <c r="B147" s="137" t="s">
        <v>475</v>
      </c>
      <c r="C147" s="137" t="s">
        <v>476</v>
      </c>
      <c r="D147" s="137">
        <v>90</v>
      </c>
      <c r="E147" s="137" t="s">
        <v>2935</v>
      </c>
      <c r="F147" s="137">
        <v>0</v>
      </c>
      <c r="G147" s="137" t="s">
        <v>181</v>
      </c>
      <c r="H147" s="70">
        <v>0</v>
      </c>
      <c r="I147" s="70" t="s">
        <v>181</v>
      </c>
      <c r="J147" s="149"/>
    </row>
    <row r="148" spans="1:10" ht="12.75" customHeight="1">
      <c r="A148" s="70" t="s">
        <v>364</v>
      </c>
      <c r="B148" s="137" t="s">
        <v>477</v>
      </c>
      <c r="C148" s="137" t="s">
        <v>478</v>
      </c>
      <c r="D148" s="137">
        <v>90</v>
      </c>
      <c r="E148" s="137" t="s">
        <v>2935</v>
      </c>
      <c r="F148" s="137">
        <v>0</v>
      </c>
      <c r="G148" s="137" t="s">
        <v>181</v>
      </c>
      <c r="H148" s="70">
        <v>0</v>
      </c>
      <c r="I148" s="70" t="s">
        <v>181</v>
      </c>
      <c r="J148" s="149"/>
    </row>
    <row r="149" spans="1:10" ht="12.75" customHeight="1">
      <c r="A149" s="70" t="s">
        <v>364</v>
      </c>
      <c r="B149" s="137" t="s">
        <v>479</v>
      </c>
      <c r="C149" s="137" t="s">
        <v>480</v>
      </c>
      <c r="D149" s="137">
        <v>90</v>
      </c>
      <c r="E149" s="137" t="s">
        <v>2935</v>
      </c>
      <c r="F149" s="137">
        <v>0</v>
      </c>
      <c r="G149" s="137" t="s">
        <v>181</v>
      </c>
      <c r="H149" s="70">
        <v>0</v>
      </c>
      <c r="I149" s="70" t="s">
        <v>181</v>
      </c>
      <c r="J149" s="149"/>
    </row>
    <row r="150" spans="1:10" ht="12.75" customHeight="1">
      <c r="A150" s="70" t="s">
        <v>364</v>
      </c>
      <c r="B150" s="137" t="s">
        <v>481</v>
      </c>
      <c r="C150" s="137" t="s">
        <v>482</v>
      </c>
      <c r="D150" s="137">
        <v>90</v>
      </c>
      <c r="E150" s="137" t="s">
        <v>2935</v>
      </c>
      <c r="F150" s="137">
        <v>0</v>
      </c>
      <c r="G150" s="137" t="s">
        <v>181</v>
      </c>
      <c r="H150" s="70">
        <v>0</v>
      </c>
      <c r="I150" s="70" t="s">
        <v>181</v>
      </c>
      <c r="J150" s="149"/>
    </row>
    <row r="151" spans="1:10" ht="12.75" customHeight="1">
      <c r="A151" s="70" t="s">
        <v>364</v>
      </c>
      <c r="B151" s="137" t="s">
        <v>483</v>
      </c>
      <c r="C151" s="137" t="s">
        <v>484</v>
      </c>
      <c r="D151" s="137">
        <v>90</v>
      </c>
      <c r="E151" s="137" t="s">
        <v>2935</v>
      </c>
      <c r="F151" s="137">
        <v>0</v>
      </c>
      <c r="G151" s="137" t="s">
        <v>181</v>
      </c>
      <c r="H151" s="70">
        <v>0</v>
      </c>
      <c r="I151" s="70" t="s">
        <v>181</v>
      </c>
      <c r="J151" s="149"/>
    </row>
    <row r="152" spans="1:10" ht="12.75" customHeight="1">
      <c r="A152" s="70" t="s">
        <v>364</v>
      </c>
      <c r="B152" s="137" t="s">
        <v>485</v>
      </c>
      <c r="C152" s="137" t="s">
        <v>486</v>
      </c>
      <c r="D152" s="137">
        <v>90</v>
      </c>
      <c r="E152" s="137" t="s">
        <v>2935</v>
      </c>
      <c r="F152" s="137">
        <v>0</v>
      </c>
      <c r="G152" s="137" t="s">
        <v>181</v>
      </c>
      <c r="H152" s="70">
        <v>0</v>
      </c>
      <c r="I152" s="70" t="s">
        <v>181</v>
      </c>
      <c r="J152" s="149"/>
    </row>
    <row r="153" spans="1:10" ht="12.75" customHeight="1">
      <c r="A153" s="70" t="s">
        <v>364</v>
      </c>
      <c r="B153" s="137" t="s">
        <v>487</v>
      </c>
      <c r="C153" s="137" t="s">
        <v>488</v>
      </c>
      <c r="D153" s="137">
        <v>90</v>
      </c>
      <c r="E153" s="137" t="s">
        <v>2935</v>
      </c>
      <c r="F153" s="137">
        <v>0</v>
      </c>
      <c r="G153" s="137" t="s">
        <v>181</v>
      </c>
      <c r="H153" s="70">
        <v>0</v>
      </c>
      <c r="I153" s="70" t="s">
        <v>181</v>
      </c>
      <c r="J153" s="149"/>
    </row>
    <row r="154" spans="1:10" ht="12.75" customHeight="1">
      <c r="A154" s="70" t="s">
        <v>364</v>
      </c>
      <c r="B154" s="70" t="s">
        <v>489</v>
      </c>
      <c r="C154" s="70" t="s">
        <v>490</v>
      </c>
      <c r="D154" s="70">
        <v>360</v>
      </c>
      <c r="E154" s="70" t="s">
        <v>2935</v>
      </c>
      <c r="F154" s="70">
        <v>1</v>
      </c>
      <c r="G154" s="70" t="s">
        <v>181</v>
      </c>
      <c r="H154" s="70">
        <v>0</v>
      </c>
      <c r="I154" s="70" t="s">
        <v>181</v>
      </c>
      <c r="J154" s="149">
        <v>924.97</v>
      </c>
    </row>
    <row r="155" spans="1:10" ht="12.75" customHeight="1">
      <c r="A155" s="70" t="s">
        <v>364</v>
      </c>
      <c r="B155" s="70" t="s">
        <v>491</v>
      </c>
      <c r="C155" s="70" t="s">
        <v>492</v>
      </c>
      <c r="D155" s="70">
        <v>360</v>
      </c>
      <c r="E155" s="70" t="s">
        <v>2935</v>
      </c>
      <c r="F155" s="70">
        <v>1</v>
      </c>
      <c r="G155" s="70" t="s">
        <v>181</v>
      </c>
      <c r="H155" s="70">
        <v>0</v>
      </c>
      <c r="I155" s="70" t="s">
        <v>181</v>
      </c>
      <c r="J155" s="149">
        <v>4564.8599999999997</v>
      </c>
    </row>
    <row r="156" spans="1:10" ht="12.75" customHeight="1">
      <c r="A156" s="70" t="s">
        <v>364</v>
      </c>
      <c r="B156" s="70" t="s">
        <v>493</v>
      </c>
      <c r="C156" s="70" t="s">
        <v>494</v>
      </c>
      <c r="D156" s="70">
        <v>360</v>
      </c>
      <c r="E156" s="70" t="s">
        <v>2935</v>
      </c>
      <c r="F156" s="70">
        <v>1</v>
      </c>
      <c r="G156" s="70" t="s">
        <v>181</v>
      </c>
      <c r="H156" s="70">
        <v>0</v>
      </c>
      <c r="I156" s="70" t="s">
        <v>181</v>
      </c>
      <c r="J156" s="149">
        <v>1347</v>
      </c>
    </row>
    <row r="157" spans="1:10" ht="12.75" customHeight="1">
      <c r="A157" s="70" t="s">
        <v>364</v>
      </c>
      <c r="B157" s="137" t="s">
        <v>495</v>
      </c>
      <c r="C157" s="137" t="s">
        <v>496</v>
      </c>
      <c r="D157" s="137">
        <v>90</v>
      </c>
      <c r="E157" s="137" t="s">
        <v>2935</v>
      </c>
      <c r="F157" s="137">
        <v>0</v>
      </c>
      <c r="G157" s="137" t="s">
        <v>181</v>
      </c>
      <c r="H157" s="70">
        <v>0</v>
      </c>
      <c r="I157" s="70" t="s">
        <v>181</v>
      </c>
      <c r="J157" s="149"/>
    </row>
    <row r="158" spans="1:10" ht="12.75" customHeight="1">
      <c r="A158" s="70" t="s">
        <v>364</v>
      </c>
      <c r="B158" s="137" t="s">
        <v>497</v>
      </c>
      <c r="C158" s="137" t="s">
        <v>498</v>
      </c>
      <c r="D158" s="137">
        <v>90</v>
      </c>
      <c r="E158" s="137" t="s">
        <v>2935</v>
      </c>
      <c r="F158" s="137">
        <v>0</v>
      </c>
      <c r="G158" s="137" t="s">
        <v>181</v>
      </c>
      <c r="H158" s="70">
        <v>0</v>
      </c>
      <c r="I158" s="70" t="s">
        <v>181</v>
      </c>
      <c r="J158" s="149"/>
    </row>
    <row r="159" spans="1:10" ht="12.75" customHeight="1">
      <c r="A159" s="70" t="s">
        <v>364</v>
      </c>
      <c r="B159" s="137" t="s">
        <v>499</v>
      </c>
      <c r="C159" s="137" t="s">
        <v>500</v>
      </c>
      <c r="D159" s="137">
        <v>90</v>
      </c>
      <c r="E159" s="137" t="s">
        <v>2935</v>
      </c>
      <c r="F159" s="137">
        <v>0</v>
      </c>
      <c r="G159" s="137" t="s">
        <v>181</v>
      </c>
      <c r="H159" s="70">
        <v>0</v>
      </c>
      <c r="I159" s="70" t="s">
        <v>181</v>
      </c>
      <c r="J159" s="149"/>
    </row>
    <row r="160" spans="1:10" ht="12.75" customHeight="1">
      <c r="A160" s="71" t="s">
        <v>364</v>
      </c>
      <c r="B160" s="153" t="s">
        <v>501</v>
      </c>
      <c r="C160" s="153" t="s">
        <v>502</v>
      </c>
      <c r="D160" s="153">
        <v>90</v>
      </c>
      <c r="E160" s="153" t="s">
        <v>2935</v>
      </c>
      <c r="F160" s="153">
        <v>0</v>
      </c>
      <c r="G160" s="153" t="s">
        <v>181</v>
      </c>
      <c r="H160" s="71">
        <v>0</v>
      </c>
      <c r="I160" s="71" t="s">
        <v>181</v>
      </c>
      <c r="J160" s="152"/>
    </row>
    <row r="161" spans="1:10" ht="12.75" customHeight="1">
      <c r="A161" s="29"/>
      <c r="B161" s="28">
        <f>COUNTA(F92:F160)</f>
        <v>69</v>
      </c>
      <c r="C161" s="28"/>
      <c r="D161" s="29"/>
      <c r="E161" s="29"/>
      <c r="F161" s="28">
        <f>COUNTIF(F92:F160, "&gt;0")</f>
        <v>3</v>
      </c>
      <c r="G161" s="29"/>
      <c r="H161" s="28"/>
      <c r="I161" s="29"/>
      <c r="J161" s="51">
        <f>SUM(J92:J160)</f>
        <v>6836.83</v>
      </c>
    </row>
    <row r="162" spans="1:10" ht="12.75" customHeight="1">
      <c r="A162" s="31"/>
      <c r="B162" s="59"/>
      <c r="C162" s="31"/>
      <c r="D162" s="31"/>
      <c r="E162" s="31"/>
      <c r="F162" s="31"/>
      <c r="G162" s="31"/>
      <c r="H162" s="31"/>
      <c r="I162" s="31"/>
      <c r="J162" s="150"/>
    </row>
    <row r="163" spans="1:10" ht="12.75" customHeight="1">
      <c r="A163" s="70" t="s">
        <v>503</v>
      </c>
      <c r="B163" s="137" t="s">
        <v>504</v>
      </c>
      <c r="C163" s="137" t="s">
        <v>505</v>
      </c>
      <c r="D163" s="137">
        <v>90</v>
      </c>
      <c r="E163" s="137" t="s">
        <v>2935</v>
      </c>
      <c r="F163" s="137">
        <v>0</v>
      </c>
      <c r="G163" s="137" t="s">
        <v>181</v>
      </c>
      <c r="H163" s="70">
        <v>0</v>
      </c>
      <c r="I163" s="70" t="s">
        <v>181</v>
      </c>
      <c r="J163" s="149"/>
    </row>
    <row r="164" spans="1:10" ht="12.75" customHeight="1">
      <c r="A164" s="70" t="s">
        <v>503</v>
      </c>
      <c r="B164" s="137" t="s">
        <v>506</v>
      </c>
      <c r="C164" s="137" t="s">
        <v>507</v>
      </c>
      <c r="D164" s="137">
        <v>90</v>
      </c>
      <c r="E164" s="137" t="s">
        <v>2935</v>
      </c>
      <c r="F164" s="137">
        <v>0</v>
      </c>
      <c r="G164" s="137" t="s">
        <v>181</v>
      </c>
      <c r="H164" s="70">
        <v>0</v>
      </c>
      <c r="I164" s="70" t="s">
        <v>181</v>
      </c>
      <c r="J164" s="149"/>
    </row>
    <row r="165" spans="1:10" ht="12.75" customHeight="1">
      <c r="A165" s="70" t="s">
        <v>503</v>
      </c>
      <c r="B165" s="137" t="s">
        <v>508</v>
      </c>
      <c r="C165" s="137" t="s">
        <v>509</v>
      </c>
      <c r="D165" s="137">
        <v>90</v>
      </c>
      <c r="E165" s="137" t="s">
        <v>2935</v>
      </c>
      <c r="F165" s="137">
        <v>0</v>
      </c>
      <c r="G165" s="137" t="s">
        <v>181</v>
      </c>
      <c r="H165" s="70">
        <v>0</v>
      </c>
      <c r="I165" s="70" t="s">
        <v>181</v>
      </c>
      <c r="J165" s="149"/>
    </row>
    <row r="166" spans="1:10" ht="12.75" customHeight="1">
      <c r="A166" s="70" t="s">
        <v>503</v>
      </c>
      <c r="B166" s="137" t="s">
        <v>510</v>
      </c>
      <c r="C166" s="137" t="s">
        <v>511</v>
      </c>
      <c r="D166" s="137">
        <v>90</v>
      </c>
      <c r="E166" s="137" t="s">
        <v>2935</v>
      </c>
      <c r="F166" s="137">
        <v>0</v>
      </c>
      <c r="G166" s="137" t="s">
        <v>181</v>
      </c>
      <c r="H166" s="70">
        <v>0</v>
      </c>
      <c r="I166" s="70" t="s">
        <v>181</v>
      </c>
      <c r="J166" s="149"/>
    </row>
    <row r="167" spans="1:10" ht="12.75" customHeight="1">
      <c r="A167" s="70" t="s">
        <v>503</v>
      </c>
      <c r="B167" s="137" t="s">
        <v>512</v>
      </c>
      <c r="C167" s="137" t="s">
        <v>513</v>
      </c>
      <c r="D167" s="137">
        <v>90</v>
      </c>
      <c r="E167" s="137" t="s">
        <v>2935</v>
      </c>
      <c r="F167" s="137">
        <v>0</v>
      </c>
      <c r="G167" s="137" t="s">
        <v>181</v>
      </c>
      <c r="H167" s="70">
        <v>0</v>
      </c>
      <c r="I167" s="70" t="s">
        <v>181</v>
      </c>
      <c r="J167" s="149"/>
    </row>
    <row r="168" spans="1:10" ht="12.75" customHeight="1">
      <c r="A168" s="70" t="s">
        <v>503</v>
      </c>
      <c r="B168" s="137" t="s">
        <v>514</v>
      </c>
      <c r="C168" s="137" t="s">
        <v>515</v>
      </c>
      <c r="D168" s="137">
        <v>90</v>
      </c>
      <c r="E168" s="137" t="s">
        <v>2935</v>
      </c>
      <c r="F168" s="137">
        <v>0</v>
      </c>
      <c r="G168" s="137" t="s">
        <v>181</v>
      </c>
      <c r="H168" s="70">
        <v>0</v>
      </c>
      <c r="I168" s="70" t="s">
        <v>181</v>
      </c>
      <c r="J168" s="149"/>
    </row>
    <row r="169" spans="1:10" ht="12.75" customHeight="1">
      <c r="A169" s="70" t="s">
        <v>503</v>
      </c>
      <c r="B169" s="137" t="s">
        <v>516</v>
      </c>
      <c r="C169" s="137" t="s">
        <v>517</v>
      </c>
      <c r="D169" s="137">
        <v>90</v>
      </c>
      <c r="E169" s="137" t="s">
        <v>2935</v>
      </c>
      <c r="F169" s="137">
        <v>0</v>
      </c>
      <c r="G169" s="137" t="s">
        <v>181</v>
      </c>
      <c r="H169" s="70">
        <v>0</v>
      </c>
      <c r="I169" s="70" t="s">
        <v>181</v>
      </c>
      <c r="J169" s="149"/>
    </row>
    <row r="170" spans="1:10" ht="12.75" customHeight="1">
      <c r="A170" s="70" t="s">
        <v>503</v>
      </c>
      <c r="B170" s="137" t="s">
        <v>518</v>
      </c>
      <c r="C170" s="137" t="s">
        <v>519</v>
      </c>
      <c r="D170" s="137">
        <v>90</v>
      </c>
      <c r="E170" s="137" t="s">
        <v>2935</v>
      </c>
      <c r="F170" s="137">
        <v>0</v>
      </c>
      <c r="G170" s="137" t="s">
        <v>181</v>
      </c>
      <c r="H170" s="70">
        <v>0</v>
      </c>
      <c r="I170" s="70" t="s">
        <v>181</v>
      </c>
      <c r="J170" s="149"/>
    </row>
    <row r="171" spans="1:10" ht="12.75" customHeight="1">
      <c r="A171" s="70" t="s">
        <v>503</v>
      </c>
      <c r="B171" s="137" t="s">
        <v>520</v>
      </c>
      <c r="C171" s="137" t="s">
        <v>521</v>
      </c>
      <c r="D171" s="137">
        <v>90</v>
      </c>
      <c r="E171" s="137" t="s">
        <v>2935</v>
      </c>
      <c r="F171" s="137">
        <v>0</v>
      </c>
      <c r="G171" s="137" t="s">
        <v>181</v>
      </c>
      <c r="H171" s="70">
        <v>0</v>
      </c>
      <c r="I171" s="70" t="s">
        <v>181</v>
      </c>
      <c r="J171" s="149"/>
    </row>
    <row r="172" spans="1:10" ht="12.75" customHeight="1">
      <c r="A172" s="70" t="s">
        <v>503</v>
      </c>
      <c r="B172" s="137" t="s">
        <v>522</v>
      </c>
      <c r="C172" s="137" t="s">
        <v>523</v>
      </c>
      <c r="D172" s="137">
        <v>90</v>
      </c>
      <c r="E172" s="137" t="s">
        <v>2935</v>
      </c>
      <c r="F172" s="137">
        <v>0</v>
      </c>
      <c r="G172" s="137" t="s">
        <v>181</v>
      </c>
      <c r="H172" s="70">
        <v>0</v>
      </c>
      <c r="I172" s="70" t="s">
        <v>181</v>
      </c>
      <c r="J172" s="149"/>
    </row>
    <row r="173" spans="1:10" ht="12.75" customHeight="1">
      <c r="A173" s="70" t="s">
        <v>503</v>
      </c>
      <c r="B173" s="137" t="s">
        <v>524</v>
      </c>
      <c r="C173" s="137" t="s">
        <v>525</v>
      </c>
      <c r="D173" s="137">
        <v>90</v>
      </c>
      <c r="E173" s="137" t="s">
        <v>2935</v>
      </c>
      <c r="F173" s="137">
        <v>0</v>
      </c>
      <c r="G173" s="137" t="s">
        <v>181</v>
      </c>
      <c r="H173" s="70">
        <v>0</v>
      </c>
      <c r="I173" s="70" t="s">
        <v>181</v>
      </c>
      <c r="J173" s="149"/>
    </row>
    <row r="174" spans="1:10" ht="12.75" customHeight="1">
      <c r="A174" s="70" t="s">
        <v>503</v>
      </c>
      <c r="B174" s="137" t="s">
        <v>526</v>
      </c>
      <c r="C174" s="137" t="s">
        <v>527</v>
      </c>
      <c r="D174" s="137">
        <v>90</v>
      </c>
      <c r="E174" s="137" t="s">
        <v>2935</v>
      </c>
      <c r="F174" s="137">
        <v>0</v>
      </c>
      <c r="G174" s="137" t="s">
        <v>181</v>
      </c>
      <c r="H174" s="70">
        <v>0</v>
      </c>
      <c r="I174" s="70" t="s">
        <v>181</v>
      </c>
      <c r="J174" s="149"/>
    </row>
    <row r="175" spans="1:10" ht="12.75" customHeight="1">
      <c r="A175" s="70" t="s">
        <v>503</v>
      </c>
      <c r="B175" s="137" t="s">
        <v>528</v>
      </c>
      <c r="C175" s="137" t="s">
        <v>529</v>
      </c>
      <c r="D175" s="137">
        <v>90</v>
      </c>
      <c r="E175" s="137" t="s">
        <v>2935</v>
      </c>
      <c r="F175" s="137">
        <v>0</v>
      </c>
      <c r="G175" s="137" t="s">
        <v>181</v>
      </c>
      <c r="H175" s="70">
        <v>0</v>
      </c>
      <c r="I175" s="70" t="s">
        <v>181</v>
      </c>
      <c r="J175" s="149"/>
    </row>
    <row r="176" spans="1:10" ht="12.75" customHeight="1">
      <c r="A176" s="70" t="s">
        <v>503</v>
      </c>
      <c r="B176" s="137" t="s">
        <v>530</v>
      </c>
      <c r="C176" s="137" t="s">
        <v>531</v>
      </c>
      <c r="D176" s="137">
        <v>360</v>
      </c>
      <c r="E176" s="137" t="s">
        <v>2935</v>
      </c>
      <c r="F176" s="137">
        <v>0</v>
      </c>
      <c r="G176" s="137" t="s">
        <v>181</v>
      </c>
      <c r="H176" s="70">
        <v>0</v>
      </c>
      <c r="I176" s="70" t="s">
        <v>181</v>
      </c>
      <c r="J176" s="149"/>
    </row>
    <row r="177" spans="1:10" ht="12.75" customHeight="1">
      <c r="A177" s="70" t="s">
        <v>503</v>
      </c>
      <c r="B177" s="137" t="s">
        <v>532</v>
      </c>
      <c r="C177" s="137" t="s">
        <v>533</v>
      </c>
      <c r="D177" s="137">
        <v>90</v>
      </c>
      <c r="E177" s="137" t="s">
        <v>2935</v>
      </c>
      <c r="F177" s="137">
        <v>0</v>
      </c>
      <c r="G177" s="137" t="s">
        <v>181</v>
      </c>
      <c r="H177" s="70">
        <v>0</v>
      </c>
      <c r="I177" s="70" t="s">
        <v>181</v>
      </c>
      <c r="J177" s="149"/>
    </row>
    <row r="178" spans="1:10" ht="12.75" customHeight="1">
      <c r="A178" s="70" t="s">
        <v>503</v>
      </c>
      <c r="B178" s="137" t="s">
        <v>534</v>
      </c>
      <c r="C178" s="137" t="s">
        <v>535</v>
      </c>
      <c r="D178" s="137">
        <v>90</v>
      </c>
      <c r="E178" s="137" t="s">
        <v>2935</v>
      </c>
      <c r="F178" s="137">
        <v>0</v>
      </c>
      <c r="G178" s="137" t="s">
        <v>181</v>
      </c>
      <c r="H178" s="70">
        <v>0</v>
      </c>
      <c r="I178" s="70" t="s">
        <v>181</v>
      </c>
      <c r="J178" s="149"/>
    </row>
    <row r="179" spans="1:10" ht="12.75" customHeight="1">
      <c r="A179" s="70" t="s">
        <v>503</v>
      </c>
      <c r="B179" s="137" t="s">
        <v>536</v>
      </c>
      <c r="C179" s="137" t="s">
        <v>537</v>
      </c>
      <c r="D179" s="137">
        <v>90</v>
      </c>
      <c r="E179" s="137" t="s">
        <v>2935</v>
      </c>
      <c r="F179" s="137">
        <v>0</v>
      </c>
      <c r="G179" s="137" t="s">
        <v>181</v>
      </c>
      <c r="H179" s="70">
        <v>0</v>
      </c>
      <c r="I179" s="70" t="s">
        <v>181</v>
      </c>
      <c r="J179" s="149"/>
    </row>
    <row r="180" spans="1:10" ht="12.75" customHeight="1">
      <c r="A180" s="70" t="s">
        <v>503</v>
      </c>
      <c r="B180" s="137" t="s">
        <v>538</v>
      </c>
      <c r="C180" s="137" t="s">
        <v>539</v>
      </c>
      <c r="D180" s="137">
        <v>90</v>
      </c>
      <c r="E180" s="137" t="s">
        <v>2935</v>
      </c>
      <c r="F180" s="137">
        <v>0</v>
      </c>
      <c r="G180" s="137" t="s">
        <v>181</v>
      </c>
      <c r="H180" s="70">
        <v>0</v>
      </c>
      <c r="I180" s="70" t="s">
        <v>181</v>
      </c>
      <c r="J180" s="149"/>
    </row>
    <row r="181" spans="1:10" ht="12.75" customHeight="1">
      <c r="A181" s="70" t="s">
        <v>503</v>
      </c>
      <c r="B181" s="137" t="s">
        <v>540</v>
      </c>
      <c r="C181" s="137" t="s">
        <v>541</v>
      </c>
      <c r="D181" s="137">
        <v>90</v>
      </c>
      <c r="E181" s="137" t="s">
        <v>2935</v>
      </c>
      <c r="F181" s="137">
        <v>0</v>
      </c>
      <c r="G181" s="137" t="s">
        <v>181</v>
      </c>
      <c r="H181" s="70">
        <v>0</v>
      </c>
      <c r="I181" s="70" t="s">
        <v>181</v>
      </c>
      <c r="J181" s="149"/>
    </row>
    <row r="182" spans="1:10" ht="12.75" customHeight="1">
      <c r="A182" s="70" t="s">
        <v>503</v>
      </c>
      <c r="B182" s="137" t="s">
        <v>542</v>
      </c>
      <c r="C182" s="137" t="s">
        <v>543</v>
      </c>
      <c r="D182" s="137">
        <v>90</v>
      </c>
      <c r="E182" s="137" t="s">
        <v>2935</v>
      </c>
      <c r="F182" s="137">
        <v>0</v>
      </c>
      <c r="G182" s="137" t="s">
        <v>181</v>
      </c>
      <c r="H182" s="70">
        <v>0</v>
      </c>
      <c r="I182" s="70" t="s">
        <v>181</v>
      </c>
      <c r="J182" s="149"/>
    </row>
    <row r="183" spans="1:10" ht="12.75" customHeight="1">
      <c r="A183" s="70" t="s">
        <v>503</v>
      </c>
      <c r="B183" s="137" t="s">
        <v>544</v>
      </c>
      <c r="C183" s="137" t="s">
        <v>545</v>
      </c>
      <c r="D183" s="137">
        <v>90</v>
      </c>
      <c r="E183" s="137" t="s">
        <v>2935</v>
      </c>
      <c r="F183" s="137">
        <v>0</v>
      </c>
      <c r="G183" s="137" t="s">
        <v>181</v>
      </c>
      <c r="H183" s="70">
        <v>0</v>
      </c>
      <c r="I183" s="70" t="s">
        <v>181</v>
      </c>
      <c r="J183" s="149"/>
    </row>
    <row r="184" spans="1:10" ht="12.75" customHeight="1">
      <c r="A184" s="70" t="s">
        <v>503</v>
      </c>
      <c r="B184" s="137" t="s">
        <v>546</v>
      </c>
      <c r="C184" s="137" t="s">
        <v>547</v>
      </c>
      <c r="D184" s="137">
        <v>90</v>
      </c>
      <c r="E184" s="137" t="s">
        <v>2935</v>
      </c>
      <c r="F184" s="137">
        <v>0</v>
      </c>
      <c r="G184" s="137" t="s">
        <v>181</v>
      </c>
      <c r="H184" s="70">
        <v>0</v>
      </c>
      <c r="I184" s="70" t="s">
        <v>181</v>
      </c>
      <c r="J184" s="149"/>
    </row>
    <row r="185" spans="1:10" ht="12.75" customHeight="1">
      <c r="A185" s="70" t="s">
        <v>503</v>
      </c>
      <c r="B185" s="137" t="s">
        <v>548</v>
      </c>
      <c r="C185" s="137" t="s">
        <v>549</v>
      </c>
      <c r="D185" s="137">
        <v>90</v>
      </c>
      <c r="E185" s="137" t="s">
        <v>2935</v>
      </c>
      <c r="F185" s="137">
        <v>0</v>
      </c>
      <c r="G185" s="137" t="s">
        <v>181</v>
      </c>
      <c r="H185" s="70">
        <v>0</v>
      </c>
      <c r="I185" s="70" t="s">
        <v>181</v>
      </c>
      <c r="J185" s="149"/>
    </row>
    <row r="186" spans="1:10" ht="12.75" customHeight="1">
      <c r="A186" s="70" t="s">
        <v>503</v>
      </c>
      <c r="B186" s="137" t="s">
        <v>550</v>
      </c>
      <c r="C186" s="137" t="s">
        <v>551</v>
      </c>
      <c r="D186" s="137">
        <v>90</v>
      </c>
      <c r="E186" s="137" t="s">
        <v>2935</v>
      </c>
      <c r="F186" s="137">
        <v>0</v>
      </c>
      <c r="G186" s="137" t="s">
        <v>181</v>
      </c>
      <c r="H186" s="70">
        <v>0</v>
      </c>
      <c r="I186" s="70" t="s">
        <v>181</v>
      </c>
      <c r="J186" s="149"/>
    </row>
    <row r="187" spans="1:10" ht="12.75" customHeight="1">
      <c r="A187" s="70" t="s">
        <v>503</v>
      </c>
      <c r="B187" s="137" t="s">
        <v>552</v>
      </c>
      <c r="C187" s="137" t="s">
        <v>553</v>
      </c>
      <c r="D187" s="137">
        <v>90</v>
      </c>
      <c r="E187" s="137" t="s">
        <v>2935</v>
      </c>
      <c r="F187" s="137">
        <v>0</v>
      </c>
      <c r="G187" s="137" t="s">
        <v>181</v>
      </c>
      <c r="H187" s="70">
        <v>0</v>
      </c>
      <c r="I187" s="70" t="s">
        <v>181</v>
      </c>
      <c r="J187" s="149"/>
    </row>
    <row r="188" spans="1:10" ht="12.75" customHeight="1">
      <c r="A188" s="70" t="s">
        <v>503</v>
      </c>
      <c r="B188" s="137" t="s">
        <v>554</v>
      </c>
      <c r="C188" s="137" t="s">
        <v>555</v>
      </c>
      <c r="D188" s="137">
        <v>90</v>
      </c>
      <c r="E188" s="137" t="s">
        <v>2935</v>
      </c>
      <c r="F188" s="137">
        <v>0</v>
      </c>
      <c r="G188" s="137" t="s">
        <v>181</v>
      </c>
      <c r="H188" s="70">
        <v>0</v>
      </c>
      <c r="I188" s="70" t="s">
        <v>181</v>
      </c>
      <c r="J188" s="149"/>
    </row>
    <row r="189" spans="1:10" ht="12.75" customHeight="1">
      <c r="A189" s="70" t="s">
        <v>503</v>
      </c>
      <c r="B189" s="137" t="s">
        <v>556</v>
      </c>
      <c r="C189" s="137" t="s">
        <v>557</v>
      </c>
      <c r="D189" s="137">
        <v>90</v>
      </c>
      <c r="E189" s="137" t="s">
        <v>2935</v>
      </c>
      <c r="F189" s="137">
        <v>0</v>
      </c>
      <c r="G189" s="137" t="s">
        <v>181</v>
      </c>
      <c r="H189" s="70">
        <v>0</v>
      </c>
      <c r="I189" s="70" t="s">
        <v>181</v>
      </c>
      <c r="J189" s="149"/>
    </row>
    <row r="190" spans="1:10" ht="12.75" customHeight="1">
      <c r="A190" s="70" t="s">
        <v>503</v>
      </c>
      <c r="B190" s="137" t="s">
        <v>558</v>
      </c>
      <c r="C190" s="137" t="s">
        <v>559</v>
      </c>
      <c r="D190" s="137">
        <v>90</v>
      </c>
      <c r="E190" s="137" t="s">
        <v>2935</v>
      </c>
      <c r="F190" s="137">
        <v>0</v>
      </c>
      <c r="G190" s="137" t="s">
        <v>181</v>
      </c>
      <c r="H190" s="70">
        <v>0</v>
      </c>
      <c r="I190" s="70" t="s">
        <v>181</v>
      </c>
      <c r="J190" s="149"/>
    </row>
    <row r="191" spans="1:10" ht="12.75" customHeight="1">
      <c r="A191" s="70" t="s">
        <v>503</v>
      </c>
      <c r="B191" s="137" t="s">
        <v>560</v>
      </c>
      <c r="C191" s="137" t="s">
        <v>561</v>
      </c>
      <c r="D191" s="137">
        <v>90</v>
      </c>
      <c r="E191" s="137" t="s">
        <v>2935</v>
      </c>
      <c r="F191" s="137">
        <v>0</v>
      </c>
      <c r="G191" s="137" t="s">
        <v>181</v>
      </c>
      <c r="H191" s="70">
        <v>0</v>
      </c>
      <c r="I191" s="70" t="s">
        <v>181</v>
      </c>
      <c r="J191" s="149"/>
    </row>
    <row r="192" spans="1:10" ht="12.75" customHeight="1">
      <c r="A192" s="70" t="s">
        <v>503</v>
      </c>
      <c r="B192" s="137" t="s">
        <v>562</v>
      </c>
      <c r="C192" s="137" t="s">
        <v>563</v>
      </c>
      <c r="D192" s="137">
        <v>90</v>
      </c>
      <c r="E192" s="137" t="s">
        <v>2935</v>
      </c>
      <c r="F192" s="137">
        <v>0</v>
      </c>
      <c r="G192" s="137" t="s">
        <v>181</v>
      </c>
      <c r="H192" s="70">
        <v>0</v>
      </c>
      <c r="I192" s="70" t="s">
        <v>181</v>
      </c>
      <c r="J192" s="149"/>
    </row>
    <row r="193" spans="1:10" ht="12.75" customHeight="1">
      <c r="A193" s="70" t="s">
        <v>503</v>
      </c>
      <c r="B193" s="137" t="s">
        <v>564</v>
      </c>
      <c r="C193" s="137" t="s">
        <v>565</v>
      </c>
      <c r="D193" s="137">
        <v>90</v>
      </c>
      <c r="E193" s="137" t="s">
        <v>2935</v>
      </c>
      <c r="F193" s="137">
        <v>0</v>
      </c>
      <c r="G193" s="137" t="s">
        <v>181</v>
      </c>
      <c r="H193" s="70">
        <v>0</v>
      </c>
      <c r="I193" s="70" t="s">
        <v>181</v>
      </c>
      <c r="J193" s="149"/>
    </row>
    <row r="194" spans="1:10" ht="12.75" customHeight="1">
      <c r="A194" s="70" t="s">
        <v>503</v>
      </c>
      <c r="B194" s="137" t="s">
        <v>566</v>
      </c>
      <c r="C194" s="137" t="s">
        <v>567</v>
      </c>
      <c r="D194" s="137">
        <v>90</v>
      </c>
      <c r="E194" s="137" t="s">
        <v>2935</v>
      </c>
      <c r="F194" s="137">
        <v>0</v>
      </c>
      <c r="G194" s="137" t="s">
        <v>181</v>
      </c>
      <c r="H194" s="70">
        <v>0</v>
      </c>
      <c r="I194" s="70" t="s">
        <v>181</v>
      </c>
      <c r="J194" s="149"/>
    </row>
    <row r="195" spans="1:10" ht="12.75" customHeight="1">
      <c r="A195" s="70" t="s">
        <v>503</v>
      </c>
      <c r="B195" s="137" t="s">
        <v>568</v>
      </c>
      <c r="C195" s="137" t="s">
        <v>569</v>
      </c>
      <c r="D195" s="137">
        <v>90</v>
      </c>
      <c r="E195" s="137" t="s">
        <v>2935</v>
      </c>
      <c r="F195" s="137">
        <v>0</v>
      </c>
      <c r="G195" s="137" t="s">
        <v>181</v>
      </c>
      <c r="H195" s="70">
        <v>0</v>
      </c>
      <c r="I195" s="70" t="s">
        <v>181</v>
      </c>
      <c r="J195" s="149"/>
    </row>
    <row r="196" spans="1:10" ht="12.75" customHeight="1">
      <c r="A196" s="70" t="s">
        <v>503</v>
      </c>
      <c r="B196" s="137" t="s">
        <v>570</v>
      </c>
      <c r="C196" s="137" t="s">
        <v>571</v>
      </c>
      <c r="D196" s="137">
        <v>360</v>
      </c>
      <c r="E196" s="137" t="s">
        <v>2935</v>
      </c>
      <c r="F196" s="137">
        <v>0</v>
      </c>
      <c r="G196" s="137" t="s">
        <v>181</v>
      </c>
      <c r="H196" s="70">
        <v>0</v>
      </c>
      <c r="I196" s="70" t="s">
        <v>181</v>
      </c>
      <c r="J196" s="149"/>
    </row>
    <row r="197" spans="1:10" ht="12.75" customHeight="1">
      <c r="A197" s="70" t="s">
        <v>503</v>
      </c>
      <c r="B197" s="137" t="s">
        <v>572</v>
      </c>
      <c r="C197" s="137" t="s">
        <v>573</v>
      </c>
      <c r="D197" s="137">
        <v>90</v>
      </c>
      <c r="E197" s="137" t="s">
        <v>2935</v>
      </c>
      <c r="F197" s="137">
        <v>0</v>
      </c>
      <c r="G197" s="137" t="s">
        <v>181</v>
      </c>
      <c r="H197" s="70">
        <v>0</v>
      </c>
      <c r="I197" s="70" t="s">
        <v>181</v>
      </c>
      <c r="J197" s="149"/>
    </row>
    <row r="198" spans="1:10" ht="12.75" customHeight="1">
      <c r="A198" s="70" t="s">
        <v>503</v>
      </c>
      <c r="B198" s="137" t="s">
        <v>574</v>
      </c>
      <c r="C198" s="137" t="s">
        <v>575</v>
      </c>
      <c r="D198" s="137">
        <v>360</v>
      </c>
      <c r="E198" s="137" t="s">
        <v>2935</v>
      </c>
      <c r="F198" s="137">
        <v>0</v>
      </c>
      <c r="G198" s="137" t="s">
        <v>181</v>
      </c>
      <c r="H198" s="70">
        <v>0</v>
      </c>
      <c r="I198" s="70" t="s">
        <v>181</v>
      </c>
      <c r="J198" s="149"/>
    </row>
    <row r="199" spans="1:10" ht="12.75" customHeight="1">
      <c r="A199" s="70" t="s">
        <v>503</v>
      </c>
      <c r="B199" s="137" t="s">
        <v>576</v>
      </c>
      <c r="C199" s="137" t="s">
        <v>577</v>
      </c>
      <c r="D199" s="137">
        <v>90</v>
      </c>
      <c r="E199" s="137" t="s">
        <v>2935</v>
      </c>
      <c r="F199" s="137">
        <v>0</v>
      </c>
      <c r="G199" s="137" t="s">
        <v>181</v>
      </c>
      <c r="H199" s="70">
        <v>0</v>
      </c>
      <c r="I199" s="70" t="s">
        <v>181</v>
      </c>
      <c r="J199" s="149"/>
    </row>
    <row r="200" spans="1:10" ht="12.75" customHeight="1">
      <c r="A200" s="70" t="s">
        <v>503</v>
      </c>
      <c r="B200" s="70" t="s">
        <v>578</v>
      </c>
      <c r="C200" s="70" t="s">
        <v>579</v>
      </c>
      <c r="D200" s="70">
        <v>90</v>
      </c>
      <c r="E200" s="70" t="s">
        <v>2935</v>
      </c>
      <c r="F200" s="70">
        <v>1</v>
      </c>
      <c r="G200" s="70" t="s">
        <v>181</v>
      </c>
      <c r="H200" s="70">
        <v>0</v>
      </c>
      <c r="I200" s="70" t="s">
        <v>181</v>
      </c>
      <c r="J200" s="149">
        <v>576.11</v>
      </c>
    </row>
    <row r="201" spans="1:10" ht="12.75" customHeight="1">
      <c r="A201" s="70" t="s">
        <v>503</v>
      </c>
      <c r="B201" s="137" t="s">
        <v>580</v>
      </c>
      <c r="C201" s="137" t="s">
        <v>581</v>
      </c>
      <c r="D201" s="137">
        <v>90</v>
      </c>
      <c r="E201" s="137" t="s">
        <v>2935</v>
      </c>
      <c r="F201" s="137">
        <v>0</v>
      </c>
      <c r="G201" s="137" t="s">
        <v>181</v>
      </c>
      <c r="H201" s="70">
        <v>0</v>
      </c>
      <c r="I201" s="70" t="s">
        <v>181</v>
      </c>
      <c r="J201" s="149"/>
    </row>
    <row r="202" spans="1:10" ht="12.75" customHeight="1">
      <c r="A202" s="70" t="s">
        <v>503</v>
      </c>
      <c r="B202" s="137" t="s">
        <v>582</v>
      </c>
      <c r="C202" s="137" t="s">
        <v>583</v>
      </c>
      <c r="D202" s="137">
        <v>90</v>
      </c>
      <c r="E202" s="137" t="s">
        <v>2935</v>
      </c>
      <c r="F202" s="137">
        <v>0</v>
      </c>
      <c r="G202" s="137" t="s">
        <v>181</v>
      </c>
      <c r="H202" s="70">
        <v>0</v>
      </c>
      <c r="I202" s="70" t="s">
        <v>181</v>
      </c>
      <c r="J202" s="149"/>
    </row>
    <row r="203" spans="1:10" ht="12.75" customHeight="1">
      <c r="A203" s="70" t="s">
        <v>503</v>
      </c>
      <c r="B203" s="137" t="s">
        <v>584</v>
      </c>
      <c r="C203" s="137" t="s">
        <v>585</v>
      </c>
      <c r="D203" s="137">
        <v>90</v>
      </c>
      <c r="E203" s="137" t="s">
        <v>2935</v>
      </c>
      <c r="F203" s="137">
        <v>0</v>
      </c>
      <c r="G203" s="137" t="s">
        <v>181</v>
      </c>
      <c r="H203" s="70">
        <v>0</v>
      </c>
      <c r="I203" s="70" t="s">
        <v>181</v>
      </c>
      <c r="J203" s="149"/>
    </row>
    <row r="204" spans="1:10" ht="12.75" customHeight="1">
      <c r="A204" s="70" t="s">
        <v>503</v>
      </c>
      <c r="B204" s="137" t="s">
        <v>586</v>
      </c>
      <c r="C204" s="137" t="s">
        <v>587</v>
      </c>
      <c r="D204" s="137">
        <v>90</v>
      </c>
      <c r="E204" s="137" t="s">
        <v>2935</v>
      </c>
      <c r="F204" s="137">
        <v>0</v>
      </c>
      <c r="G204" s="137" t="s">
        <v>181</v>
      </c>
      <c r="H204" s="70">
        <v>0</v>
      </c>
      <c r="I204" s="70" t="s">
        <v>181</v>
      </c>
      <c r="J204" s="149"/>
    </row>
    <row r="205" spans="1:10" ht="12.75" customHeight="1">
      <c r="A205" s="70" t="s">
        <v>503</v>
      </c>
      <c r="B205" s="137" t="s">
        <v>588</v>
      </c>
      <c r="C205" s="137" t="s">
        <v>589</v>
      </c>
      <c r="D205" s="137">
        <v>90</v>
      </c>
      <c r="E205" s="137" t="s">
        <v>2935</v>
      </c>
      <c r="F205" s="137">
        <v>0</v>
      </c>
      <c r="G205" s="137" t="s">
        <v>181</v>
      </c>
      <c r="H205" s="70">
        <v>0</v>
      </c>
      <c r="I205" s="70" t="s">
        <v>181</v>
      </c>
      <c r="J205" s="149"/>
    </row>
    <row r="206" spans="1:10" ht="12.75" customHeight="1">
      <c r="A206" s="70" t="s">
        <v>503</v>
      </c>
      <c r="B206" s="137" t="s">
        <v>590</v>
      </c>
      <c r="C206" s="137" t="s">
        <v>591</v>
      </c>
      <c r="D206" s="137">
        <v>90</v>
      </c>
      <c r="E206" s="137" t="s">
        <v>2935</v>
      </c>
      <c r="F206" s="137">
        <v>0</v>
      </c>
      <c r="G206" s="137" t="s">
        <v>181</v>
      </c>
      <c r="H206" s="70">
        <v>0</v>
      </c>
      <c r="I206" s="70" t="s">
        <v>181</v>
      </c>
      <c r="J206" s="149"/>
    </row>
    <row r="207" spans="1:10" ht="12.75" customHeight="1">
      <c r="A207" s="70" t="s">
        <v>503</v>
      </c>
      <c r="B207" s="137" t="s">
        <v>592</v>
      </c>
      <c r="C207" s="137" t="s">
        <v>593</v>
      </c>
      <c r="D207" s="137">
        <v>90</v>
      </c>
      <c r="E207" s="137" t="s">
        <v>2935</v>
      </c>
      <c r="F207" s="137">
        <v>0</v>
      </c>
      <c r="G207" s="137" t="s">
        <v>181</v>
      </c>
      <c r="H207" s="70">
        <v>0</v>
      </c>
      <c r="I207" s="70" t="s">
        <v>181</v>
      </c>
      <c r="J207" s="149"/>
    </row>
    <row r="208" spans="1:10" ht="12.75" customHeight="1">
      <c r="A208" s="70" t="s">
        <v>503</v>
      </c>
      <c r="B208" s="137" t="s">
        <v>594</v>
      </c>
      <c r="C208" s="137" t="s">
        <v>595</v>
      </c>
      <c r="D208" s="137">
        <v>90</v>
      </c>
      <c r="E208" s="137" t="s">
        <v>2935</v>
      </c>
      <c r="F208" s="137">
        <v>0</v>
      </c>
      <c r="G208" s="137" t="s">
        <v>181</v>
      </c>
      <c r="H208" s="70">
        <v>0</v>
      </c>
      <c r="I208" s="70" t="s">
        <v>181</v>
      </c>
      <c r="J208" s="149"/>
    </row>
    <row r="209" spans="1:10" ht="12.75" customHeight="1">
      <c r="A209" s="70" t="s">
        <v>503</v>
      </c>
      <c r="B209" s="137" t="s">
        <v>596</v>
      </c>
      <c r="C209" s="137" t="s">
        <v>597</v>
      </c>
      <c r="D209" s="137">
        <v>90</v>
      </c>
      <c r="E209" s="137" t="s">
        <v>2935</v>
      </c>
      <c r="F209" s="137">
        <v>0</v>
      </c>
      <c r="G209" s="137" t="s">
        <v>181</v>
      </c>
      <c r="H209" s="70">
        <v>0</v>
      </c>
      <c r="I209" s="70" t="s">
        <v>181</v>
      </c>
      <c r="J209" s="149"/>
    </row>
    <row r="210" spans="1:10" ht="12.75" customHeight="1">
      <c r="A210" s="70" t="s">
        <v>503</v>
      </c>
      <c r="B210" s="137" t="s">
        <v>598</v>
      </c>
      <c r="C210" s="137" t="s">
        <v>599</v>
      </c>
      <c r="D210" s="137">
        <v>360</v>
      </c>
      <c r="E210" s="137" t="s">
        <v>2935</v>
      </c>
      <c r="F210" s="137">
        <v>0</v>
      </c>
      <c r="G210" s="137" t="s">
        <v>181</v>
      </c>
      <c r="H210" s="70">
        <v>0</v>
      </c>
      <c r="I210" s="70" t="s">
        <v>181</v>
      </c>
      <c r="J210" s="149"/>
    </row>
    <row r="211" spans="1:10" ht="12.75" customHeight="1">
      <c r="A211" s="70" t="s">
        <v>503</v>
      </c>
      <c r="B211" s="137" t="s">
        <v>600</v>
      </c>
      <c r="C211" s="137" t="s">
        <v>601</v>
      </c>
      <c r="D211" s="137">
        <v>90</v>
      </c>
      <c r="E211" s="137" t="s">
        <v>2935</v>
      </c>
      <c r="F211" s="137">
        <v>0</v>
      </c>
      <c r="G211" s="137" t="s">
        <v>181</v>
      </c>
      <c r="H211" s="70">
        <v>0</v>
      </c>
      <c r="I211" s="70" t="s">
        <v>181</v>
      </c>
      <c r="J211" s="149"/>
    </row>
    <row r="212" spans="1:10" ht="12.75" customHeight="1">
      <c r="A212" s="70" t="s">
        <v>503</v>
      </c>
      <c r="B212" s="137" t="s">
        <v>602</v>
      </c>
      <c r="C212" s="137" t="s">
        <v>603</v>
      </c>
      <c r="D212" s="137">
        <v>360</v>
      </c>
      <c r="E212" s="137" t="s">
        <v>2935</v>
      </c>
      <c r="F212" s="137">
        <v>0</v>
      </c>
      <c r="G212" s="137" t="s">
        <v>181</v>
      </c>
      <c r="H212" s="70">
        <v>0</v>
      </c>
      <c r="I212" s="70" t="s">
        <v>181</v>
      </c>
      <c r="J212" s="149"/>
    </row>
    <row r="213" spans="1:10" ht="12.75" customHeight="1">
      <c r="A213" s="70" t="s">
        <v>503</v>
      </c>
      <c r="B213" s="137" t="s">
        <v>604</v>
      </c>
      <c r="C213" s="137" t="s">
        <v>605</v>
      </c>
      <c r="D213" s="137">
        <v>90</v>
      </c>
      <c r="E213" s="137" t="s">
        <v>2935</v>
      </c>
      <c r="F213" s="137">
        <v>0</v>
      </c>
      <c r="G213" s="137" t="s">
        <v>181</v>
      </c>
      <c r="H213" s="70">
        <v>0</v>
      </c>
      <c r="I213" s="70" t="s">
        <v>181</v>
      </c>
      <c r="J213" s="149"/>
    </row>
    <row r="214" spans="1:10" ht="12.75" customHeight="1">
      <c r="A214" s="70" t="s">
        <v>503</v>
      </c>
      <c r="B214" s="137" t="s">
        <v>606</v>
      </c>
      <c r="C214" s="137" t="s">
        <v>607</v>
      </c>
      <c r="D214" s="137">
        <v>90</v>
      </c>
      <c r="E214" s="137" t="s">
        <v>2935</v>
      </c>
      <c r="F214" s="137">
        <v>0</v>
      </c>
      <c r="G214" s="137" t="s">
        <v>181</v>
      </c>
      <c r="H214" s="70">
        <v>0</v>
      </c>
      <c r="I214" s="70" t="s">
        <v>181</v>
      </c>
      <c r="J214" s="149"/>
    </row>
    <row r="215" spans="1:10" ht="12.75" customHeight="1">
      <c r="A215" s="70" t="s">
        <v>503</v>
      </c>
      <c r="B215" s="137" t="s">
        <v>608</v>
      </c>
      <c r="C215" s="137" t="s">
        <v>609</v>
      </c>
      <c r="D215" s="137">
        <v>90</v>
      </c>
      <c r="E215" s="137" t="s">
        <v>2935</v>
      </c>
      <c r="F215" s="137">
        <v>0</v>
      </c>
      <c r="G215" s="137" t="s">
        <v>181</v>
      </c>
      <c r="H215" s="70">
        <v>0</v>
      </c>
      <c r="I215" s="70" t="s">
        <v>181</v>
      </c>
      <c r="J215" s="149"/>
    </row>
    <row r="216" spans="1:10" ht="12.75" customHeight="1">
      <c r="A216" s="70" t="s">
        <v>503</v>
      </c>
      <c r="B216" s="137" t="s">
        <v>610</v>
      </c>
      <c r="C216" s="137" t="s">
        <v>611</v>
      </c>
      <c r="D216" s="137">
        <v>90</v>
      </c>
      <c r="E216" s="137" t="s">
        <v>2935</v>
      </c>
      <c r="F216" s="137">
        <v>0</v>
      </c>
      <c r="G216" s="137" t="s">
        <v>181</v>
      </c>
      <c r="H216" s="70">
        <v>0</v>
      </c>
      <c r="I216" s="70" t="s">
        <v>181</v>
      </c>
      <c r="J216" s="149"/>
    </row>
    <row r="217" spans="1:10" ht="12.75" customHeight="1">
      <c r="A217" s="70" t="s">
        <v>503</v>
      </c>
      <c r="B217" s="137" t="s">
        <v>612</v>
      </c>
      <c r="C217" s="137" t="s">
        <v>613</v>
      </c>
      <c r="D217" s="137">
        <v>90</v>
      </c>
      <c r="E217" s="137" t="s">
        <v>2935</v>
      </c>
      <c r="F217" s="137">
        <v>0</v>
      </c>
      <c r="G217" s="137" t="s">
        <v>181</v>
      </c>
      <c r="H217" s="70">
        <v>0</v>
      </c>
      <c r="I217" s="70" t="s">
        <v>181</v>
      </c>
      <c r="J217" s="149"/>
    </row>
    <row r="218" spans="1:10" ht="12.75" customHeight="1">
      <c r="A218" s="70" t="s">
        <v>503</v>
      </c>
      <c r="B218" s="137" t="s">
        <v>614</v>
      </c>
      <c r="C218" s="137" t="s">
        <v>615</v>
      </c>
      <c r="D218" s="137">
        <v>90</v>
      </c>
      <c r="E218" s="137" t="s">
        <v>2935</v>
      </c>
      <c r="F218" s="137">
        <v>0</v>
      </c>
      <c r="G218" s="137" t="s">
        <v>181</v>
      </c>
      <c r="H218" s="70">
        <v>0</v>
      </c>
      <c r="I218" s="70" t="s">
        <v>181</v>
      </c>
      <c r="J218" s="149"/>
    </row>
    <row r="219" spans="1:10" ht="12.75" customHeight="1">
      <c r="A219" s="70" t="s">
        <v>503</v>
      </c>
      <c r="B219" s="137" t="s">
        <v>616</v>
      </c>
      <c r="C219" s="137" t="s">
        <v>617</v>
      </c>
      <c r="D219" s="137">
        <v>90</v>
      </c>
      <c r="E219" s="137" t="s">
        <v>2935</v>
      </c>
      <c r="F219" s="137">
        <v>0</v>
      </c>
      <c r="G219" s="137" t="s">
        <v>181</v>
      </c>
      <c r="H219" s="70">
        <v>0</v>
      </c>
      <c r="I219" s="70" t="s">
        <v>181</v>
      </c>
      <c r="J219" s="149"/>
    </row>
    <row r="220" spans="1:10" ht="12.75" customHeight="1">
      <c r="A220" s="70" t="s">
        <v>503</v>
      </c>
      <c r="B220" s="137" t="s">
        <v>618</v>
      </c>
      <c r="C220" s="137" t="s">
        <v>619</v>
      </c>
      <c r="D220" s="137">
        <v>90</v>
      </c>
      <c r="E220" s="137" t="s">
        <v>2935</v>
      </c>
      <c r="F220" s="137">
        <v>0</v>
      </c>
      <c r="G220" s="137" t="s">
        <v>181</v>
      </c>
      <c r="H220" s="70">
        <v>0</v>
      </c>
      <c r="I220" s="70" t="s">
        <v>181</v>
      </c>
      <c r="J220" s="149"/>
    </row>
    <row r="221" spans="1:10" ht="12.75" customHeight="1">
      <c r="A221" s="70" t="s">
        <v>503</v>
      </c>
      <c r="B221" s="137" t="s">
        <v>620</v>
      </c>
      <c r="C221" s="137" t="s">
        <v>621</v>
      </c>
      <c r="D221" s="137">
        <v>90</v>
      </c>
      <c r="E221" s="137" t="s">
        <v>2935</v>
      </c>
      <c r="F221" s="137">
        <v>0</v>
      </c>
      <c r="G221" s="137" t="s">
        <v>181</v>
      </c>
      <c r="H221" s="70">
        <v>0</v>
      </c>
      <c r="I221" s="70" t="s">
        <v>181</v>
      </c>
      <c r="J221" s="149"/>
    </row>
    <row r="222" spans="1:10" ht="12.75" customHeight="1">
      <c r="A222" s="70" t="s">
        <v>503</v>
      </c>
      <c r="B222" s="137" t="s">
        <v>622</v>
      </c>
      <c r="C222" s="137" t="s">
        <v>623</v>
      </c>
      <c r="D222" s="137">
        <v>90</v>
      </c>
      <c r="E222" s="137" t="s">
        <v>2935</v>
      </c>
      <c r="F222" s="137">
        <v>0</v>
      </c>
      <c r="G222" s="137" t="s">
        <v>181</v>
      </c>
      <c r="H222" s="70">
        <v>0</v>
      </c>
      <c r="I222" s="70" t="s">
        <v>181</v>
      </c>
      <c r="J222" s="149"/>
    </row>
    <row r="223" spans="1:10" ht="12.75" customHeight="1">
      <c r="A223" s="70" t="s">
        <v>503</v>
      </c>
      <c r="B223" s="137" t="s">
        <v>624</v>
      </c>
      <c r="C223" s="137" t="s">
        <v>625</v>
      </c>
      <c r="D223" s="137">
        <v>90</v>
      </c>
      <c r="E223" s="137" t="s">
        <v>2935</v>
      </c>
      <c r="F223" s="137">
        <v>0</v>
      </c>
      <c r="G223" s="137" t="s">
        <v>181</v>
      </c>
      <c r="H223" s="70">
        <v>0</v>
      </c>
      <c r="I223" s="70" t="s">
        <v>181</v>
      </c>
      <c r="J223" s="149"/>
    </row>
    <row r="224" spans="1:10" ht="12.75" customHeight="1">
      <c r="A224" s="70" t="s">
        <v>503</v>
      </c>
      <c r="B224" s="137" t="s">
        <v>626</v>
      </c>
      <c r="C224" s="137" t="s">
        <v>627</v>
      </c>
      <c r="D224" s="137">
        <v>90</v>
      </c>
      <c r="E224" s="137" t="s">
        <v>2935</v>
      </c>
      <c r="F224" s="137">
        <v>0</v>
      </c>
      <c r="G224" s="137" t="s">
        <v>181</v>
      </c>
      <c r="H224" s="70">
        <v>0</v>
      </c>
      <c r="I224" s="70" t="s">
        <v>181</v>
      </c>
      <c r="J224" s="149"/>
    </row>
    <row r="225" spans="1:10" ht="12.75" customHeight="1">
      <c r="A225" s="70" t="s">
        <v>503</v>
      </c>
      <c r="B225" s="137" t="s">
        <v>628</v>
      </c>
      <c r="C225" s="137" t="s">
        <v>629</v>
      </c>
      <c r="D225" s="137">
        <v>90</v>
      </c>
      <c r="E225" s="137" t="s">
        <v>2935</v>
      </c>
      <c r="F225" s="137">
        <v>0</v>
      </c>
      <c r="G225" s="137" t="s">
        <v>181</v>
      </c>
      <c r="H225" s="70">
        <v>0</v>
      </c>
      <c r="I225" s="70" t="s">
        <v>181</v>
      </c>
      <c r="J225" s="149"/>
    </row>
    <row r="226" spans="1:10" ht="12.75" customHeight="1">
      <c r="A226" s="70" t="s">
        <v>503</v>
      </c>
      <c r="B226" s="137" t="s">
        <v>630</v>
      </c>
      <c r="C226" s="137" t="s">
        <v>631</v>
      </c>
      <c r="D226" s="137">
        <v>90</v>
      </c>
      <c r="E226" s="137" t="s">
        <v>2935</v>
      </c>
      <c r="F226" s="137">
        <v>0</v>
      </c>
      <c r="G226" s="137" t="s">
        <v>181</v>
      </c>
      <c r="H226" s="70">
        <v>0</v>
      </c>
      <c r="I226" s="70" t="s">
        <v>181</v>
      </c>
      <c r="J226" s="149"/>
    </row>
    <row r="227" spans="1:10" ht="12.75" customHeight="1">
      <c r="A227" s="70" t="s">
        <v>503</v>
      </c>
      <c r="B227" s="137" t="s">
        <v>632</v>
      </c>
      <c r="C227" s="137" t="s">
        <v>633</v>
      </c>
      <c r="D227" s="137">
        <v>90</v>
      </c>
      <c r="E227" s="137" t="s">
        <v>2935</v>
      </c>
      <c r="F227" s="137">
        <v>0</v>
      </c>
      <c r="G227" s="137" t="s">
        <v>181</v>
      </c>
      <c r="H227" s="70">
        <v>0</v>
      </c>
      <c r="I227" s="70" t="s">
        <v>181</v>
      </c>
      <c r="J227" s="149"/>
    </row>
    <row r="228" spans="1:10" ht="12.75" customHeight="1">
      <c r="A228" s="70" t="s">
        <v>503</v>
      </c>
      <c r="B228" s="137" t="s">
        <v>634</v>
      </c>
      <c r="C228" s="137" t="s">
        <v>635</v>
      </c>
      <c r="D228" s="137">
        <v>90</v>
      </c>
      <c r="E228" s="137" t="s">
        <v>2935</v>
      </c>
      <c r="F228" s="137">
        <v>0</v>
      </c>
      <c r="G228" s="137" t="s">
        <v>181</v>
      </c>
      <c r="H228" s="70">
        <v>0</v>
      </c>
      <c r="I228" s="70" t="s">
        <v>181</v>
      </c>
      <c r="J228" s="149"/>
    </row>
    <row r="229" spans="1:10" ht="12.75" customHeight="1">
      <c r="A229" s="70" t="s">
        <v>503</v>
      </c>
      <c r="B229" s="137" t="s">
        <v>636</v>
      </c>
      <c r="C229" s="137" t="s">
        <v>635</v>
      </c>
      <c r="D229" s="137">
        <v>90</v>
      </c>
      <c r="E229" s="137" t="s">
        <v>2935</v>
      </c>
      <c r="F229" s="137">
        <v>0</v>
      </c>
      <c r="G229" s="137" t="s">
        <v>181</v>
      </c>
      <c r="H229" s="70">
        <v>0</v>
      </c>
      <c r="I229" s="70" t="s">
        <v>181</v>
      </c>
      <c r="J229" s="149"/>
    </row>
    <row r="230" spans="1:10" ht="12.75" customHeight="1">
      <c r="A230" s="70" t="s">
        <v>503</v>
      </c>
      <c r="B230" s="137" t="s">
        <v>637</v>
      </c>
      <c r="C230" s="137" t="s">
        <v>638</v>
      </c>
      <c r="D230" s="137">
        <v>90</v>
      </c>
      <c r="E230" s="137" t="s">
        <v>2935</v>
      </c>
      <c r="F230" s="137">
        <v>0</v>
      </c>
      <c r="G230" s="137" t="s">
        <v>181</v>
      </c>
      <c r="H230" s="70">
        <v>0</v>
      </c>
      <c r="I230" s="70" t="s">
        <v>181</v>
      </c>
      <c r="J230" s="149"/>
    </row>
    <row r="231" spans="1:10" ht="12.75" customHeight="1">
      <c r="A231" s="70" t="s">
        <v>503</v>
      </c>
      <c r="B231" s="137" t="s">
        <v>639</v>
      </c>
      <c r="C231" s="137" t="s">
        <v>640</v>
      </c>
      <c r="D231" s="137">
        <v>90</v>
      </c>
      <c r="E231" s="137" t="s">
        <v>2935</v>
      </c>
      <c r="F231" s="137">
        <v>0</v>
      </c>
      <c r="G231" s="137" t="s">
        <v>181</v>
      </c>
      <c r="H231" s="70">
        <v>0</v>
      </c>
      <c r="I231" s="70" t="s">
        <v>181</v>
      </c>
      <c r="J231" s="149"/>
    </row>
    <row r="232" spans="1:10" ht="12.75" customHeight="1">
      <c r="A232" s="70" t="s">
        <v>503</v>
      </c>
      <c r="B232" s="137" t="s">
        <v>641</v>
      </c>
      <c r="C232" s="137" t="s">
        <v>642</v>
      </c>
      <c r="D232" s="137">
        <v>90</v>
      </c>
      <c r="E232" s="137" t="s">
        <v>2935</v>
      </c>
      <c r="F232" s="137">
        <v>0</v>
      </c>
      <c r="G232" s="137" t="s">
        <v>181</v>
      </c>
      <c r="H232" s="70">
        <v>0</v>
      </c>
      <c r="I232" s="70" t="s">
        <v>181</v>
      </c>
      <c r="J232" s="149"/>
    </row>
    <row r="233" spans="1:10" ht="12.75" customHeight="1">
      <c r="A233" s="70" t="s">
        <v>503</v>
      </c>
      <c r="B233" s="137" t="s">
        <v>643</v>
      </c>
      <c r="C233" s="137" t="s">
        <v>644</v>
      </c>
      <c r="D233" s="137">
        <v>90</v>
      </c>
      <c r="E233" s="137" t="s">
        <v>2935</v>
      </c>
      <c r="F233" s="137">
        <v>0</v>
      </c>
      <c r="G233" s="137" t="s">
        <v>181</v>
      </c>
      <c r="H233" s="70">
        <v>0</v>
      </c>
      <c r="I233" s="70" t="s">
        <v>181</v>
      </c>
      <c r="J233" s="149"/>
    </row>
    <row r="234" spans="1:10" ht="12.75" customHeight="1">
      <c r="A234" s="70" t="s">
        <v>503</v>
      </c>
      <c r="B234" s="137" t="s">
        <v>645</v>
      </c>
      <c r="C234" s="137" t="s">
        <v>646</v>
      </c>
      <c r="D234" s="137">
        <v>90</v>
      </c>
      <c r="E234" s="137" t="s">
        <v>2935</v>
      </c>
      <c r="F234" s="137">
        <v>0</v>
      </c>
      <c r="G234" s="137" t="s">
        <v>181</v>
      </c>
      <c r="H234" s="70">
        <v>0</v>
      </c>
      <c r="I234" s="70" t="s">
        <v>181</v>
      </c>
      <c r="J234" s="149"/>
    </row>
    <row r="235" spans="1:10" ht="12.75" customHeight="1">
      <c r="A235" s="70" t="s">
        <v>503</v>
      </c>
      <c r="B235" s="137" t="s">
        <v>647</v>
      </c>
      <c r="C235" s="137" t="s">
        <v>648</v>
      </c>
      <c r="D235" s="137">
        <v>90</v>
      </c>
      <c r="E235" s="137" t="s">
        <v>2935</v>
      </c>
      <c r="F235" s="137">
        <v>0</v>
      </c>
      <c r="G235" s="137" t="s">
        <v>181</v>
      </c>
      <c r="H235" s="70">
        <v>0</v>
      </c>
      <c r="I235" s="70" t="s">
        <v>181</v>
      </c>
      <c r="J235" s="149"/>
    </row>
    <row r="236" spans="1:10" ht="12.75" customHeight="1">
      <c r="A236" s="70" t="s">
        <v>503</v>
      </c>
      <c r="B236" s="137" t="s">
        <v>649</v>
      </c>
      <c r="C236" s="137" t="s">
        <v>650</v>
      </c>
      <c r="D236" s="137">
        <v>90</v>
      </c>
      <c r="E236" s="137" t="s">
        <v>2935</v>
      </c>
      <c r="F236" s="137">
        <v>0</v>
      </c>
      <c r="G236" s="137" t="s">
        <v>181</v>
      </c>
      <c r="H236" s="70">
        <v>0</v>
      </c>
      <c r="I236" s="70" t="s">
        <v>181</v>
      </c>
      <c r="J236" s="149"/>
    </row>
    <row r="237" spans="1:10" ht="12.75" customHeight="1">
      <c r="A237" s="70" t="s">
        <v>503</v>
      </c>
      <c r="B237" s="137" t="s">
        <v>651</v>
      </c>
      <c r="C237" s="137" t="s">
        <v>652</v>
      </c>
      <c r="D237" s="137">
        <v>90</v>
      </c>
      <c r="E237" s="137" t="s">
        <v>2935</v>
      </c>
      <c r="F237" s="137">
        <v>0</v>
      </c>
      <c r="G237" s="137" t="s">
        <v>181</v>
      </c>
      <c r="H237" s="70">
        <v>0</v>
      </c>
      <c r="I237" s="70" t="s">
        <v>181</v>
      </c>
      <c r="J237" s="149"/>
    </row>
    <row r="238" spans="1:10" ht="12.75" customHeight="1">
      <c r="A238" s="70" t="s">
        <v>503</v>
      </c>
      <c r="B238" s="70" t="s">
        <v>653</v>
      </c>
      <c r="C238" s="70" t="s">
        <v>654</v>
      </c>
      <c r="D238" s="70">
        <v>90</v>
      </c>
      <c r="E238" s="70" t="s">
        <v>2935</v>
      </c>
      <c r="F238" s="70">
        <v>1</v>
      </c>
      <c r="G238" s="70" t="s">
        <v>181</v>
      </c>
      <c r="H238" s="70">
        <v>0</v>
      </c>
      <c r="I238" s="70" t="s">
        <v>181</v>
      </c>
      <c r="J238" s="149">
        <v>886.56</v>
      </c>
    </row>
    <row r="239" spans="1:10" ht="12.75" customHeight="1">
      <c r="A239" s="70" t="s">
        <v>503</v>
      </c>
      <c r="B239" s="137" t="s">
        <v>655</v>
      </c>
      <c r="C239" s="137" t="s">
        <v>656</v>
      </c>
      <c r="D239" s="137">
        <v>90</v>
      </c>
      <c r="E239" s="137" t="s">
        <v>2935</v>
      </c>
      <c r="F239" s="137">
        <v>0</v>
      </c>
      <c r="G239" s="137" t="s">
        <v>181</v>
      </c>
      <c r="H239" s="70">
        <v>0</v>
      </c>
      <c r="I239" s="70" t="s">
        <v>181</v>
      </c>
      <c r="J239" s="149"/>
    </row>
    <row r="240" spans="1:10" ht="12.75" customHeight="1">
      <c r="A240" s="70" t="s">
        <v>503</v>
      </c>
      <c r="B240" s="137" t="s">
        <v>657</v>
      </c>
      <c r="C240" s="137" t="s">
        <v>658</v>
      </c>
      <c r="D240" s="137">
        <v>90</v>
      </c>
      <c r="E240" s="137" t="s">
        <v>2935</v>
      </c>
      <c r="F240" s="137">
        <v>0</v>
      </c>
      <c r="G240" s="137" t="s">
        <v>181</v>
      </c>
      <c r="H240" s="70">
        <v>0</v>
      </c>
      <c r="I240" s="70" t="s">
        <v>181</v>
      </c>
      <c r="J240" s="149"/>
    </row>
    <row r="241" spans="1:10" ht="12.75" customHeight="1">
      <c r="A241" s="70" t="s">
        <v>503</v>
      </c>
      <c r="B241" s="70" t="s">
        <v>659</v>
      </c>
      <c r="C241" s="70" t="s">
        <v>660</v>
      </c>
      <c r="D241" s="70">
        <v>90</v>
      </c>
      <c r="E241" s="70" t="s">
        <v>2935</v>
      </c>
      <c r="F241" s="70">
        <v>1</v>
      </c>
      <c r="G241" s="70" t="s">
        <v>181</v>
      </c>
      <c r="H241" s="70">
        <v>0</v>
      </c>
      <c r="I241" s="70" t="s">
        <v>181</v>
      </c>
      <c r="J241" s="149">
        <v>399</v>
      </c>
    </row>
    <row r="242" spans="1:10" ht="12.75" customHeight="1">
      <c r="A242" s="70" t="s">
        <v>503</v>
      </c>
      <c r="B242" s="137" t="s">
        <v>661</v>
      </c>
      <c r="C242" s="137" t="s">
        <v>662</v>
      </c>
      <c r="D242" s="137">
        <v>90</v>
      </c>
      <c r="E242" s="137" t="s">
        <v>2935</v>
      </c>
      <c r="F242" s="137">
        <v>0</v>
      </c>
      <c r="G242" s="137" t="s">
        <v>181</v>
      </c>
      <c r="H242" s="70">
        <v>0</v>
      </c>
      <c r="I242" s="70" t="s">
        <v>181</v>
      </c>
      <c r="J242" s="149"/>
    </row>
    <row r="243" spans="1:10" ht="12.75" customHeight="1">
      <c r="A243" s="70" t="s">
        <v>503</v>
      </c>
      <c r="B243" s="137" t="s">
        <v>663</v>
      </c>
      <c r="C243" s="137" t="s">
        <v>664</v>
      </c>
      <c r="D243" s="137">
        <v>90</v>
      </c>
      <c r="E243" s="137" t="s">
        <v>2935</v>
      </c>
      <c r="F243" s="137">
        <v>0</v>
      </c>
      <c r="G243" s="137" t="s">
        <v>181</v>
      </c>
      <c r="H243" s="70">
        <v>0</v>
      </c>
      <c r="I243" s="70" t="s">
        <v>181</v>
      </c>
      <c r="J243" s="149"/>
    </row>
    <row r="244" spans="1:10" ht="12.75" customHeight="1">
      <c r="A244" s="70" t="s">
        <v>503</v>
      </c>
      <c r="B244" s="137" t="s">
        <v>665</v>
      </c>
      <c r="C244" s="137" t="s">
        <v>666</v>
      </c>
      <c r="D244" s="137">
        <v>90</v>
      </c>
      <c r="E244" s="137" t="s">
        <v>2935</v>
      </c>
      <c r="F244" s="137">
        <v>0</v>
      </c>
      <c r="G244" s="137" t="s">
        <v>181</v>
      </c>
      <c r="H244" s="70">
        <v>0</v>
      </c>
      <c r="I244" s="70" t="s">
        <v>181</v>
      </c>
      <c r="J244" s="149"/>
    </row>
    <row r="245" spans="1:10" ht="12.75" customHeight="1">
      <c r="A245" s="70" t="s">
        <v>503</v>
      </c>
      <c r="B245" s="137" t="s">
        <v>667</v>
      </c>
      <c r="C245" s="137" t="s">
        <v>668</v>
      </c>
      <c r="D245" s="137">
        <v>90</v>
      </c>
      <c r="E245" s="137" t="s">
        <v>2935</v>
      </c>
      <c r="F245" s="137">
        <v>0</v>
      </c>
      <c r="G245" s="137" t="s">
        <v>181</v>
      </c>
      <c r="H245" s="70">
        <v>0</v>
      </c>
      <c r="I245" s="70" t="s">
        <v>181</v>
      </c>
      <c r="J245" s="149"/>
    </row>
    <row r="246" spans="1:10" ht="12.75" customHeight="1">
      <c r="A246" s="70" t="s">
        <v>503</v>
      </c>
      <c r="B246" s="137" t="s">
        <v>669</v>
      </c>
      <c r="C246" s="137" t="s">
        <v>670</v>
      </c>
      <c r="D246" s="137">
        <v>90</v>
      </c>
      <c r="E246" s="137" t="s">
        <v>2935</v>
      </c>
      <c r="F246" s="137">
        <v>0</v>
      </c>
      <c r="G246" s="137" t="s">
        <v>181</v>
      </c>
      <c r="H246" s="70">
        <v>0</v>
      </c>
      <c r="I246" s="70" t="s">
        <v>181</v>
      </c>
      <c r="J246" s="149"/>
    </row>
    <row r="247" spans="1:10" ht="12.75" customHeight="1">
      <c r="A247" s="70" t="s">
        <v>503</v>
      </c>
      <c r="B247" s="137" t="s">
        <v>671</v>
      </c>
      <c r="C247" s="137" t="s">
        <v>672</v>
      </c>
      <c r="D247" s="137">
        <v>90</v>
      </c>
      <c r="E247" s="137" t="s">
        <v>2935</v>
      </c>
      <c r="F247" s="137">
        <v>0</v>
      </c>
      <c r="G247" s="137" t="s">
        <v>181</v>
      </c>
      <c r="H247" s="70">
        <v>0</v>
      </c>
      <c r="I247" s="70" t="s">
        <v>181</v>
      </c>
      <c r="J247" s="149"/>
    </row>
    <row r="248" spans="1:10" ht="12.75" customHeight="1">
      <c r="A248" s="70" t="s">
        <v>503</v>
      </c>
      <c r="B248" s="137" t="s">
        <v>673</v>
      </c>
      <c r="C248" s="137" t="s">
        <v>674</v>
      </c>
      <c r="D248" s="137">
        <v>90</v>
      </c>
      <c r="E248" s="137" t="s">
        <v>2935</v>
      </c>
      <c r="F248" s="137">
        <v>0</v>
      </c>
      <c r="G248" s="137" t="s">
        <v>181</v>
      </c>
      <c r="H248" s="70">
        <v>0</v>
      </c>
      <c r="I248" s="70" t="s">
        <v>181</v>
      </c>
      <c r="J248" s="149"/>
    </row>
    <row r="249" spans="1:10" ht="12.75" customHeight="1">
      <c r="A249" s="70" t="s">
        <v>503</v>
      </c>
      <c r="B249" s="137" t="s">
        <v>675</v>
      </c>
      <c r="C249" s="137" t="s">
        <v>676</v>
      </c>
      <c r="D249" s="137">
        <v>90</v>
      </c>
      <c r="E249" s="137" t="s">
        <v>2935</v>
      </c>
      <c r="F249" s="137">
        <v>0</v>
      </c>
      <c r="G249" s="137" t="s">
        <v>181</v>
      </c>
      <c r="H249" s="70">
        <v>0</v>
      </c>
      <c r="I249" s="70" t="s">
        <v>181</v>
      </c>
      <c r="J249" s="149"/>
    </row>
    <row r="250" spans="1:10" ht="12.75" customHeight="1">
      <c r="A250" s="70" t="s">
        <v>503</v>
      </c>
      <c r="B250" s="137" t="s">
        <v>677</v>
      </c>
      <c r="C250" s="137" t="s">
        <v>678</v>
      </c>
      <c r="D250" s="137">
        <v>90</v>
      </c>
      <c r="E250" s="137" t="s">
        <v>2935</v>
      </c>
      <c r="F250" s="137">
        <v>0</v>
      </c>
      <c r="G250" s="137" t="s">
        <v>181</v>
      </c>
      <c r="H250" s="70">
        <v>0</v>
      </c>
      <c r="I250" s="70" t="s">
        <v>181</v>
      </c>
      <c r="J250" s="149"/>
    </row>
    <row r="251" spans="1:10" ht="12.75" customHeight="1">
      <c r="A251" s="70" t="s">
        <v>503</v>
      </c>
      <c r="B251" s="137" t="s">
        <v>679</v>
      </c>
      <c r="C251" s="137" t="s">
        <v>680</v>
      </c>
      <c r="D251" s="137">
        <v>90</v>
      </c>
      <c r="E251" s="137" t="s">
        <v>2935</v>
      </c>
      <c r="F251" s="137">
        <v>0</v>
      </c>
      <c r="G251" s="137" t="s">
        <v>181</v>
      </c>
      <c r="H251" s="70">
        <v>0</v>
      </c>
      <c r="I251" s="70" t="s">
        <v>181</v>
      </c>
      <c r="J251" s="149"/>
    </row>
    <row r="252" spans="1:10" ht="12.75" customHeight="1">
      <c r="A252" s="70" t="s">
        <v>503</v>
      </c>
      <c r="B252" s="137" t="s">
        <v>681</v>
      </c>
      <c r="C252" s="137" t="s">
        <v>682</v>
      </c>
      <c r="D252" s="137">
        <v>90</v>
      </c>
      <c r="E252" s="137" t="s">
        <v>2935</v>
      </c>
      <c r="F252" s="137">
        <v>0</v>
      </c>
      <c r="G252" s="137" t="s">
        <v>181</v>
      </c>
      <c r="H252" s="70">
        <v>0</v>
      </c>
      <c r="I252" s="70" t="s">
        <v>181</v>
      </c>
      <c r="J252" s="149"/>
    </row>
    <row r="253" spans="1:10" ht="12.75" customHeight="1">
      <c r="A253" s="70" t="s">
        <v>503</v>
      </c>
      <c r="B253" s="137" t="s">
        <v>683</v>
      </c>
      <c r="C253" s="137" t="s">
        <v>684</v>
      </c>
      <c r="D253" s="137">
        <v>90</v>
      </c>
      <c r="E253" s="137" t="s">
        <v>2935</v>
      </c>
      <c r="F253" s="137">
        <v>0</v>
      </c>
      <c r="G253" s="137" t="s">
        <v>181</v>
      </c>
      <c r="H253" s="70">
        <v>0</v>
      </c>
      <c r="I253" s="70" t="s">
        <v>181</v>
      </c>
      <c r="J253" s="149"/>
    </row>
    <row r="254" spans="1:10" ht="12.75" customHeight="1">
      <c r="A254" s="70" t="s">
        <v>503</v>
      </c>
      <c r="B254" s="137" t="s">
        <v>685</v>
      </c>
      <c r="C254" s="137" t="s">
        <v>686</v>
      </c>
      <c r="D254" s="137">
        <v>90</v>
      </c>
      <c r="E254" s="137" t="s">
        <v>2935</v>
      </c>
      <c r="F254" s="137">
        <v>0</v>
      </c>
      <c r="G254" s="137" t="s">
        <v>181</v>
      </c>
      <c r="H254" s="70">
        <v>0</v>
      </c>
      <c r="I254" s="70" t="s">
        <v>181</v>
      </c>
      <c r="J254" s="149"/>
    </row>
    <row r="255" spans="1:10" ht="12.75" customHeight="1">
      <c r="A255" s="70" t="s">
        <v>503</v>
      </c>
      <c r="B255" s="137" t="s">
        <v>687</v>
      </c>
      <c r="C255" s="137" t="s">
        <v>688</v>
      </c>
      <c r="D255" s="137">
        <v>90</v>
      </c>
      <c r="E255" s="137" t="s">
        <v>2935</v>
      </c>
      <c r="F255" s="137">
        <v>0</v>
      </c>
      <c r="G255" s="137" t="s">
        <v>181</v>
      </c>
      <c r="H255" s="70">
        <v>0</v>
      </c>
      <c r="I255" s="70" t="s">
        <v>181</v>
      </c>
      <c r="J255" s="149"/>
    </row>
    <row r="256" spans="1:10" ht="12.75" customHeight="1">
      <c r="A256" s="70" t="s">
        <v>503</v>
      </c>
      <c r="B256" s="137" t="s">
        <v>689</v>
      </c>
      <c r="C256" s="137" t="s">
        <v>690</v>
      </c>
      <c r="D256" s="137">
        <v>90</v>
      </c>
      <c r="E256" s="137" t="s">
        <v>2935</v>
      </c>
      <c r="F256" s="137">
        <v>0</v>
      </c>
      <c r="G256" s="137" t="s">
        <v>181</v>
      </c>
      <c r="H256" s="70">
        <v>0</v>
      </c>
      <c r="I256" s="70" t="s">
        <v>181</v>
      </c>
      <c r="J256" s="149"/>
    </row>
    <row r="257" spans="1:10" ht="12.75" customHeight="1">
      <c r="A257" s="70" t="s">
        <v>503</v>
      </c>
      <c r="B257" s="137" t="s">
        <v>691</v>
      </c>
      <c r="C257" s="137" t="s">
        <v>692</v>
      </c>
      <c r="D257" s="137">
        <v>90</v>
      </c>
      <c r="E257" s="137" t="s">
        <v>2935</v>
      </c>
      <c r="F257" s="137">
        <v>0</v>
      </c>
      <c r="G257" s="137" t="s">
        <v>181</v>
      </c>
      <c r="H257" s="70">
        <v>0</v>
      </c>
      <c r="I257" s="70" t="s">
        <v>181</v>
      </c>
      <c r="J257" s="149"/>
    </row>
    <row r="258" spans="1:10" ht="12.75" customHeight="1">
      <c r="A258" s="70" t="s">
        <v>503</v>
      </c>
      <c r="B258" s="137" t="s">
        <v>693</v>
      </c>
      <c r="C258" s="137" t="s">
        <v>694</v>
      </c>
      <c r="D258" s="137">
        <v>90</v>
      </c>
      <c r="E258" s="137" t="s">
        <v>2935</v>
      </c>
      <c r="F258" s="137">
        <v>0</v>
      </c>
      <c r="G258" s="137" t="s">
        <v>181</v>
      </c>
      <c r="H258" s="70">
        <v>0</v>
      </c>
      <c r="I258" s="70" t="s">
        <v>181</v>
      </c>
      <c r="J258" s="149"/>
    </row>
    <row r="259" spans="1:10" ht="12.75" customHeight="1">
      <c r="A259" s="70" t="s">
        <v>503</v>
      </c>
      <c r="B259" s="137" t="s">
        <v>695</v>
      </c>
      <c r="C259" s="137" t="s">
        <v>696</v>
      </c>
      <c r="D259" s="137">
        <v>90</v>
      </c>
      <c r="E259" s="137" t="s">
        <v>2935</v>
      </c>
      <c r="F259" s="137">
        <v>0</v>
      </c>
      <c r="G259" s="137" t="s">
        <v>181</v>
      </c>
      <c r="H259" s="70">
        <v>0</v>
      </c>
      <c r="I259" s="70" t="s">
        <v>181</v>
      </c>
      <c r="J259" s="149"/>
    </row>
    <row r="260" spans="1:10" ht="12.75" customHeight="1">
      <c r="A260" s="70" t="s">
        <v>503</v>
      </c>
      <c r="B260" s="137" t="s">
        <v>697</v>
      </c>
      <c r="C260" s="137" t="s">
        <v>698</v>
      </c>
      <c r="D260" s="137">
        <v>90</v>
      </c>
      <c r="E260" s="137" t="s">
        <v>2935</v>
      </c>
      <c r="F260" s="137">
        <v>0</v>
      </c>
      <c r="G260" s="137" t="s">
        <v>181</v>
      </c>
      <c r="H260" s="70">
        <v>0</v>
      </c>
      <c r="I260" s="70" t="s">
        <v>181</v>
      </c>
      <c r="J260" s="149"/>
    </row>
    <row r="261" spans="1:10" ht="12.75" customHeight="1">
      <c r="A261" s="70" t="s">
        <v>503</v>
      </c>
      <c r="B261" s="137" t="s">
        <v>699</v>
      </c>
      <c r="C261" s="137" t="s">
        <v>700</v>
      </c>
      <c r="D261" s="137">
        <v>90</v>
      </c>
      <c r="E261" s="137" t="s">
        <v>2935</v>
      </c>
      <c r="F261" s="137">
        <v>0</v>
      </c>
      <c r="G261" s="137" t="s">
        <v>181</v>
      </c>
      <c r="H261" s="70">
        <v>0</v>
      </c>
      <c r="I261" s="70" t="s">
        <v>181</v>
      </c>
      <c r="J261" s="149"/>
    </row>
    <row r="262" spans="1:10" ht="12.75" customHeight="1">
      <c r="A262" s="70" t="s">
        <v>503</v>
      </c>
      <c r="B262" s="137" t="s">
        <v>701</v>
      </c>
      <c r="C262" s="137" t="s">
        <v>702</v>
      </c>
      <c r="D262" s="137">
        <v>90</v>
      </c>
      <c r="E262" s="137" t="s">
        <v>2935</v>
      </c>
      <c r="F262" s="137">
        <v>0</v>
      </c>
      <c r="G262" s="137" t="s">
        <v>181</v>
      </c>
      <c r="H262" s="70">
        <v>0</v>
      </c>
      <c r="I262" s="70" t="s">
        <v>181</v>
      </c>
      <c r="J262" s="149"/>
    </row>
    <row r="263" spans="1:10" ht="12.75" customHeight="1">
      <c r="A263" s="70" t="s">
        <v>503</v>
      </c>
      <c r="B263" s="137" t="s">
        <v>703</v>
      </c>
      <c r="C263" s="137" t="s">
        <v>704</v>
      </c>
      <c r="D263" s="137">
        <v>90</v>
      </c>
      <c r="E263" s="137" t="s">
        <v>2935</v>
      </c>
      <c r="F263" s="137">
        <v>0</v>
      </c>
      <c r="G263" s="137" t="s">
        <v>181</v>
      </c>
      <c r="H263" s="70">
        <v>0</v>
      </c>
      <c r="I263" s="70" t="s">
        <v>181</v>
      </c>
      <c r="J263" s="149"/>
    </row>
    <row r="264" spans="1:10" ht="12.75" customHeight="1">
      <c r="A264" s="70" t="s">
        <v>503</v>
      </c>
      <c r="B264" s="137" t="s">
        <v>705</v>
      </c>
      <c r="C264" s="137" t="s">
        <v>706</v>
      </c>
      <c r="D264" s="137">
        <v>90</v>
      </c>
      <c r="E264" s="137" t="s">
        <v>2935</v>
      </c>
      <c r="F264" s="137">
        <v>0</v>
      </c>
      <c r="G264" s="137" t="s">
        <v>181</v>
      </c>
      <c r="H264" s="70">
        <v>0</v>
      </c>
      <c r="I264" s="70" t="s">
        <v>181</v>
      </c>
      <c r="J264" s="149"/>
    </row>
    <row r="265" spans="1:10" ht="12.75" customHeight="1">
      <c r="A265" s="70" t="s">
        <v>503</v>
      </c>
      <c r="B265" s="137" t="s">
        <v>707</v>
      </c>
      <c r="C265" s="137" t="s">
        <v>708</v>
      </c>
      <c r="D265" s="137">
        <v>90</v>
      </c>
      <c r="E265" s="137" t="s">
        <v>2935</v>
      </c>
      <c r="F265" s="137">
        <v>0</v>
      </c>
      <c r="G265" s="137" t="s">
        <v>181</v>
      </c>
      <c r="H265" s="70">
        <v>0</v>
      </c>
      <c r="I265" s="70" t="s">
        <v>181</v>
      </c>
      <c r="J265" s="149"/>
    </row>
    <row r="266" spans="1:10" ht="12.75" customHeight="1">
      <c r="A266" s="70" t="s">
        <v>503</v>
      </c>
      <c r="B266" s="137" t="s">
        <v>709</v>
      </c>
      <c r="C266" s="137" t="s">
        <v>710</v>
      </c>
      <c r="D266" s="137">
        <v>90</v>
      </c>
      <c r="E266" s="137" t="s">
        <v>2935</v>
      </c>
      <c r="F266" s="137">
        <v>0</v>
      </c>
      <c r="G266" s="137" t="s">
        <v>181</v>
      </c>
      <c r="H266" s="70">
        <v>0</v>
      </c>
      <c r="I266" s="70" t="s">
        <v>181</v>
      </c>
      <c r="J266" s="149"/>
    </row>
    <row r="267" spans="1:10" ht="12.75" customHeight="1">
      <c r="A267" s="70" t="s">
        <v>503</v>
      </c>
      <c r="B267" s="137" t="s">
        <v>711</v>
      </c>
      <c r="C267" s="137" t="s">
        <v>712</v>
      </c>
      <c r="D267" s="137">
        <v>90</v>
      </c>
      <c r="E267" s="137" t="s">
        <v>2935</v>
      </c>
      <c r="F267" s="137">
        <v>0</v>
      </c>
      <c r="G267" s="137" t="s">
        <v>181</v>
      </c>
      <c r="H267" s="70">
        <v>0</v>
      </c>
      <c r="I267" s="70" t="s">
        <v>181</v>
      </c>
      <c r="J267" s="149"/>
    </row>
    <row r="268" spans="1:10" ht="12.75" customHeight="1">
      <c r="A268" s="70" t="s">
        <v>503</v>
      </c>
      <c r="B268" s="137" t="s">
        <v>713</v>
      </c>
      <c r="C268" s="137" t="s">
        <v>714</v>
      </c>
      <c r="D268" s="137">
        <v>90</v>
      </c>
      <c r="E268" s="137" t="s">
        <v>2935</v>
      </c>
      <c r="F268" s="137">
        <v>0</v>
      </c>
      <c r="G268" s="137" t="s">
        <v>181</v>
      </c>
      <c r="H268" s="70">
        <v>0</v>
      </c>
      <c r="I268" s="70" t="s">
        <v>181</v>
      </c>
      <c r="J268" s="149"/>
    </row>
    <row r="269" spans="1:10" ht="12.75" customHeight="1">
      <c r="A269" s="70" t="s">
        <v>503</v>
      </c>
      <c r="B269" s="137" t="s">
        <v>715</v>
      </c>
      <c r="C269" s="137" t="s">
        <v>716</v>
      </c>
      <c r="D269" s="137">
        <v>90</v>
      </c>
      <c r="E269" s="137" t="s">
        <v>2935</v>
      </c>
      <c r="F269" s="137">
        <v>0</v>
      </c>
      <c r="G269" s="137" t="s">
        <v>181</v>
      </c>
      <c r="H269" s="70">
        <v>0</v>
      </c>
      <c r="I269" s="70" t="s">
        <v>181</v>
      </c>
      <c r="J269" s="149"/>
    </row>
    <row r="270" spans="1:10" ht="12.75" customHeight="1">
      <c r="A270" s="70" t="s">
        <v>503</v>
      </c>
      <c r="B270" s="137" t="s">
        <v>717</v>
      </c>
      <c r="C270" s="137" t="s">
        <v>718</v>
      </c>
      <c r="D270" s="137">
        <v>90</v>
      </c>
      <c r="E270" s="137" t="s">
        <v>2935</v>
      </c>
      <c r="F270" s="137">
        <v>0</v>
      </c>
      <c r="G270" s="137" t="s">
        <v>181</v>
      </c>
      <c r="H270" s="70">
        <v>0</v>
      </c>
      <c r="I270" s="70" t="s">
        <v>181</v>
      </c>
      <c r="J270" s="149"/>
    </row>
    <row r="271" spans="1:10" ht="12.75" customHeight="1">
      <c r="A271" s="70" t="s">
        <v>503</v>
      </c>
      <c r="B271" s="137" t="s">
        <v>719</v>
      </c>
      <c r="C271" s="137" t="s">
        <v>720</v>
      </c>
      <c r="D271" s="137">
        <v>90</v>
      </c>
      <c r="E271" s="137" t="s">
        <v>2935</v>
      </c>
      <c r="F271" s="137">
        <v>0</v>
      </c>
      <c r="G271" s="137" t="s">
        <v>181</v>
      </c>
      <c r="H271" s="70">
        <v>0</v>
      </c>
      <c r="I271" s="70" t="s">
        <v>181</v>
      </c>
      <c r="J271" s="149"/>
    </row>
    <row r="272" spans="1:10" ht="12.75" customHeight="1">
      <c r="A272" s="70" t="s">
        <v>503</v>
      </c>
      <c r="B272" s="137" t="s">
        <v>721</v>
      </c>
      <c r="C272" s="137" t="s">
        <v>722</v>
      </c>
      <c r="D272" s="137">
        <v>90</v>
      </c>
      <c r="E272" s="137" t="s">
        <v>2935</v>
      </c>
      <c r="F272" s="137">
        <v>0</v>
      </c>
      <c r="G272" s="137" t="s">
        <v>181</v>
      </c>
      <c r="H272" s="70">
        <v>0</v>
      </c>
      <c r="I272" s="70" t="s">
        <v>181</v>
      </c>
      <c r="J272" s="149"/>
    </row>
    <row r="273" spans="1:10" ht="12.75" customHeight="1">
      <c r="A273" s="70" t="s">
        <v>503</v>
      </c>
      <c r="B273" s="137" t="s">
        <v>723</v>
      </c>
      <c r="C273" s="137" t="s">
        <v>724</v>
      </c>
      <c r="D273" s="137">
        <v>90</v>
      </c>
      <c r="E273" s="137" t="s">
        <v>2935</v>
      </c>
      <c r="F273" s="137">
        <v>0</v>
      </c>
      <c r="G273" s="137" t="s">
        <v>181</v>
      </c>
      <c r="H273" s="70">
        <v>0</v>
      </c>
      <c r="I273" s="70" t="s">
        <v>181</v>
      </c>
      <c r="J273" s="149"/>
    </row>
    <row r="274" spans="1:10" ht="12.75" customHeight="1">
      <c r="A274" s="70" t="s">
        <v>503</v>
      </c>
      <c r="B274" s="137" t="s">
        <v>725</v>
      </c>
      <c r="C274" s="137" t="s">
        <v>726</v>
      </c>
      <c r="D274" s="137">
        <v>90</v>
      </c>
      <c r="E274" s="137" t="s">
        <v>2935</v>
      </c>
      <c r="F274" s="137">
        <v>0</v>
      </c>
      <c r="G274" s="137" t="s">
        <v>181</v>
      </c>
      <c r="H274" s="70">
        <v>0</v>
      </c>
      <c r="I274" s="70" t="s">
        <v>181</v>
      </c>
      <c r="J274" s="149"/>
    </row>
    <row r="275" spans="1:10" ht="12.75" customHeight="1">
      <c r="A275" s="70" t="s">
        <v>503</v>
      </c>
      <c r="B275" s="137" t="s">
        <v>727</v>
      </c>
      <c r="C275" s="137" t="s">
        <v>728</v>
      </c>
      <c r="D275" s="137">
        <v>90</v>
      </c>
      <c r="E275" s="137" t="s">
        <v>2935</v>
      </c>
      <c r="F275" s="137">
        <v>0</v>
      </c>
      <c r="G275" s="137" t="s">
        <v>181</v>
      </c>
      <c r="H275" s="70">
        <v>0</v>
      </c>
      <c r="I275" s="70" t="s">
        <v>181</v>
      </c>
      <c r="J275" s="149"/>
    </row>
    <row r="276" spans="1:10" ht="12.75" customHeight="1">
      <c r="A276" s="71" t="s">
        <v>503</v>
      </c>
      <c r="B276" s="153" t="s">
        <v>729</v>
      </c>
      <c r="C276" s="153" t="s">
        <v>730</v>
      </c>
      <c r="D276" s="153">
        <v>90</v>
      </c>
      <c r="E276" s="153" t="s">
        <v>2935</v>
      </c>
      <c r="F276" s="153">
        <v>0</v>
      </c>
      <c r="G276" s="153" t="s">
        <v>181</v>
      </c>
      <c r="H276" s="71">
        <v>0</v>
      </c>
      <c r="I276" s="71" t="s">
        <v>181</v>
      </c>
      <c r="J276" s="152"/>
    </row>
    <row r="277" spans="1:10">
      <c r="A277" s="29"/>
      <c r="B277" s="28">
        <f>COUNTA(B163:B276)</f>
        <v>114</v>
      </c>
      <c r="C277" s="28"/>
      <c r="D277" s="29"/>
      <c r="E277" s="29"/>
      <c r="F277" s="28">
        <f>COUNTIF(F163:F276, "&gt;0")</f>
        <v>3</v>
      </c>
      <c r="G277" s="29"/>
      <c r="H277" s="28"/>
      <c r="I277" s="29"/>
      <c r="J277" s="51">
        <f>SUM(J163:J276)</f>
        <v>1861.67</v>
      </c>
    </row>
    <row r="278" spans="1:10">
      <c r="A278" s="29"/>
      <c r="B278" s="28"/>
      <c r="C278" s="28"/>
      <c r="D278" s="29"/>
      <c r="E278" s="29"/>
      <c r="F278" s="28"/>
      <c r="G278" s="29"/>
      <c r="H278" s="28"/>
      <c r="I278" s="29"/>
      <c r="J278" s="51"/>
    </row>
    <row r="279" spans="1:10" ht="12.75" customHeight="1">
      <c r="A279" s="70" t="s">
        <v>179</v>
      </c>
      <c r="B279" s="137" t="s">
        <v>731</v>
      </c>
      <c r="C279" s="137" t="s">
        <v>732</v>
      </c>
      <c r="D279" s="137">
        <v>90</v>
      </c>
      <c r="E279" s="137" t="s">
        <v>2935</v>
      </c>
      <c r="F279" s="137">
        <v>0</v>
      </c>
      <c r="G279" s="137" t="s">
        <v>181</v>
      </c>
      <c r="H279" s="70">
        <v>0</v>
      </c>
      <c r="I279" s="70" t="s">
        <v>181</v>
      </c>
      <c r="J279" s="149"/>
    </row>
    <row r="280" spans="1:10" ht="12.75" customHeight="1">
      <c r="A280" s="70" t="s">
        <v>179</v>
      </c>
      <c r="B280" s="137" t="s">
        <v>733</v>
      </c>
      <c r="C280" s="137" t="s">
        <v>734</v>
      </c>
      <c r="D280" s="137">
        <v>90</v>
      </c>
      <c r="E280" s="137" t="s">
        <v>2935</v>
      </c>
      <c r="F280" s="137">
        <v>0</v>
      </c>
      <c r="G280" s="137" t="s">
        <v>181</v>
      </c>
      <c r="H280" s="70">
        <v>0</v>
      </c>
      <c r="I280" s="70" t="s">
        <v>181</v>
      </c>
      <c r="J280" s="149"/>
    </row>
    <row r="281" spans="1:10" ht="12.75" customHeight="1">
      <c r="A281" s="70" t="s">
        <v>179</v>
      </c>
      <c r="B281" s="137" t="s">
        <v>735</v>
      </c>
      <c r="C281" s="137" t="s">
        <v>736</v>
      </c>
      <c r="D281" s="137">
        <v>90</v>
      </c>
      <c r="E281" s="137" t="s">
        <v>2935</v>
      </c>
      <c r="F281" s="137">
        <v>0</v>
      </c>
      <c r="G281" s="137" t="s">
        <v>181</v>
      </c>
      <c r="H281" s="70">
        <v>0</v>
      </c>
      <c r="I281" s="70" t="s">
        <v>181</v>
      </c>
      <c r="J281" s="149"/>
    </row>
    <row r="282" spans="1:10" ht="12.75" customHeight="1">
      <c r="A282" s="70" t="s">
        <v>179</v>
      </c>
      <c r="B282" s="137" t="s">
        <v>737</v>
      </c>
      <c r="C282" s="137" t="s">
        <v>738</v>
      </c>
      <c r="D282" s="137">
        <v>90</v>
      </c>
      <c r="E282" s="137" t="s">
        <v>2935</v>
      </c>
      <c r="F282" s="137">
        <v>0</v>
      </c>
      <c r="G282" s="137" t="s">
        <v>181</v>
      </c>
      <c r="H282" s="70">
        <v>0</v>
      </c>
      <c r="I282" s="70" t="s">
        <v>181</v>
      </c>
      <c r="J282" s="149"/>
    </row>
    <row r="283" spans="1:10" ht="12.75" customHeight="1">
      <c r="A283" s="70" t="s">
        <v>179</v>
      </c>
      <c r="B283" s="137" t="s">
        <v>739</v>
      </c>
      <c r="C283" s="137" t="s">
        <v>740</v>
      </c>
      <c r="D283" s="137">
        <v>90</v>
      </c>
      <c r="E283" s="137" t="s">
        <v>2935</v>
      </c>
      <c r="F283" s="137">
        <v>0</v>
      </c>
      <c r="G283" s="137" t="s">
        <v>181</v>
      </c>
      <c r="H283" s="70">
        <v>0</v>
      </c>
      <c r="I283" s="70" t="s">
        <v>181</v>
      </c>
      <c r="J283" s="149"/>
    </row>
    <row r="284" spans="1:10" ht="12.75" customHeight="1">
      <c r="A284" s="70" t="s">
        <v>179</v>
      </c>
      <c r="B284" s="137" t="s">
        <v>741</v>
      </c>
      <c r="C284" s="137" t="s">
        <v>742</v>
      </c>
      <c r="D284" s="137">
        <v>360</v>
      </c>
      <c r="E284" s="137" t="s">
        <v>2935</v>
      </c>
      <c r="F284" s="137">
        <v>0</v>
      </c>
      <c r="G284" s="137" t="s">
        <v>181</v>
      </c>
      <c r="H284" s="70">
        <v>0</v>
      </c>
      <c r="I284" s="70" t="s">
        <v>181</v>
      </c>
      <c r="J284" s="149"/>
    </row>
    <row r="285" spans="1:10" ht="12.75" customHeight="1">
      <c r="A285" s="70" t="s">
        <v>179</v>
      </c>
      <c r="B285" s="137" t="s">
        <v>743</v>
      </c>
      <c r="C285" s="137" t="s">
        <v>744</v>
      </c>
      <c r="D285" s="137">
        <v>360</v>
      </c>
      <c r="E285" s="137" t="s">
        <v>2935</v>
      </c>
      <c r="F285" s="137">
        <v>0</v>
      </c>
      <c r="G285" s="137" t="s">
        <v>181</v>
      </c>
      <c r="H285" s="70">
        <v>0</v>
      </c>
      <c r="I285" s="70" t="s">
        <v>181</v>
      </c>
      <c r="J285" s="149"/>
    </row>
    <row r="286" spans="1:10" ht="12.75" customHeight="1">
      <c r="A286" s="70" t="s">
        <v>179</v>
      </c>
      <c r="B286" s="137" t="s">
        <v>745</v>
      </c>
      <c r="C286" s="137" t="s">
        <v>746</v>
      </c>
      <c r="D286" s="137">
        <v>360</v>
      </c>
      <c r="E286" s="137" t="s">
        <v>2935</v>
      </c>
      <c r="F286" s="137">
        <v>0</v>
      </c>
      <c r="G286" s="137" t="s">
        <v>181</v>
      </c>
      <c r="H286" s="70">
        <v>0</v>
      </c>
      <c r="I286" s="70" t="s">
        <v>181</v>
      </c>
      <c r="J286" s="149"/>
    </row>
    <row r="287" spans="1:10" ht="12.75" customHeight="1">
      <c r="A287" s="70" t="s">
        <v>179</v>
      </c>
      <c r="B287" s="137" t="s">
        <v>747</v>
      </c>
      <c r="C287" s="137" t="s">
        <v>748</v>
      </c>
      <c r="D287" s="137">
        <v>360</v>
      </c>
      <c r="E287" s="137" t="s">
        <v>2935</v>
      </c>
      <c r="F287" s="137">
        <v>0</v>
      </c>
      <c r="G287" s="137" t="s">
        <v>181</v>
      </c>
      <c r="H287" s="70">
        <v>0</v>
      </c>
      <c r="I287" s="70" t="s">
        <v>181</v>
      </c>
      <c r="J287" s="149"/>
    </row>
    <row r="288" spans="1:10" ht="12.75" customHeight="1">
      <c r="A288" s="70" t="s">
        <v>179</v>
      </c>
      <c r="B288" s="137" t="s">
        <v>749</v>
      </c>
      <c r="C288" s="137" t="s">
        <v>750</v>
      </c>
      <c r="D288" s="137">
        <v>90</v>
      </c>
      <c r="E288" s="137" t="s">
        <v>2935</v>
      </c>
      <c r="F288" s="137">
        <v>0</v>
      </c>
      <c r="G288" s="137" t="s">
        <v>181</v>
      </c>
      <c r="H288" s="70">
        <v>0</v>
      </c>
      <c r="I288" s="70" t="s">
        <v>181</v>
      </c>
      <c r="J288" s="149"/>
    </row>
    <row r="289" spans="1:10" ht="12.75" customHeight="1">
      <c r="A289" s="70" t="s">
        <v>179</v>
      </c>
      <c r="B289" s="137" t="s">
        <v>751</v>
      </c>
      <c r="C289" s="137" t="s">
        <v>752</v>
      </c>
      <c r="D289" s="137">
        <v>360</v>
      </c>
      <c r="E289" s="137" t="s">
        <v>2935</v>
      </c>
      <c r="F289" s="137">
        <v>0</v>
      </c>
      <c r="G289" s="137" t="s">
        <v>181</v>
      </c>
      <c r="H289" s="70">
        <v>0</v>
      </c>
      <c r="I289" s="70" t="s">
        <v>181</v>
      </c>
      <c r="J289" s="149"/>
    </row>
    <row r="290" spans="1:10" ht="12.75" customHeight="1">
      <c r="A290" s="70" t="s">
        <v>179</v>
      </c>
      <c r="B290" s="137" t="s">
        <v>753</v>
      </c>
      <c r="C290" s="137" t="s">
        <v>754</v>
      </c>
      <c r="D290" s="137">
        <v>90</v>
      </c>
      <c r="E290" s="137" t="s">
        <v>2935</v>
      </c>
      <c r="F290" s="137">
        <v>0</v>
      </c>
      <c r="G290" s="137" t="s">
        <v>181</v>
      </c>
      <c r="H290" s="70">
        <v>0</v>
      </c>
      <c r="I290" s="70" t="s">
        <v>181</v>
      </c>
      <c r="J290" s="149"/>
    </row>
    <row r="291" spans="1:10" ht="12.75" customHeight="1">
      <c r="A291" s="70" t="s">
        <v>179</v>
      </c>
      <c r="B291" s="137" t="s">
        <v>755</v>
      </c>
      <c r="C291" s="137" t="s">
        <v>756</v>
      </c>
      <c r="D291" s="137">
        <v>90</v>
      </c>
      <c r="E291" s="137" t="s">
        <v>2935</v>
      </c>
      <c r="F291" s="137">
        <v>0</v>
      </c>
      <c r="G291" s="137" t="s">
        <v>181</v>
      </c>
      <c r="H291" s="70">
        <v>0</v>
      </c>
      <c r="I291" s="70" t="s">
        <v>181</v>
      </c>
      <c r="J291" s="149"/>
    </row>
    <row r="292" spans="1:10" ht="12.75" customHeight="1">
      <c r="A292" s="70" t="s">
        <v>179</v>
      </c>
      <c r="B292" s="137" t="s">
        <v>757</v>
      </c>
      <c r="C292" s="137" t="s">
        <v>758</v>
      </c>
      <c r="D292" s="137">
        <v>360</v>
      </c>
      <c r="E292" s="137" t="s">
        <v>2935</v>
      </c>
      <c r="F292" s="137">
        <v>0</v>
      </c>
      <c r="G292" s="137" t="s">
        <v>181</v>
      </c>
      <c r="H292" s="70">
        <v>0</v>
      </c>
      <c r="I292" s="70" t="s">
        <v>181</v>
      </c>
      <c r="J292" s="149"/>
    </row>
    <row r="293" spans="1:10" ht="12.75" customHeight="1">
      <c r="A293" s="70" t="s">
        <v>179</v>
      </c>
      <c r="B293" s="137" t="s">
        <v>759</v>
      </c>
      <c r="C293" s="137" t="s">
        <v>760</v>
      </c>
      <c r="D293" s="137">
        <v>90</v>
      </c>
      <c r="E293" s="137" t="s">
        <v>2935</v>
      </c>
      <c r="F293" s="137">
        <v>0</v>
      </c>
      <c r="G293" s="137" t="s">
        <v>181</v>
      </c>
      <c r="H293" s="70">
        <v>0</v>
      </c>
      <c r="I293" s="70" t="s">
        <v>181</v>
      </c>
      <c r="J293" s="149"/>
    </row>
    <row r="294" spans="1:10" ht="12.75" customHeight="1">
      <c r="A294" s="70" t="s">
        <v>179</v>
      </c>
      <c r="B294" s="137" t="s">
        <v>761</v>
      </c>
      <c r="C294" s="137" t="s">
        <v>762</v>
      </c>
      <c r="D294" s="137">
        <v>90</v>
      </c>
      <c r="E294" s="137" t="s">
        <v>2935</v>
      </c>
      <c r="F294" s="137">
        <v>0</v>
      </c>
      <c r="G294" s="137" t="s">
        <v>181</v>
      </c>
      <c r="H294" s="70">
        <v>0</v>
      </c>
      <c r="I294" s="70" t="s">
        <v>181</v>
      </c>
      <c r="J294" s="149"/>
    </row>
    <row r="295" spans="1:10" ht="12.75" customHeight="1">
      <c r="A295" s="70" t="s">
        <v>179</v>
      </c>
      <c r="B295" s="137" t="s">
        <v>763</v>
      </c>
      <c r="C295" s="137" t="s">
        <v>764</v>
      </c>
      <c r="D295" s="137">
        <v>90</v>
      </c>
      <c r="E295" s="137" t="s">
        <v>2935</v>
      </c>
      <c r="F295" s="137">
        <v>0</v>
      </c>
      <c r="G295" s="137" t="s">
        <v>181</v>
      </c>
      <c r="H295" s="70">
        <v>0</v>
      </c>
      <c r="I295" s="70" t="s">
        <v>181</v>
      </c>
      <c r="J295" s="149"/>
    </row>
    <row r="296" spans="1:10" ht="12.75" customHeight="1">
      <c r="A296" s="70" t="s">
        <v>179</v>
      </c>
      <c r="B296" s="137" t="s">
        <v>765</v>
      </c>
      <c r="C296" s="137" t="s">
        <v>766</v>
      </c>
      <c r="D296" s="137">
        <v>90</v>
      </c>
      <c r="E296" s="137" t="s">
        <v>2935</v>
      </c>
      <c r="F296" s="137">
        <v>0</v>
      </c>
      <c r="G296" s="137" t="s">
        <v>181</v>
      </c>
      <c r="H296" s="70">
        <v>0</v>
      </c>
      <c r="I296" s="70" t="s">
        <v>181</v>
      </c>
      <c r="J296" s="149"/>
    </row>
    <row r="297" spans="1:10" ht="12.75" customHeight="1">
      <c r="A297" s="70" t="s">
        <v>179</v>
      </c>
      <c r="B297" s="137" t="s">
        <v>767</v>
      </c>
      <c r="C297" s="137" t="s">
        <v>768</v>
      </c>
      <c r="D297" s="137">
        <v>90</v>
      </c>
      <c r="E297" s="137" t="s">
        <v>2935</v>
      </c>
      <c r="F297" s="137">
        <v>0</v>
      </c>
      <c r="G297" s="137" t="s">
        <v>181</v>
      </c>
      <c r="H297" s="70">
        <v>0</v>
      </c>
      <c r="I297" s="70" t="s">
        <v>181</v>
      </c>
      <c r="J297" s="149"/>
    </row>
    <row r="298" spans="1:10" ht="12.75" customHeight="1">
      <c r="A298" s="70" t="s">
        <v>179</v>
      </c>
      <c r="B298" s="137" t="s">
        <v>769</v>
      </c>
      <c r="C298" s="137" t="s">
        <v>770</v>
      </c>
      <c r="D298" s="137">
        <v>90</v>
      </c>
      <c r="E298" s="137" t="s">
        <v>2935</v>
      </c>
      <c r="F298" s="137">
        <v>0</v>
      </c>
      <c r="G298" s="137" t="s">
        <v>181</v>
      </c>
      <c r="H298" s="70">
        <v>0</v>
      </c>
      <c r="I298" s="70" t="s">
        <v>181</v>
      </c>
      <c r="J298" s="149"/>
    </row>
    <row r="299" spans="1:10" ht="12.75" customHeight="1">
      <c r="A299" s="70" t="s">
        <v>179</v>
      </c>
      <c r="B299" s="137" t="s">
        <v>771</v>
      </c>
      <c r="C299" s="137" t="s">
        <v>772</v>
      </c>
      <c r="D299" s="137">
        <v>90</v>
      </c>
      <c r="E299" s="137" t="s">
        <v>2935</v>
      </c>
      <c r="F299" s="137">
        <v>0</v>
      </c>
      <c r="G299" s="137" t="s">
        <v>181</v>
      </c>
      <c r="H299" s="70">
        <v>0</v>
      </c>
      <c r="I299" s="70" t="s">
        <v>181</v>
      </c>
      <c r="J299" s="149"/>
    </row>
    <row r="300" spans="1:10" ht="12.75" customHeight="1">
      <c r="A300" s="70" t="s">
        <v>179</v>
      </c>
      <c r="B300" s="137" t="s">
        <v>773</v>
      </c>
      <c r="C300" s="137" t="s">
        <v>774</v>
      </c>
      <c r="D300" s="137">
        <v>90</v>
      </c>
      <c r="E300" s="137" t="s">
        <v>2935</v>
      </c>
      <c r="F300" s="137">
        <v>0</v>
      </c>
      <c r="G300" s="137" t="s">
        <v>181</v>
      </c>
      <c r="H300" s="70">
        <v>0</v>
      </c>
      <c r="I300" s="70" t="s">
        <v>181</v>
      </c>
      <c r="J300" s="149"/>
    </row>
    <row r="301" spans="1:10" ht="12.75" customHeight="1">
      <c r="A301" s="70" t="s">
        <v>179</v>
      </c>
      <c r="B301" s="137" t="s">
        <v>775</v>
      </c>
      <c r="C301" s="137" t="s">
        <v>776</v>
      </c>
      <c r="D301" s="137">
        <v>90</v>
      </c>
      <c r="E301" s="137" t="s">
        <v>2935</v>
      </c>
      <c r="F301" s="137">
        <v>0</v>
      </c>
      <c r="G301" s="137" t="s">
        <v>181</v>
      </c>
      <c r="H301" s="70">
        <v>0</v>
      </c>
      <c r="I301" s="70" t="s">
        <v>181</v>
      </c>
      <c r="J301" s="149"/>
    </row>
    <row r="302" spans="1:10" ht="12.75" customHeight="1">
      <c r="A302" s="70" t="s">
        <v>179</v>
      </c>
      <c r="B302" s="137" t="s">
        <v>777</v>
      </c>
      <c r="C302" s="137" t="s">
        <v>778</v>
      </c>
      <c r="D302" s="137">
        <v>90</v>
      </c>
      <c r="E302" s="137" t="s">
        <v>2935</v>
      </c>
      <c r="F302" s="137">
        <v>0</v>
      </c>
      <c r="G302" s="137" t="s">
        <v>181</v>
      </c>
      <c r="H302" s="70">
        <v>0</v>
      </c>
      <c r="I302" s="70" t="s">
        <v>181</v>
      </c>
      <c r="J302" s="149"/>
    </row>
    <row r="303" spans="1:10" ht="12.75" customHeight="1">
      <c r="A303" s="70" t="s">
        <v>179</v>
      </c>
      <c r="B303" s="137" t="s">
        <v>779</v>
      </c>
      <c r="C303" s="137" t="s">
        <v>780</v>
      </c>
      <c r="D303" s="137">
        <v>90</v>
      </c>
      <c r="E303" s="137" t="s">
        <v>2935</v>
      </c>
      <c r="F303" s="137">
        <v>0</v>
      </c>
      <c r="G303" s="137" t="s">
        <v>181</v>
      </c>
      <c r="H303" s="70">
        <v>0</v>
      </c>
      <c r="I303" s="70" t="s">
        <v>181</v>
      </c>
      <c r="J303" s="149"/>
    </row>
    <row r="304" spans="1:10" ht="12.75" customHeight="1">
      <c r="A304" s="70" t="s">
        <v>179</v>
      </c>
      <c r="B304" s="137" t="s">
        <v>781</v>
      </c>
      <c r="C304" s="137" t="s">
        <v>782</v>
      </c>
      <c r="D304" s="137">
        <v>90</v>
      </c>
      <c r="E304" s="137" t="s">
        <v>2935</v>
      </c>
      <c r="F304" s="137">
        <v>0</v>
      </c>
      <c r="G304" s="137" t="s">
        <v>181</v>
      </c>
      <c r="H304" s="70">
        <v>0</v>
      </c>
      <c r="I304" s="70" t="s">
        <v>181</v>
      </c>
      <c r="J304" s="149"/>
    </row>
    <row r="305" spans="1:10" ht="12.75" customHeight="1">
      <c r="A305" s="70" t="s">
        <v>179</v>
      </c>
      <c r="B305" s="137" t="s">
        <v>783</v>
      </c>
      <c r="C305" s="137" t="s">
        <v>784</v>
      </c>
      <c r="D305" s="137">
        <v>90</v>
      </c>
      <c r="E305" s="137" t="s">
        <v>2935</v>
      </c>
      <c r="F305" s="137">
        <v>0</v>
      </c>
      <c r="G305" s="137" t="s">
        <v>181</v>
      </c>
      <c r="H305" s="70">
        <v>0</v>
      </c>
      <c r="I305" s="70" t="s">
        <v>181</v>
      </c>
      <c r="J305" s="149"/>
    </row>
    <row r="306" spans="1:10" ht="12.75" customHeight="1">
      <c r="A306" s="70" t="s">
        <v>179</v>
      </c>
      <c r="B306" s="137" t="s">
        <v>785</v>
      </c>
      <c r="C306" s="137" t="s">
        <v>786</v>
      </c>
      <c r="D306" s="137">
        <v>90</v>
      </c>
      <c r="E306" s="137" t="s">
        <v>2935</v>
      </c>
      <c r="F306" s="137">
        <v>0</v>
      </c>
      <c r="G306" s="137" t="s">
        <v>181</v>
      </c>
      <c r="H306" s="70">
        <v>0</v>
      </c>
      <c r="I306" s="70" t="s">
        <v>181</v>
      </c>
      <c r="J306" s="149"/>
    </row>
    <row r="307" spans="1:10" ht="12.75" customHeight="1">
      <c r="A307" s="70" t="s">
        <v>179</v>
      </c>
      <c r="B307" s="137" t="s">
        <v>787</v>
      </c>
      <c r="C307" s="137" t="s">
        <v>788</v>
      </c>
      <c r="D307" s="137">
        <v>90</v>
      </c>
      <c r="E307" s="137" t="s">
        <v>2935</v>
      </c>
      <c r="F307" s="137">
        <v>0</v>
      </c>
      <c r="G307" s="137" t="s">
        <v>181</v>
      </c>
      <c r="H307" s="70">
        <v>0</v>
      </c>
      <c r="I307" s="70" t="s">
        <v>181</v>
      </c>
      <c r="J307" s="149"/>
    </row>
    <row r="308" spans="1:10" ht="12.75" customHeight="1">
      <c r="A308" s="70" t="s">
        <v>179</v>
      </c>
      <c r="B308" s="137" t="s">
        <v>789</v>
      </c>
      <c r="C308" s="137" t="s">
        <v>790</v>
      </c>
      <c r="D308" s="137">
        <v>90</v>
      </c>
      <c r="E308" s="137" t="s">
        <v>2935</v>
      </c>
      <c r="F308" s="137">
        <v>0</v>
      </c>
      <c r="G308" s="137" t="s">
        <v>181</v>
      </c>
      <c r="H308" s="70">
        <v>0</v>
      </c>
      <c r="I308" s="70" t="s">
        <v>181</v>
      </c>
      <c r="J308" s="149"/>
    </row>
    <row r="309" spans="1:10" ht="12.75" customHeight="1">
      <c r="A309" s="70" t="s">
        <v>179</v>
      </c>
      <c r="B309" s="137" t="s">
        <v>791</v>
      </c>
      <c r="C309" s="137" t="s">
        <v>792</v>
      </c>
      <c r="D309" s="137">
        <v>90</v>
      </c>
      <c r="E309" s="137" t="s">
        <v>2935</v>
      </c>
      <c r="F309" s="137">
        <v>0</v>
      </c>
      <c r="G309" s="137" t="s">
        <v>181</v>
      </c>
      <c r="H309" s="70">
        <v>0</v>
      </c>
      <c r="I309" s="70" t="s">
        <v>181</v>
      </c>
      <c r="J309" s="149"/>
    </row>
    <row r="310" spans="1:10" ht="12.75" customHeight="1">
      <c r="A310" s="70" t="s">
        <v>179</v>
      </c>
      <c r="B310" s="137" t="s">
        <v>793</v>
      </c>
      <c r="C310" s="137" t="s">
        <v>794</v>
      </c>
      <c r="D310" s="137">
        <v>90</v>
      </c>
      <c r="E310" s="137" t="s">
        <v>2935</v>
      </c>
      <c r="F310" s="137">
        <v>0</v>
      </c>
      <c r="G310" s="137" t="s">
        <v>181</v>
      </c>
      <c r="H310" s="70">
        <v>0</v>
      </c>
      <c r="I310" s="70" t="s">
        <v>181</v>
      </c>
      <c r="J310" s="149"/>
    </row>
    <row r="311" spans="1:10" ht="12.75" customHeight="1">
      <c r="A311" s="70" t="s">
        <v>179</v>
      </c>
      <c r="B311" s="137" t="s">
        <v>795</v>
      </c>
      <c r="C311" s="137" t="s">
        <v>796</v>
      </c>
      <c r="D311" s="137">
        <v>90</v>
      </c>
      <c r="E311" s="137" t="s">
        <v>2935</v>
      </c>
      <c r="F311" s="137">
        <v>0</v>
      </c>
      <c r="G311" s="137" t="s">
        <v>181</v>
      </c>
      <c r="H311" s="70">
        <v>0</v>
      </c>
      <c r="I311" s="70" t="s">
        <v>181</v>
      </c>
      <c r="J311" s="149"/>
    </row>
    <row r="312" spans="1:10" ht="12.75" customHeight="1">
      <c r="A312" s="70" t="s">
        <v>179</v>
      </c>
      <c r="B312" s="137" t="s">
        <v>797</v>
      </c>
      <c r="C312" s="137" t="s">
        <v>798</v>
      </c>
      <c r="D312" s="137">
        <v>90</v>
      </c>
      <c r="E312" s="137" t="s">
        <v>2935</v>
      </c>
      <c r="F312" s="137">
        <v>0</v>
      </c>
      <c r="G312" s="137" t="s">
        <v>181</v>
      </c>
      <c r="H312" s="70">
        <v>0</v>
      </c>
      <c r="I312" s="70" t="s">
        <v>181</v>
      </c>
      <c r="J312" s="149"/>
    </row>
    <row r="313" spans="1:10" ht="12.75" customHeight="1">
      <c r="A313" s="70" t="s">
        <v>179</v>
      </c>
      <c r="B313" s="137" t="s">
        <v>799</v>
      </c>
      <c r="C313" s="137" t="s">
        <v>800</v>
      </c>
      <c r="D313" s="137">
        <v>90</v>
      </c>
      <c r="E313" s="137" t="s">
        <v>2935</v>
      </c>
      <c r="F313" s="137">
        <v>0</v>
      </c>
      <c r="G313" s="137" t="s">
        <v>181</v>
      </c>
      <c r="H313" s="70">
        <v>0</v>
      </c>
      <c r="I313" s="70" t="s">
        <v>181</v>
      </c>
      <c r="J313" s="149"/>
    </row>
    <row r="314" spans="1:10" ht="12.75" customHeight="1">
      <c r="A314" s="70" t="s">
        <v>179</v>
      </c>
      <c r="B314" s="137" t="s">
        <v>801</v>
      </c>
      <c r="C314" s="137" t="s">
        <v>802</v>
      </c>
      <c r="D314" s="137">
        <v>90</v>
      </c>
      <c r="E314" s="137" t="s">
        <v>2935</v>
      </c>
      <c r="F314" s="137">
        <v>0</v>
      </c>
      <c r="G314" s="137" t="s">
        <v>181</v>
      </c>
      <c r="H314" s="70">
        <v>0</v>
      </c>
      <c r="I314" s="70" t="s">
        <v>181</v>
      </c>
      <c r="J314" s="149"/>
    </row>
    <row r="315" spans="1:10" ht="12.75" customHeight="1">
      <c r="A315" s="70" t="s">
        <v>179</v>
      </c>
      <c r="B315" s="137" t="s">
        <v>803</v>
      </c>
      <c r="C315" s="137" t="s">
        <v>804</v>
      </c>
      <c r="D315" s="137">
        <v>90</v>
      </c>
      <c r="E315" s="137" t="s">
        <v>2935</v>
      </c>
      <c r="F315" s="137">
        <v>0</v>
      </c>
      <c r="G315" s="137" t="s">
        <v>181</v>
      </c>
      <c r="H315" s="70">
        <v>0</v>
      </c>
      <c r="I315" s="70" t="s">
        <v>181</v>
      </c>
      <c r="J315" s="149"/>
    </row>
    <row r="316" spans="1:10" ht="12.75" customHeight="1">
      <c r="A316" s="70" t="s">
        <v>179</v>
      </c>
      <c r="B316" s="137" t="s">
        <v>805</v>
      </c>
      <c r="C316" s="137" t="s">
        <v>806</v>
      </c>
      <c r="D316" s="137">
        <v>90</v>
      </c>
      <c r="E316" s="137" t="s">
        <v>2935</v>
      </c>
      <c r="F316" s="137">
        <v>0</v>
      </c>
      <c r="G316" s="137" t="s">
        <v>181</v>
      </c>
      <c r="H316" s="70">
        <v>0</v>
      </c>
      <c r="I316" s="70" t="s">
        <v>181</v>
      </c>
      <c r="J316" s="149"/>
    </row>
    <row r="317" spans="1:10" ht="12.75" customHeight="1">
      <c r="A317" s="70" t="s">
        <v>179</v>
      </c>
      <c r="B317" s="137" t="s">
        <v>807</v>
      </c>
      <c r="C317" s="137" t="s">
        <v>808</v>
      </c>
      <c r="D317" s="137">
        <v>360</v>
      </c>
      <c r="E317" s="137" t="s">
        <v>2935</v>
      </c>
      <c r="F317" s="137">
        <v>0</v>
      </c>
      <c r="G317" s="137" t="s">
        <v>181</v>
      </c>
      <c r="H317" s="70">
        <v>0</v>
      </c>
      <c r="I317" s="70" t="s">
        <v>181</v>
      </c>
      <c r="J317" s="149"/>
    </row>
    <row r="318" spans="1:10" ht="12.75" customHeight="1">
      <c r="A318" s="70" t="s">
        <v>179</v>
      </c>
      <c r="B318" s="70" t="s">
        <v>809</v>
      </c>
      <c r="C318" s="70" t="s">
        <v>810</v>
      </c>
      <c r="D318" s="70">
        <v>360</v>
      </c>
      <c r="E318" s="70" t="s">
        <v>2935</v>
      </c>
      <c r="F318" s="70">
        <v>1</v>
      </c>
      <c r="G318" s="70" t="s">
        <v>181</v>
      </c>
      <c r="H318" s="70">
        <v>0</v>
      </c>
      <c r="I318" s="70" t="s">
        <v>181</v>
      </c>
      <c r="J318" s="149">
        <v>3770.41</v>
      </c>
    </row>
    <row r="319" spans="1:10" ht="12.75" customHeight="1">
      <c r="A319" s="70" t="s">
        <v>179</v>
      </c>
      <c r="B319" s="137" t="s">
        <v>811</v>
      </c>
      <c r="C319" s="137" t="s">
        <v>812</v>
      </c>
      <c r="D319" s="137">
        <v>90</v>
      </c>
      <c r="E319" s="137" t="s">
        <v>2935</v>
      </c>
      <c r="F319" s="137">
        <v>0</v>
      </c>
      <c r="G319" s="137" t="s">
        <v>181</v>
      </c>
      <c r="H319" s="70">
        <v>0</v>
      </c>
      <c r="I319" s="70" t="s">
        <v>181</v>
      </c>
      <c r="J319" s="149"/>
    </row>
    <row r="320" spans="1:10" ht="12.75" customHeight="1">
      <c r="A320" s="70" t="s">
        <v>179</v>
      </c>
      <c r="B320" s="137" t="s">
        <v>813</v>
      </c>
      <c r="C320" s="137" t="s">
        <v>814</v>
      </c>
      <c r="D320" s="137">
        <v>90</v>
      </c>
      <c r="E320" s="137" t="s">
        <v>2935</v>
      </c>
      <c r="F320" s="137">
        <v>0</v>
      </c>
      <c r="G320" s="137" t="s">
        <v>181</v>
      </c>
      <c r="H320" s="70">
        <v>0</v>
      </c>
      <c r="I320" s="70" t="s">
        <v>181</v>
      </c>
      <c r="J320" s="149"/>
    </row>
    <row r="321" spans="1:10" ht="12.75" customHeight="1">
      <c r="A321" s="70" t="s">
        <v>179</v>
      </c>
      <c r="B321" s="137" t="s">
        <v>815</v>
      </c>
      <c r="C321" s="137" t="s">
        <v>816</v>
      </c>
      <c r="D321" s="137">
        <v>90</v>
      </c>
      <c r="E321" s="137" t="s">
        <v>2935</v>
      </c>
      <c r="F321" s="137">
        <v>0</v>
      </c>
      <c r="G321" s="137" t="s">
        <v>181</v>
      </c>
      <c r="H321" s="70">
        <v>0</v>
      </c>
      <c r="I321" s="70" t="s">
        <v>181</v>
      </c>
      <c r="J321" s="149"/>
    </row>
    <row r="322" spans="1:10" ht="12.75" customHeight="1">
      <c r="A322" s="70" t="s">
        <v>179</v>
      </c>
      <c r="B322" s="70" t="s">
        <v>817</v>
      </c>
      <c r="C322" s="70" t="s">
        <v>818</v>
      </c>
      <c r="D322" s="70">
        <v>90</v>
      </c>
      <c r="E322" s="70" t="s">
        <v>2935</v>
      </c>
      <c r="F322" s="70">
        <v>1</v>
      </c>
      <c r="G322" s="70" t="s">
        <v>181</v>
      </c>
      <c r="H322" s="70">
        <v>0</v>
      </c>
      <c r="I322" s="70" t="s">
        <v>181</v>
      </c>
      <c r="J322" s="149">
        <v>450.05</v>
      </c>
    </row>
    <row r="323" spans="1:10" ht="12.75" customHeight="1">
      <c r="A323" s="70" t="s">
        <v>179</v>
      </c>
      <c r="B323" s="137" t="s">
        <v>819</v>
      </c>
      <c r="C323" s="137" t="s">
        <v>820</v>
      </c>
      <c r="D323" s="137">
        <v>90</v>
      </c>
      <c r="E323" s="137" t="s">
        <v>2935</v>
      </c>
      <c r="F323" s="137">
        <v>0</v>
      </c>
      <c r="G323" s="137" t="s">
        <v>181</v>
      </c>
      <c r="H323" s="70">
        <v>0</v>
      </c>
      <c r="I323" s="70" t="s">
        <v>181</v>
      </c>
      <c r="J323" s="149"/>
    </row>
    <row r="324" spans="1:10" ht="12.75" customHeight="1">
      <c r="A324" s="70" t="s">
        <v>179</v>
      </c>
      <c r="B324" s="137" t="s">
        <v>821</v>
      </c>
      <c r="C324" s="137" t="s">
        <v>822</v>
      </c>
      <c r="D324" s="137">
        <v>90</v>
      </c>
      <c r="E324" s="137" t="s">
        <v>2935</v>
      </c>
      <c r="F324" s="137">
        <v>0</v>
      </c>
      <c r="G324" s="137" t="s">
        <v>181</v>
      </c>
      <c r="H324" s="70">
        <v>0</v>
      </c>
      <c r="I324" s="70" t="s">
        <v>181</v>
      </c>
      <c r="J324" s="149"/>
    </row>
    <row r="325" spans="1:10" ht="12.75" customHeight="1">
      <c r="A325" s="70" t="s">
        <v>179</v>
      </c>
      <c r="B325" s="137" t="s">
        <v>823</v>
      </c>
      <c r="C325" s="137" t="s">
        <v>824</v>
      </c>
      <c r="D325" s="137">
        <v>90</v>
      </c>
      <c r="E325" s="137" t="s">
        <v>2935</v>
      </c>
      <c r="F325" s="137">
        <v>0</v>
      </c>
      <c r="G325" s="137" t="s">
        <v>181</v>
      </c>
      <c r="H325" s="70">
        <v>0</v>
      </c>
      <c r="I325" s="70" t="s">
        <v>181</v>
      </c>
      <c r="J325" s="149"/>
    </row>
    <row r="326" spans="1:10" ht="12.75" customHeight="1">
      <c r="A326" s="70" t="s">
        <v>179</v>
      </c>
      <c r="B326" s="137" t="s">
        <v>825</v>
      </c>
      <c r="C326" s="137" t="s">
        <v>826</v>
      </c>
      <c r="D326" s="137">
        <v>90</v>
      </c>
      <c r="E326" s="137" t="s">
        <v>2935</v>
      </c>
      <c r="F326" s="137">
        <v>0</v>
      </c>
      <c r="G326" s="137" t="s">
        <v>181</v>
      </c>
      <c r="H326" s="70">
        <v>0</v>
      </c>
      <c r="I326" s="70" t="s">
        <v>181</v>
      </c>
      <c r="J326" s="149"/>
    </row>
    <row r="327" spans="1:10" ht="12.75" customHeight="1">
      <c r="A327" s="70" t="s">
        <v>179</v>
      </c>
      <c r="B327" s="137" t="s">
        <v>827</v>
      </c>
      <c r="C327" s="137" t="s">
        <v>828</v>
      </c>
      <c r="D327" s="137">
        <v>90</v>
      </c>
      <c r="E327" s="137" t="s">
        <v>2935</v>
      </c>
      <c r="F327" s="137">
        <v>0</v>
      </c>
      <c r="G327" s="137" t="s">
        <v>181</v>
      </c>
      <c r="H327" s="70">
        <v>0</v>
      </c>
      <c r="I327" s="70" t="s">
        <v>181</v>
      </c>
      <c r="J327" s="149"/>
    </row>
    <row r="328" spans="1:10" ht="12.75" customHeight="1">
      <c r="A328" s="70" t="s">
        <v>179</v>
      </c>
      <c r="B328" s="137" t="s">
        <v>829</v>
      </c>
      <c r="C328" s="137" t="s">
        <v>830</v>
      </c>
      <c r="D328" s="137">
        <v>90</v>
      </c>
      <c r="E328" s="137" t="s">
        <v>2935</v>
      </c>
      <c r="F328" s="137">
        <v>0</v>
      </c>
      <c r="G328" s="137" t="s">
        <v>181</v>
      </c>
      <c r="H328" s="70">
        <v>0</v>
      </c>
      <c r="I328" s="70" t="s">
        <v>181</v>
      </c>
      <c r="J328" s="149"/>
    </row>
    <row r="329" spans="1:10" ht="12.75" customHeight="1">
      <c r="A329" s="70" t="s">
        <v>179</v>
      </c>
      <c r="B329" s="137" t="s">
        <v>831</v>
      </c>
      <c r="C329" s="137" t="s">
        <v>832</v>
      </c>
      <c r="D329" s="137">
        <v>360</v>
      </c>
      <c r="E329" s="137" t="s">
        <v>2935</v>
      </c>
      <c r="F329" s="137">
        <v>0</v>
      </c>
      <c r="G329" s="137" t="s">
        <v>181</v>
      </c>
      <c r="H329" s="70">
        <v>0</v>
      </c>
      <c r="I329" s="70" t="s">
        <v>181</v>
      </c>
      <c r="J329" s="149"/>
    </row>
    <row r="330" spans="1:10" ht="12.75" customHeight="1">
      <c r="A330" s="70" t="s">
        <v>179</v>
      </c>
      <c r="B330" s="137" t="s">
        <v>833</v>
      </c>
      <c r="C330" s="137" t="s">
        <v>834</v>
      </c>
      <c r="D330" s="137">
        <v>90</v>
      </c>
      <c r="E330" s="137" t="s">
        <v>2935</v>
      </c>
      <c r="F330" s="137">
        <v>0</v>
      </c>
      <c r="G330" s="137" t="s">
        <v>181</v>
      </c>
      <c r="H330" s="70">
        <v>0</v>
      </c>
      <c r="I330" s="70" t="s">
        <v>181</v>
      </c>
      <c r="J330" s="149"/>
    </row>
    <row r="331" spans="1:10" ht="12.75" customHeight="1">
      <c r="A331" s="70" t="s">
        <v>179</v>
      </c>
      <c r="B331" s="137" t="s">
        <v>835</v>
      </c>
      <c r="C331" s="137" t="s">
        <v>836</v>
      </c>
      <c r="D331" s="137">
        <v>90</v>
      </c>
      <c r="E331" s="137" t="s">
        <v>2935</v>
      </c>
      <c r="F331" s="137">
        <v>0</v>
      </c>
      <c r="G331" s="137" t="s">
        <v>181</v>
      </c>
      <c r="H331" s="70">
        <v>0</v>
      </c>
      <c r="I331" s="70" t="s">
        <v>181</v>
      </c>
      <c r="J331" s="149"/>
    </row>
    <row r="332" spans="1:10" ht="12.75" customHeight="1">
      <c r="A332" s="70" t="s">
        <v>179</v>
      </c>
      <c r="B332" s="137" t="s">
        <v>837</v>
      </c>
      <c r="C332" s="137" t="s">
        <v>838</v>
      </c>
      <c r="D332" s="137">
        <v>90</v>
      </c>
      <c r="E332" s="137" t="s">
        <v>2935</v>
      </c>
      <c r="F332" s="137">
        <v>0</v>
      </c>
      <c r="G332" s="137" t="s">
        <v>181</v>
      </c>
      <c r="H332" s="70">
        <v>0</v>
      </c>
      <c r="I332" s="70" t="s">
        <v>181</v>
      </c>
      <c r="J332" s="149"/>
    </row>
    <row r="333" spans="1:10" ht="12.75" customHeight="1">
      <c r="A333" s="70" t="s">
        <v>179</v>
      </c>
      <c r="B333" s="137" t="s">
        <v>839</v>
      </c>
      <c r="C333" s="137" t="s">
        <v>840</v>
      </c>
      <c r="D333" s="137">
        <v>90</v>
      </c>
      <c r="E333" s="137" t="s">
        <v>2935</v>
      </c>
      <c r="F333" s="137">
        <v>0</v>
      </c>
      <c r="G333" s="137" t="s">
        <v>181</v>
      </c>
      <c r="H333" s="70">
        <v>0</v>
      </c>
      <c r="I333" s="70" t="s">
        <v>181</v>
      </c>
      <c r="J333" s="149"/>
    </row>
    <row r="334" spans="1:10" ht="12.75" customHeight="1">
      <c r="A334" s="70" t="s">
        <v>179</v>
      </c>
      <c r="B334" s="137" t="s">
        <v>841</v>
      </c>
      <c r="C334" s="137" t="s">
        <v>842</v>
      </c>
      <c r="D334" s="137">
        <v>90</v>
      </c>
      <c r="E334" s="137" t="s">
        <v>2935</v>
      </c>
      <c r="F334" s="137">
        <v>0</v>
      </c>
      <c r="G334" s="137" t="s">
        <v>181</v>
      </c>
      <c r="H334" s="70">
        <v>0</v>
      </c>
      <c r="I334" s="70" t="s">
        <v>181</v>
      </c>
      <c r="J334" s="149"/>
    </row>
    <row r="335" spans="1:10" ht="12.75" customHeight="1">
      <c r="A335" s="70" t="s">
        <v>179</v>
      </c>
      <c r="B335" s="137" t="s">
        <v>843</v>
      </c>
      <c r="C335" s="137" t="s">
        <v>844</v>
      </c>
      <c r="D335" s="137">
        <v>90</v>
      </c>
      <c r="E335" s="137" t="s">
        <v>2935</v>
      </c>
      <c r="F335" s="137">
        <v>0</v>
      </c>
      <c r="G335" s="137" t="s">
        <v>181</v>
      </c>
      <c r="H335" s="70">
        <v>0</v>
      </c>
      <c r="I335" s="70" t="s">
        <v>181</v>
      </c>
      <c r="J335" s="149"/>
    </row>
    <row r="336" spans="1:10" ht="12.75" customHeight="1">
      <c r="A336" s="70" t="s">
        <v>179</v>
      </c>
      <c r="B336" s="137" t="s">
        <v>845</v>
      </c>
      <c r="C336" s="137" t="s">
        <v>846</v>
      </c>
      <c r="D336" s="137">
        <v>90</v>
      </c>
      <c r="E336" s="137" t="s">
        <v>2935</v>
      </c>
      <c r="F336" s="137">
        <v>0</v>
      </c>
      <c r="G336" s="137" t="s">
        <v>181</v>
      </c>
      <c r="H336" s="70">
        <v>0</v>
      </c>
      <c r="I336" s="70" t="s">
        <v>181</v>
      </c>
      <c r="J336" s="149"/>
    </row>
    <row r="337" spans="1:10" ht="12.75" customHeight="1">
      <c r="A337" s="70" t="s">
        <v>179</v>
      </c>
      <c r="B337" s="137" t="s">
        <v>847</v>
      </c>
      <c r="C337" s="137" t="s">
        <v>848</v>
      </c>
      <c r="D337" s="137">
        <v>90</v>
      </c>
      <c r="E337" s="137" t="s">
        <v>2935</v>
      </c>
      <c r="F337" s="137">
        <v>0</v>
      </c>
      <c r="G337" s="137" t="s">
        <v>181</v>
      </c>
      <c r="H337" s="70">
        <v>0</v>
      </c>
      <c r="I337" s="70" t="s">
        <v>181</v>
      </c>
      <c r="J337" s="149"/>
    </row>
    <row r="338" spans="1:10" ht="12.75" customHeight="1">
      <c r="A338" s="70" t="s">
        <v>179</v>
      </c>
      <c r="B338" s="137" t="s">
        <v>849</v>
      </c>
      <c r="C338" s="137" t="s">
        <v>850</v>
      </c>
      <c r="D338" s="137">
        <v>90</v>
      </c>
      <c r="E338" s="137" t="s">
        <v>2935</v>
      </c>
      <c r="F338" s="137">
        <v>0</v>
      </c>
      <c r="G338" s="137" t="s">
        <v>181</v>
      </c>
      <c r="H338" s="70">
        <v>0</v>
      </c>
      <c r="I338" s="70" t="s">
        <v>181</v>
      </c>
      <c r="J338" s="149"/>
    </row>
    <row r="339" spans="1:10" ht="12.75" customHeight="1">
      <c r="A339" s="70" t="s">
        <v>179</v>
      </c>
      <c r="B339" s="137" t="s">
        <v>851</v>
      </c>
      <c r="C339" s="137" t="s">
        <v>852</v>
      </c>
      <c r="D339" s="137">
        <v>90</v>
      </c>
      <c r="E339" s="137" t="s">
        <v>2935</v>
      </c>
      <c r="F339" s="137">
        <v>0</v>
      </c>
      <c r="G339" s="137" t="s">
        <v>181</v>
      </c>
      <c r="H339" s="70">
        <v>0</v>
      </c>
      <c r="I339" s="70" t="s">
        <v>181</v>
      </c>
      <c r="J339" s="149"/>
    </row>
    <row r="340" spans="1:10" ht="12.75" customHeight="1">
      <c r="A340" s="70" t="s">
        <v>179</v>
      </c>
      <c r="B340" s="137" t="s">
        <v>853</v>
      </c>
      <c r="C340" s="137" t="s">
        <v>854</v>
      </c>
      <c r="D340" s="137">
        <v>90</v>
      </c>
      <c r="E340" s="137" t="s">
        <v>2935</v>
      </c>
      <c r="F340" s="137">
        <v>0</v>
      </c>
      <c r="G340" s="137" t="s">
        <v>181</v>
      </c>
      <c r="H340" s="70">
        <v>0</v>
      </c>
      <c r="I340" s="70" t="s">
        <v>181</v>
      </c>
      <c r="J340" s="149"/>
    </row>
    <row r="341" spans="1:10" ht="12.75" customHeight="1">
      <c r="A341" s="70" t="s">
        <v>179</v>
      </c>
      <c r="B341" s="137" t="s">
        <v>855</v>
      </c>
      <c r="C341" s="137" t="s">
        <v>856</v>
      </c>
      <c r="D341" s="137">
        <v>360</v>
      </c>
      <c r="E341" s="137" t="s">
        <v>2935</v>
      </c>
      <c r="F341" s="137">
        <v>0</v>
      </c>
      <c r="G341" s="137" t="s">
        <v>181</v>
      </c>
      <c r="H341" s="70">
        <v>0</v>
      </c>
      <c r="I341" s="70" t="s">
        <v>181</v>
      </c>
      <c r="J341" s="149"/>
    </row>
    <row r="342" spans="1:10" ht="12.75" customHeight="1">
      <c r="A342" s="70" t="s">
        <v>179</v>
      </c>
      <c r="B342" s="137" t="s">
        <v>857</v>
      </c>
      <c r="C342" s="137" t="s">
        <v>858</v>
      </c>
      <c r="D342" s="137">
        <v>90</v>
      </c>
      <c r="E342" s="137" t="s">
        <v>2935</v>
      </c>
      <c r="F342" s="137">
        <v>0</v>
      </c>
      <c r="G342" s="137" t="s">
        <v>181</v>
      </c>
      <c r="H342" s="70">
        <v>0</v>
      </c>
      <c r="I342" s="70" t="s">
        <v>181</v>
      </c>
      <c r="J342" s="149"/>
    </row>
    <row r="343" spans="1:10" ht="12.75" customHeight="1">
      <c r="A343" s="70" t="s">
        <v>179</v>
      </c>
      <c r="B343" s="137" t="s">
        <v>859</v>
      </c>
      <c r="C343" s="137" t="s">
        <v>860</v>
      </c>
      <c r="D343" s="137">
        <v>90</v>
      </c>
      <c r="E343" s="137" t="s">
        <v>2935</v>
      </c>
      <c r="F343" s="137">
        <v>0</v>
      </c>
      <c r="G343" s="137" t="s">
        <v>181</v>
      </c>
      <c r="H343" s="70">
        <v>0</v>
      </c>
      <c r="I343" s="70" t="s">
        <v>181</v>
      </c>
      <c r="J343" s="149"/>
    </row>
    <row r="344" spans="1:10" ht="12.75" customHeight="1">
      <c r="A344" s="70" t="s">
        <v>179</v>
      </c>
      <c r="B344" s="137" t="s">
        <v>861</v>
      </c>
      <c r="C344" s="137" t="s">
        <v>862</v>
      </c>
      <c r="D344" s="137">
        <v>90</v>
      </c>
      <c r="E344" s="137" t="s">
        <v>2935</v>
      </c>
      <c r="F344" s="137">
        <v>0</v>
      </c>
      <c r="G344" s="137" t="s">
        <v>181</v>
      </c>
      <c r="H344" s="70">
        <v>0</v>
      </c>
      <c r="I344" s="70" t="s">
        <v>181</v>
      </c>
      <c r="J344" s="149"/>
    </row>
    <row r="345" spans="1:10" ht="12.75" customHeight="1">
      <c r="A345" s="70" t="s">
        <v>179</v>
      </c>
      <c r="B345" s="137" t="s">
        <v>863</v>
      </c>
      <c r="C345" s="137" t="s">
        <v>864</v>
      </c>
      <c r="D345" s="137">
        <v>90</v>
      </c>
      <c r="E345" s="137" t="s">
        <v>2935</v>
      </c>
      <c r="F345" s="137">
        <v>0</v>
      </c>
      <c r="G345" s="137" t="s">
        <v>181</v>
      </c>
      <c r="H345" s="70">
        <v>0</v>
      </c>
      <c r="I345" s="70" t="s">
        <v>181</v>
      </c>
      <c r="J345" s="149"/>
    </row>
    <row r="346" spans="1:10" ht="12.75" customHeight="1">
      <c r="A346" s="70" t="s">
        <v>179</v>
      </c>
      <c r="B346" s="137" t="s">
        <v>865</v>
      </c>
      <c r="C346" s="137" t="s">
        <v>866</v>
      </c>
      <c r="D346" s="137">
        <v>90</v>
      </c>
      <c r="E346" s="137" t="s">
        <v>2935</v>
      </c>
      <c r="F346" s="137">
        <v>0</v>
      </c>
      <c r="G346" s="137" t="s">
        <v>181</v>
      </c>
      <c r="H346" s="70">
        <v>0</v>
      </c>
      <c r="I346" s="70" t="s">
        <v>181</v>
      </c>
      <c r="J346" s="149"/>
    </row>
    <row r="347" spans="1:10" ht="12.75" customHeight="1">
      <c r="A347" s="70" t="s">
        <v>179</v>
      </c>
      <c r="B347" s="137" t="s">
        <v>867</v>
      </c>
      <c r="C347" s="137" t="s">
        <v>868</v>
      </c>
      <c r="D347" s="137">
        <v>90</v>
      </c>
      <c r="E347" s="137" t="s">
        <v>2935</v>
      </c>
      <c r="F347" s="137">
        <v>0</v>
      </c>
      <c r="G347" s="137" t="s">
        <v>181</v>
      </c>
      <c r="H347" s="70">
        <v>0</v>
      </c>
      <c r="I347" s="70" t="s">
        <v>181</v>
      </c>
      <c r="J347" s="149"/>
    </row>
    <row r="348" spans="1:10" ht="12.75" customHeight="1">
      <c r="A348" s="70" t="s">
        <v>179</v>
      </c>
      <c r="B348" s="137" t="s">
        <v>869</v>
      </c>
      <c r="C348" s="137" t="s">
        <v>870</v>
      </c>
      <c r="D348" s="137">
        <v>90</v>
      </c>
      <c r="E348" s="137" t="s">
        <v>2935</v>
      </c>
      <c r="F348" s="137">
        <v>0</v>
      </c>
      <c r="G348" s="137" t="s">
        <v>181</v>
      </c>
      <c r="H348" s="70">
        <v>0</v>
      </c>
      <c r="I348" s="70" t="s">
        <v>181</v>
      </c>
      <c r="J348" s="149"/>
    </row>
    <row r="349" spans="1:10" ht="12.75" customHeight="1">
      <c r="A349" s="70" t="s">
        <v>179</v>
      </c>
      <c r="B349" s="137" t="s">
        <v>871</v>
      </c>
      <c r="C349" s="137" t="s">
        <v>872</v>
      </c>
      <c r="D349" s="137">
        <v>90</v>
      </c>
      <c r="E349" s="137" t="s">
        <v>2935</v>
      </c>
      <c r="F349" s="137">
        <v>0</v>
      </c>
      <c r="G349" s="137" t="s">
        <v>181</v>
      </c>
      <c r="H349" s="70">
        <v>0</v>
      </c>
      <c r="I349" s="70" t="s">
        <v>181</v>
      </c>
      <c r="J349" s="149"/>
    </row>
    <row r="350" spans="1:10" ht="12.75" customHeight="1">
      <c r="A350" s="70" t="s">
        <v>179</v>
      </c>
      <c r="B350" s="137" t="s">
        <v>873</v>
      </c>
      <c r="C350" s="137" t="s">
        <v>874</v>
      </c>
      <c r="D350" s="137">
        <v>90</v>
      </c>
      <c r="E350" s="137" t="s">
        <v>2935</v>
      </c>
      <c r="F350" s="137">
        <v>0</v>
      </c>
      <c r="G350" s="137" t="s">
        <v>181</v>
      </c>
      <c r="H350" s="70">
        <v>0</v>
      </c>
      <c r="I350" s="70" t="s">
        <v>181</v>
      </c>
      <c r="J350" s="149"/>
    </row>
    <row r="351" spans="1:10" ht="12.75" customHeight="1">
      <c r="A351" s="70" t="s">
        <v>179</v>
      </c>
      <c r="B351" s="137" t="s">
        <v>875</v>
      </c>
      <c r="C351" s="137" t="s">
        <v>876</v>
      </c>
      <c r="D351" s="137">
        <v>90</v>
      </c>
      <c r="E351" s="137" t="s">
        <v>2935</v>
      </c>
      <c r="F351" s="137">
        <v>0</v>
      </c>
      <c r="G351" s="137" t="s">
        <v>181</v>
      </c>
      <c r="H351" s="70">
        <v>0</v>
      </c>
      <c r="I351" s="70" t="s">
        <v>181</v>
      </c>
      <c r="J351" s="149"/>
    </row>
    <row r="352" spans="1:10" ht="12.75" customHeight="1">
      <c r="A352" s="70" t="s">
        <v>179</v>
      </c>
      <c r="B352" s="137" t="s">
        <v>877</v>
      </c>
      <c r="C352" s="137" t="s">
        <v>878</v>
      </c>
      <c r="D352" s="137">
        <v>90</v>
      </c>
      <c r="E352" s="137" t="s">
        <v>2935</v>
      </c>
      <c r="F352" s="137">
        <v>0</v>
      </c>
      <c r="G352" s="137" t="s">
        <v>181</v>
      </c>
      <c r="H352" s="70">
        <v>0</v>
      </c>
      <c r="I352" s="70" t="s">
        <v>181</v>
      </c>
      <c r="J352" s="149"/>
    </row>
    <row r="353" spans="1:10" ht="12.75" customHeight="1">
      <c r="A353" s="70" t="s">
        <v>179</v>
      </c>
      <c r="B353" s="137" t="s">
        <v>879</v>
      </c>
      <c r="C353" s="137" t="s">
        <v>880</v>
      </c>
      <c r="D353" s="137">
        <v>90</v>
      </c>
      <c r="E353" s="137" t="s">
        <v>2935</v>
      </c>
      <c r="F353" s="137">
        <v>0</v>
      </c>
      <c r="G353" s="137" t="s">
        <v>181</v>
      </c>
      <c r="H353" s="70">
        <v>0</v>
      </c>
      <c r="I353" s="70" t="s">
        <v>181</v>
      </c>
      <c r="J353" s="149"/>
    </row>
    <row r="354" spans="1:10" ht="12.75" customHeight="1">
      <c r="A354" s="70" t="s">
        <v>179</v>
      </c>
      <c r="B354" s="137" t="s">
        <v>881</v>
      </c>
      <c r="C354" s="137" t="s">
        <v>882</v>
      </c>
      <c r="D354" s="137">
        <v>90</v>
      </c>
      <c r="E354" s="137" t="s">
        <v>2935</v>
      </c>
      <c r="F354" s="137">
        <v>0</v>
      </c>
      <c r="G354" s="137" t="s">
        <v>181</v>
      </c>
      <c r="H354" s="70">
        <v>0</v>
      </c>
      <c r="I354" s="70" t="s">
        <v>181</v>
      </c>
      <c r="J354" s="149"/>
    </row>
    <row r="355" spans="1:10" ht="12.75" customHeight="1">
      <c r="A355" s="70" t="s">
        <v>179</v>
      </c>
      <c r="B355" s="137" t="s">
        <v>883</v>
      </c>
      <c r="C355" s="137" t="s">
        <v>884</v>
      </c>
      <c r="D355" s="137">
        <v>360</v>
      </c>
      <c r="E355" s="137" t="s">
        <v>2935</v>
      </c>
      <c r="F355" s="137">
        <v>0</v>
      </c>
      <c r="G355" s="137" t="s">
        <v>181</v>
      </c>
      <c r="H355" s="70">
        <v>0</v>
      </c>
      <c r="I355" s="70" t="s">
        <v>181</v>
      </c>
      <c r="J355" s="149"/>
    </row>
    <row r="356" spans="1:10" ht="12.75" customHeight="1">
      <c r="A356" s="70" t="s">
        <v>179</v>
      </c>
      <c r="B356" s="137" t="s">
        <v>885</v>
      </c>
      <c r="C356" s="137" t="s">
        <v>886</v>
      </c>
      <c r="D356" s="137">
        <v>90</v>
      </c>
      <c r="E356" s="137" t="s">
        <v>2935</v>
      </c>
      <c r="F356" s="137">
        <v>0</v>
      </c>
      <c r="G356" s="137" t="s">
        <v>181</v>
      </c>
      <c r="H356" s="70">
        <v>0</v>
      </c>
      <c r="I356" s="70" t="s">
        <v>181</v>
      </c>
      <c r="J356" s="149"/>
    </row>
    <row r="357" spans="1:10" ht="12.75" customHeight="1">
      <c r="A357" s="70" t="s">
        <v>179</v>
      </c>
      <c r="B357" s="137" t="s">
        <v>887</v>
      </c>
      <c r="C357" s="137" t="s">
        <v>888</v>
      </c>
      <c r="D357" s="137">
        <v>90</v>
      </c>
      <c r="E357" s="137" t="s">
        <v>2935</v>
      </c>
      <c r="F357" s="137">
        <v>0</v>
      </c>
      <c r="G357" s="137" t="s">
        <v>181</v>
      </c>
      <c r="H357" s="70">
        <v>0</v>
      </c>
      <c r="I357" s="70" t="s">
        <v>181</v>
      </c>
      <c r="J357" s="149"/>
    </row>
    <row r="358" spans="1:10" ht="12.75" customHeight="1">
      <c r="A358" s="70" t="s">
        <v>179</v>
      </c>
      <c r="B358" s="137" t="s">
        <v>889</v>
      </c>
      <c r="C358" s="137" t="s">
        <v>890</v>
      </c>
      <c r="D358" s="137">
        <v>90</v>
      </c>
      <c r="E358" s="137" t="s">
        <v>2935</v>
      </c>
      <c r="F358" s="137">
        <v>0</v>
      </c>
      <c r="G358" s="137" t="s">
        <v>181</v>
      </c>
      <c r="H358" s="70">
        <v>0</v>
      </c>
      <c r="I358" s="70" t="s">
        <v>181</v>
      </c>
      <c r="J358" s="149"/>
    </row>
    <row r="359" spans="1:10" ht="12.75" customHeight="1">
      <c r="A359" s="70" t="s">
        <v>179</v>
      </c>
      <c r="B359" s="137" t="s">
        <v>891</v>
      </c>
      <c r="C359" s="137" t="s">
        <v>892</v>
      </c>
      <c r="D359" s="137">
        <v>90</v>
      </c>
      <c r="E359" s="137" t="s">
        <v>2935</v>
      </c>
      <c r="F359" s="137">
        <v>0</v>
      </c>
      <c r="G359" s="137" t="s">
        <v>181</v>
      </c>
      <c r="H359" s="70">
        <v>0</v>
      </c>
      <c r="I359" s="70" t="s">
        <v>181</v>
      </c>
      <c r="J359" s="149"/>
    </row>
    <row r="360" spans="1:10" ht="12.75" customHeight="1">
      <c r="A360" s="70" t="s">
        <v>179</v>
      </c>
      <c r="B360" s="137" t="s">
        <v>893</v>
      </c>
      <c r="C360" s="137" t="s">
        <v>894</v>
      </c>
      <c r="D360" s="137">
        <v>360</v>
      </c>
      <c r="E360" s="137" t="s">
        <v>2935</v>
      </c>
      <c r="F360" s="137">
        <v>0</v>
      </c>
      <c r="G360" s="137" t="s">
        <v>181</v>
      </c>
      <c r="H360" s="70">
        <v>0</v>
      </c>
      <c r="I360" s="70" t="s">
        <v>181</v>
      </c>
      <c r="J360" s="149"/>
    </row>
    <row r="361" spans="1:10" ht="12.75" customHeight="1">
      <c r="A361" s="70" t="s">
        <v>179</v>
      </c>
      <c r="B361" s="70" t="s">
        <v>895</v>
      </c>
      <c r="C361" s="70" t="s">
        <v>896</v>
      </c>
      <c r="D361" s="70">
        <v>90</v>
      </c>
      <c r="E361" s="70" t="s">
        <v>2935</v>
      </c>
      <c r="F361" s="70">
        <v>1</v>
      </c>
      <c r="G361" s="70" t="s">
        <v>181</v>
      </c>
      <c r="H361" s="70">
        <v>0</v>
      </c>
      <c r="I361" s="70" t="s">
        <v>181</v>
      </c>
      <c r="J361" s="149">
        <v>1357.68</v>
      </c>
    </row>
    <row r="362" spans="1:10" ht="12.75" customHeight="1">
      <c r="A362" s="70" t="s">
        <v>179</v>
      </c>
      <c r="B362" s="137" t="s">
        <v>897</v>
      </c>
      <c r="C362" s="137" t="s">
        <v>898</v>
      </c>
      <c r="D362" s="137">
        <v>90</v>
      </c>
      <c r="E362" s="137" t="s">
        <v>2935</v>
      </c>
      <c r="F362" s="137">
        <v>0</v>
      </c>
      <c r="G362" s="137" t="s">
        <v>181</v>
      </c>
      <c r="H362" s="70">
        <v>0</v>
      </c>
      <c r="I362" s="70" t="s">
        <v>181</v>
      </c>
      <c r="J362" s="149"/>
    </row>
    <row r="363" spans="1:10" ht="12.75" customHeight="1">
      <c r="A363" s="70" t="s">
        <v>179</v>
      </c>
      <c r="B363" s="137" t="s">
        <v>899</v>
      </c>
      <c r="C363" s="137" t="s">
        <v>900</v>
      </c>
      <c r="D363" s="137">
        <v>90</v>
      </c>
      <c r="E363" s="137" t="s">
        <v>2935</v>
      </c>
      <c r="F363" s="137">
        <v>0</v>
      </c>
      <c r="G363" s="137" t="s">
        <v>181</v>
      </c>
      <c r="H363" s="70">
        <v>0</v>
      </c>
      <c r="I363" s="70" t="s">
        <v>181</v>
      </c>
      <c r="J363" s="149"/>
    </row>
    <row r="364" spans="1:10" ht="12.75" customHeight="1">
      <c r="A364" s="70" t="s">
        <v>179</v>
      </c>
      <c r="B364" s="137" t="s">
        <v>901</v>
      </c>
      <c r="C364" s="137" t="s">
        <v>902</v>
      </c>
      <c r="D364" s="137">
        <v>90</v>
      </c>
      <c r="E364" s="137" t="s">
        <v>2935</v>
      </c>
      <c r="F364" s="137">
        <v>0</v>
      </c>
      <c r="G364" s="137" t="s">
        <v>181</v>
      </c>
      <c r="H364" s="70">
        <v>0</v>
      </c>
      <c r="I364" s="70" t="s">
        <v>181</v>
      </c>
      <c r="J364" s="149"/>
    </row>
    <row r="365" spans="1:10" ht="12.75" customHeight="1">
      <c r="A365" s="70" t="s">
        <v>179</v>
      </c>
      <c r="B365" s="137" t="s">
        <v>903</v>
      </c>
      <c r="C365" s="137" t="s">
        <v>904</v>
      </c>
      <c r="D365" s="137">
        <v>90</v>
      </c>
      <c r="E365" s="137" t="s">
        <v>2935</v>
      </c>
      <c r="F365" s="137">
        <v>0</v>
      </c>
      <c r="G365" s="137" t="s">
        <v>181</v>
      </c>
      <c r="H365" s="70">
        <v>0</v>
      </c>
      <c r="I365" s="70" t="s">
        <v>181</v>
      </c>
      <c r="J365" s="149"/>
    </row>
    <row r="366" spans="1:10" ht="12.75" customHeight="1">
      <c r="A366" s="70" t="s">
        <v>179</v>
      </c>
      <c r="B366" s="137" t="s">
        <v>905</v>
      </c>
      <c r="C366" s="137" t="s">
        <v>906</v>
      </c>
      <c r="D366" s="137">
        <v>90</v>
      </c>
      <c r="E366" s="137" t="s">
        <v>2935</v>
      </c>
      <c r="F366" s="137">
        <v>0</v>
      </c>
      <c r="G366" s="137" t="s">
        <v>181</v>
      </c>
      <c r="H366" s="70">
        <v>0</v>
      </c>
      <c r="I366" s="70" t="s">
        <v>181</v>
      </c>
      <c r="J366" s="149"/>
    </row>
    <row r="367" spans="1:10" ht="12.75" customHeight="1">
      <c r="A367" s="70" t="s">
        <v>179</v>
      </c>
      <c r="B367" s="137" t="s">
        <v>907</v>
      </c>
      <c r="C367" s="137" t="s">
        <v>908</v>
      </c>
      <c r="D367" s="137">
        <v>90</v>
      </c>
      <c r="E367" s="137" t="s">
        <v>2935</v>
      </c>
      <c r="F367" s="137">
        <v>0</v>
      </c>
      <c r="G367" s="137" t="s">
        <v>181</v>
      </c>
      <c r="H367" s="70">
        <v>0</v>
      </c>
      <c r="I367" s="70" t="s">
        <v>181</v>
      </c>
      <c r="J367" s="149"/>
    </row>
    <row r="368" spans="1:10" ht="12.75" customHeight="1">
      <c r="A368" s="70" t="s">
        <v>179</v>
      </c>
      <c r="B368" s="137" t="s">
        <v>909</v>
      </c>
      <c r="C368" s="137" t="s">
        <v>910</v>
      </c>
      <c r="D368" s="137">
        <v>90</v>
      </c>
      <c r="E368" s="137" t="s">
        <v>2935</v>
      </c>
      <c r="F368" s="137">
        <v>0</v>
      </c>
      <c r="G368" s="137" t="s">
        <v>181</v>
      </c>
      <c r="H368" s="70">
        <v>0</v>
      </c>
      <c r="I368" s="70" t="s">
        <v>181</v>
      </c>
      <c r="J368" s="149"/>
    </row>
    <row r="369" spans="1:10" ht="12.75" customHeight="1">
      <c r="A369" s="70" t="s">
        <v>179</v>
      </c>
      <c r="B369" s="137" t="s">
        <v>911</v>
      </c>
      <c r="C369" s="137" t="s">
        <v>912</v>
      </c>
      <c r="D369" s="137">
        <v>90</v>
      </c>
      <c r="E369" s="137" t="s">
        <v>2935</v>
      </c>
      <c r="F369" s="137">
        <v>0</v>
      </c>
      <c r="G369" s="137" t="s">
        <v>181</v>
      </c>
      <c r="H369" s="70">
        <v>0</v>
      </c>
      <c r="I369" s="70" t="s">
        <v>181</v>
      </c>
      <c r="J369" s="149"/>
    </row>
    <row r="370" spans="1:10" ht="12.75" customHeight="1">
      <c r="A370" s="70" t="s">
        <v>179</v>
      </c>
      <c r="B370" s="137" t="s">
        <v>913</v>
      </c>
      <c r="C370" s="137" t="s">
        <v>914</v>
      </c>
      <c r="D370" s="137">
        <v>90</v>
      </c>
      <c r="E370" s="137" t="s">
        <v>2935</v>
      </c>
      <c r="F370" s="137">
        <v>0</v>
      </c>
      <c r="G370" s="137" t="s">
        <v>181</v>
      </c>
      <c r="H370" s="70">
        <v>0</v>
      </c>
      <c r="I370" s="70" t="s">
        <v>181</v>
      </c>
      <c r="J370" s="149"/>
    </row>
    <row r="371" spans="1:10" ht="12.75" customHeight="1">
      <c r="A371" s="70" t="s">
        <v>179</v>
      </c>
      <c r="B371" s="137" t="s">
        <v>915</v>
      </c>
      <c r="C371" s="137" t="s">
        <v>916</v>
      </c>
      <c r="D371" s="137">
        <v>90</v>
      </c>
      <c r="E371" s="137" t="s">
        <v>2935</v>
      </c>
      <c r="F371" s="137">
        <v>0</v>
      </c>
      <c r="G371" s="137" t="s">
        <v>181</v>
      </c>
      <c r="H371" s="70">
        <v>0</v>
      </c>
      <c r="I371" s="70" t="s">
        <v>181</v>
      </c>
      <c r="J371" s="149"/>
    </row>
    <row r="372" spans="1:10" ht="12.75" customHeight="1">
      <c r="A372" s="70" t="s">
        <v>179</v>
      </c>
      <c r="B372" s="137" t="s">
        <v>917</v>
      </c>
      <c r="C372" s="137" t="s">
        <v>918</v>
      </c>
      <c r="D372" s="137">
        <v>90</v>
      </c>
      <c r="E372" s="137" t="s">
        <v>2935</v>
      </c>
      <c r="F372" s="137">
        <v>0</v>
      </c>
      <c r="G372" s="137" t="s">
        <v>181</v>
      </c>
      <c r="H372" s="70">
        <v>0</v>
      </c>
      <c r="I372" s="70" t="s">
        <v>181</v>
      </c>
      <c r="J372" s="149"/>
    </row>
    <row r="373" spans="1:10" ht="12.75" customHeight="1">
      <c r="A373" s="70" t="s">
        <v>179</v>
      </c>
      <c r="B373" s="137" t="s">
        <v>919</v>
      </c>
      <c r="C373" s="137" t="s">
        <v>920</v>
      </c>
      <c r="D373" s="137">
        <v>90</v>
      </c>
      <c r="E373" s="137" t="s">
        <v>2935</v>
      </c>
      <c r="F373" s="137">
        <v>0</v>
      </c>
      <c r="G373" s="137" t="s">
        <v>181</v>
      </c>
      <c r="H373" s="70">
        <v>0</v>
      </c>
      <c r="I373" s="70" t="s">
        <v>181</v>
      </c>
      <c r="J373" s="149"/>
    </row>
    <row r="374" spans="1:10" ht="12.75" customHeight="1">
      <c r="A374" s="70" t="s">
        <v>179</v>
      </c>
      <c r="B374" s="137" t="s">
        <v>921</v>
      </c>
      <c r="C374" s="137" t="s">
        <v>922</v>
      </c>
      <c r="D374" s="137">
        <v>90</v>
      </c>
      <c r="E374" s="137" t="s">
        <v>2935</v>
      </c>
      <c r="F374" s="137">
        <v>0</v>
      </c>
      <c r="G374" s="137" t="s">
        <v>181</v>
      </c>
      <c r="H374" s="70">
        <v>0</v>
      </c>
      <c r="I374" s="70" t="s">
        <v>181</v>
      </c>
      <c r="J374" s="149"/>
    </row>
    <row r="375" spans="1:10" ht="12.75" customHeight="1">
      <c r="A375" s="70" t="s">
        <v>179</v>
      </c>
      <c r="B375" s="137" t="s">
        <v>923</v>
      </c>
      <c r="C375" s="137" t="s">
        <v>924</v>
      </c>
      <c r="D375" s="137">
        <v>90</v>
      </c>
      <c r="E375" s="137" t="s">
        <v>2935</v>
      </c>
      <c r="F375" s="137">
        <v>0</v>
      </c>
      <c r="G375" s="137" t="s">
        <v>181</v>
      </c>
      <c r="H375" s="70">
        <v>0</v>
      </c>
      <c r="I375" s="70" t="s">
        <v>181</v>
      </c>
      <c r="J375" s="149"/>
    </row>
    <row r="376" spans="1:10" ht="12.75" customHeight="1">
      <c r="A376" s="70" t="s">
        <v>179</v>
      </c>
      <c r="B376" s="137" t="s">
        <v>925</v>
      </c>
      <c r="C376" s="137" t="s">
        <v>926</v>
      </c>
      <c r="D376" s="137">
        <v>90</v>
      </c>
      <c r="E376" s="137" t="s">
        <v>2935</v>
      </c>
      <c r="F376" s="137">
        <v>0</v>
      </c>
      <c r="G376" s="137" t="s">
        <v>181</v>
      </c>
      <c r="H376" s="70">
        <v>0</v>
      </c>
      <c r="I376" s="70" t="s">
        <v>181</v>
      </c>
      <c r="J376" s="149"/>
    </row>
    <row r="377" spans="1:10" ht="12.75" customHeight="1">
      <c r="A377" s="70" t="s">
        <v>179</v>
      </c>
      <c r="B377" s="137" t="s">
        <v>927</v>
      </c>
      <c r="C377" s="137" t="s">
        <v>928</v>
      </c>
      <c r="D377" s="137">
        <v>90</v>
      </c>
      <c r="E377" s="137" t="s">
        <v>2935</v>
      </c>
      <c r="F377" s="137">
        <v>0</v>
      </c>
      <c r="G377" s="137" t="s">
        <v>181</v>
      </c>
      <c r="H377" s="70">
        <v>0</v>
      </c>
      <c r="I377" s="70" t="s">
        <v>181</v>
      </c>
      <c r="J377" s="149"/>
    </row>
    <row r="378" spans="1:10" ht="12.75" customHeight="1">
      <c r="A378" s="70" t="s">
        <v>179</v>
      </c>
      <c r="B378" s="137" t="s">
        <v>929</v>
      </c>
      <c r="C378" s="137" t="s">
        <v>930</v>
      </c>
      <c r="D378" s="137">
        <v>90</v>
      </c>
      <c r="E378" s="137" t="s">
        <v>2935</v>
      </c>
      <c r="F378" s="137">
        <v>0</v>
      </c>
      <c r="G378" s="137" t="s">
        <v>181</v>
      </c>
      <c r="H378" s="70">
        <v>0</v>
      </c>
      <c r="I378" s="70" t="s">
        <v>181</v>
      </c>
      <c r="J378" s="149"/>
    </row>
    <row r="379" spans="1:10" ht="12.75" customHeight="1">
      <c r="A379" s="70" t="s">
        <v>179</v>
      </c>
      <c r="B379" s="137" t="s">
        <v>931</v>
      </c>
      <c r="C379" s="137" t="s">
        <v>932</v>
      </c>
      <c r="D379" s="137">
        <v>90</v>
      </c>
      <c r="E379" s="137" t="s">
        <v>2935</v>
      </c>
      <c r="F379" s="137">
        <v>0</v>
      </c>
      <c r="G379" s="137" t="s">
        <v>181</v>
      </c>
      <c r="H379" s="70">
        <v>0</v>
      </c>
      <c r="I379" s="70" t="s">
        <v>181</v>
      </c>
      <c r="J379" s="149"/>
    </row>
    <row r="380" spans="1:10" ht="12.75" customHeight="1">
      <c r="A380" s="70" t="s">
        <v>179</v>
      </c>
      <c r="B380" s="137" t="s">
        <v>933</v>
      </c>
      <c r="C380" s="137" t="s">
        <v>934</v>
      </c>
      <c r="D380" s="137">
        <v>90</v>
      </c>
      <c r="E380" s="137" t="s">
        <v>2935</v>
      </c>
      <c r="F380" s="137">
        <v>0</v>
      </c>
      <c r="G380" s="137" t="s">
        <v>181</v>
      </c>
      <c r="H380" s="70">
        <v>0</v>
      </c>
      <c r="I380" s="70" t="s">
        <v>181</v>
      </c>
      <c r="J380" s="149"/>
    </row>
    <row r="381" spans="1:10" ht="12.75" customHeight="1">
      <c r="A381" s="70" t="s">
        <v>179</v>
      </c>
      <c r="B381" s="137" t="s">
        <v>935</v>
      </c>
      <c r="C381" s="137" t="s">
        <v>936</v>
      </c>
      <c r="D381" s="137">
        <v>90</v>
      </c>
      <c r="E381" s="137" t="s">
        <v>2935</v>
      </c>
      <c r="F381" s="137">
        <v>0</v>
      </c>
      <c r="G381" s="137" t="s">
        <v>181</v>
      </c>
      <c r="H381" s="70">
        <v>0</v>
      </c>
      <c r="I381" s="70" t="s">
        <v>181</v>
      </c>
      <c r="J381" s="149"/>
    </row>
    <row r="382" spans="1:10" ht="12.75" customHeight="1">
      <c r="A382" s="70" t="s">
        <v>179</v>
      </c>
      <c r="B382" s="137" t="s">
        <v>937</v>
      </c>
      <c r="C382" s="137" t="s">
        <v>938</v>
      </c>
      <c r="D382" s="137">
        <v>90</v>
      </c>
      <c r="E382" s="137" t="s">
        <v>2935</v>
      </c>
      <c r="F382" s="137">
        <v>0</v>
      </c>
      <c r="G382" s="137" t="s">
        <v>181</v>
      </c>
      <c r="H382" s="70">
        <v>0</v>
      </c>
      <c r="I382" s="70" t="s">
        <v>181</v>
      </c>
      <c r="J382" s="149"/>
    </row>
    <row r="383" spans="1:10" ht="12.75" customHeight="1">
      <c r="A383" s="70" t="s">
        <v>179</v>
      </c>
      <c r="B383" s="137" t="s">
        <v>939</v>
      </c>
      <c r="C383" s="137" t="s">
        <v>940</v>
      </c>
      <c r="D383" s="137">
        <v>90</v>
      </c>
      <c r="E383" s="137" t="s">
        <v>2935</v>
      </c>
      <c r="F383" s="137">
        <v>0</v>
      </c>
      <c r="G383" s="137" t="s">
        <v>181</v>
      </c>
      <c r="H383" s="70">
        <v>0</v>
      </c>
      <c r="I383" s="70" t="s">
        <v>181</v>
      </c>
      <c r="J383" s="149"/>
    </row>
    <row r="384" spans="1:10" ht="12.75" customHeight="1">
      <c r="A384" s="70" t="s">
        <v>179</v>
      </c>
      <c r="B384" s="137" t="s">
        <v>941</v>
      </c>
      <c r="C384" s="137" t="s">
        <v>942</v>
      </c>
      <c r="D384" s="137">
        <v>90</v>
      </c>
      <c r="E384" s="137" t="s">
        <v>2935</v>
      </c>
      <c r="F384" s="137">
        <v>0</v>
      </c>
      <c r="G384" s="137" t="s">
        <v>181</v>
      </c>
      <c r="H384" s="70">
        <v>0</v>
      </c>
      <c r="I384" s="70" t="s">
        <v>181</v>
      </c>
      <c r="J384" s="149"/>
    </row>
    <row r="385" spans="1:10" ht="12.75" customHeight="1">
      <c r="A385" s="70" t="s">
        <v>179</v>
      </c>
      <c r="B385" s="137" t="s">
        <v>943</v>
      </c>
      <c r="C385" s="137" t="s">
        <v>944</v>
      </c>
      <c r="D385" s="137">
        <v>90</v>
      </c>
      <c r="E385" s="137" t="s">
        <v>2935</v>
      </c>
      <c r="F385" s="137">
        <v>0</v>
      </c>
      <c r="G385" s="137" t="s">
        <v>181</v>
      </c>
      <c r="H385" s="70">
        <v>0</v>
      </c>
      <c r="I385" s="70" t="s">
        <v>181</v>
      </c>
      <c r="J385" s="149"/>
    </row>
    <row r="386" spans="1:10" ht="12.75" customHeight="1">
      <c r="A386" s="70" t="s">
        <v>179</v>
      </c>
      <c r="B386" s="137" t="s">
        <v>945</v>
      </c>
      <c r="C386" s="137" t="s">
        <v>946</v>
      </c>
      <c r="D386" s="137">
        <v>90</v>
      </c>
      <c r="E386" s="137" t="s">
        <v>2935</v>
      </c>
      <c r="F386" s="137">
        <v>0</v>
      </c>
      <c r="G386" s="137" t="s">
        <v>181</v>
      </c>
      <c r="H386" s="70">
        <v>0</v>
      </c>
      <c r="I386" s="70" t="s">
        <v>181</v>
      </c>
      <c r="J386" s="149"/>
    </row>
    <row r="387" spans="1:10" ht="12.75" customHeight="1">
      <c r="A387" s="70" t="s">
        <v>179</v>
      </c>
      <c r="B387" s="137" t="s">
        <v>947</v>
      </c>
      <c r="C387" s="137" t="s">
        <v>948</v>
      </c>
      <c r="D387" s="137">
        <v>90</v>
      </c>
      <c r="E387" s="137" t="s">
        <v>2935</v>
      </c>
      <c r="F387" s="137">
        <v>0</v>
      </c>
      <c r="G387" s="137" t="s">
        <v>181</v>
      </c>
      <c r="H387" s="70">
        <v>0</v>
      </c>
      <c r="I387" s="70" t="s">
        <v>181</v>
      </c>
      <c r="J387" s="149"/>
    </row>
    <row r="388" spans="1:10" ht="12.75" customHeight="1">
      <c r="A388" s="70" t="s">
        <v>179</v>
      </c>
      <c r="B388" s="137" t="s">
        <v>949</v>
      </c>
      <c r="C388" s="137" t="s">
        <v>950</v>
      </c>
      <c r="D388" s="137">
        <v>90</v>
      </c>
      <c r="E388" s="137" t="s">
        <v>2935</v>
      </c>
      <c r="F388" s="137">
        <v>0</v>
      </c>
      <c r="G388" s="137" t="s">
        <v>181</v>
      </c>
      <c r="H388" s="70">
        <v>0</v>
      </c>
      <c r="I388" s="70" t="s">
        <v>181</v>
      </c>
      <c r="J388" s="149"/>
    </row>
    <row r="389" spans="1:10" ht="12.75" customHeight="1">
      <c r="A389" s="70" t="s">
        <v>179</v>
      </c>
      <c r="B389" s="137" t="s">
        <v>951</v>
      </c>
      <c r="C389" s="137" t="s">
        <v>952</v>
      </c>
      <c r="D389" s="137">
        <v>90</v>
      </c>
      <c r="E389" s="137" t="s">
        <v>2935</v>
      </c>
      <c r="F389" s="137">
        <v>0</v>
      </c>
      <c r="G389" s="137" t="s">
        <v>181</v>
      </c>
      <c r="H389" s="70">
        <v>0</v>
      </c>
      <c r="I389" s="70" t="s">
        <v>181</v>
      </c>
      <c r="J389" s="149"/>
    </row>
    <row r="390" spans="1:10" ht="12.75" customHeight="1">
      <c r="A390" s="70" t="s">
        <v>179</v>
      </c>
      <c r="B390" s="137" t="s">
        <v>953</v>
      </c>
      <c r="C390" s="137" t="s">
        <v>954</v>
      </c>
      <c r="D390" s="137">
        <v>90</v>
      </c>
      <c r="E390" s="137" t="s">
        <v>2935</v>
      </c>
      <c r="F390" s="137">
        <v>0</v>
      </c>
      <c r="G390" s="137" t="s">
        <v>181</v>
      </c>
      <c r="H390" s="70">
        <v>0</v>
      </c>
      <c r="I390" s="70" t="s">
        <v>181</v>
      </c>
      <c r="J390" s="149"/>
    </row>
    <row r="391" spans="1:10" ht="12.75" customHeight="1">
      <c r="A391" s="70" t="s">
        <v>179</v>
      </c>
      <c r="B391" s="137" t="s">
        <v>955</v>
      </c>
      <c r="C391" s="137" t="s">
        <v>956</v>
      </c>
      <c r="D391" s="137">
        <v>90</v>
      </c>
      <c r="E391" s="137" t="s">
        <v>2935</v>
      </c>
      <c r="F391" s="137">
        <v>0</v>
      </c>
      <c r="G391" s="137" t="s">
        <v>181</v>
      </c>
      <c r="H391" s="70">
        <v>0</v>
      </c>
      <c r="I391" s="70" t="s">
        <v>181</v>
      </c>
      <c r="J391" s="149"/>
    </row>
    <row r="392" spans="1:10" ht="12.75" customHeight="1">
      <c r="A392" s="70" t="s">
        <v>179</v>
      </c>
      <c r="B392" s="137" t="s">
        <v>957</v>
      </c>
      <c r="C392" s="137" t="s">
        <v>958</v>
      </c>
      <c r="D392" s="137">
        <v>90</v>
      </c>
      <c r="E392" s="137" t="s">
        <v>2935</v>
      </c>
      <c r="F392" s="137">
        <v>0</v>
      </c>
      <c r="G392" s="137" t="s">
        <v>181</v>
      </c>
      <c r="H392" s="70">
        <v>0</v>
      </c>
      <c r="I392" s="70" t="s">
        <v>181</v>
      </c>
      <c r="J392" s="149"/>
    </row>
    <row r="393" spans="1:10" ht="12.75" customHeight="1">
      <c r="A393" s="70" t="s">
        <v>179</v>
      </c>
      <c r="B393" s="137" t="s">
        <v>959</v>
      </c>
      <c r="C393" s="137" t="s">
        <v>960</v>
      </c>
      <c r="D393" s="137">
        <v>90</v>
      </c>
      <c r="E393" s="137" t="s">
        <v>2935</v>
      </c>
      <c r="F393" s="137">
        <v>0</v>
      </c>
      <c r="G393" s="137" t="s">
        <v>181</v>
      </c>
      <c r="H393" s="70">
        <v>0</v>
      </c>
      <c r="I393" s="70" t="s">
        <v>181</v>
      </c>
      <c r="J393" s="149"/>
    </row>
    <row r="394" spans="1:10" ht="12.75" customHeight="1">
      <c r="A394" s="70" t="s">
        <v>179</v>
      </c>
      <c r="B394" s="137" t="s">
        <v>961</v>
      </c>
      <c r="C394" s="137" t="s">
        <v>962</v>
      </c>
      <c r="D394" s="137">
        <v>90</v>
      </c>
      <c r="E394" s="137" t="s">
        <v>2935</v>
      </c>
      <c r="F394" s="137">
        <v>0</v>
      </c>
      <c r="G394" s="137" t="s">
        <v>181</v>
      </c>
      <c r="H394" s="70">
        <v>0</v>
      </c>
      <c r="I394" s="70" t="s">
        <v>181</v>
      </c>
      <c r="J394" s="149"/>
    </row>
    <row r="395" spans="1:10" ht="12.75" customHeight="1">
      <c r="A395" s="70" t="s">
        <v>179</v>
      </c>
      <c r="B395" s="137" t="s">
        <v>963</v>
      </c>
      <c r="C395" s="137" t="s">
        <v>964</v>
      </c>
      <c r="D395" s="137">
        <v>90</v>
      </c>
      <c r="E395" s="137" t="s">
        <v>2935</v>
      </c>
      <c r="F395" s="137">
        <v>0</v>
      </c>
      <c r="G395" s="137" t="s">
        <v>181</v>
      </c>
      <c r="H395" s="70">
        <v>0</v>
      </c>
      <c r="I395" s="70" t="s">
        <v>181</v>
      </c>
      <c r="J395" s="149"/>
    </row>
    <row r="396" spans="1:10" ht="12.75" customHeight="1">
      <c r="A396" s="70" t="s">
        <v>179</v>
      </c>
      <c r="B396" s="137" t="s">
        <v>965</v>
      </c>
      <c r="C396" s="137" t="s">
        <v>966</v>
      </c>
      <c r="D396" s="137">
        <v>90</v>
      </c>
      <c r="E396" s="137" t="s">
        <v>2935</v>
      </c>
      <c r="F396" s="137">
        <v>0</v>
      </c>
      <c r="G396" s="137" t="s">
        <v>181</v>
      </c>
      <c r="H396" s="70">
        <v>0</v>
      </c>
      <c r="I396" s="70" t="s">
        <v>181</v>
      </c>
      <c r="J396" s="149"/>
    </row>
    <row r="397" spans="1:10" ht="12.75" customHeight="1">
      <c r="A397" s="70" t="s">
        <v>179</v>
      </c>
      <c r="B397" s="137" t="s">
        <v>967</v>
      </c>
      <c r="C397" s="137" t="s">
        <v>968</v>
      </c>
      <c r="D397" s="137">
        <v>90</v>
      </c>
      <c r="E397" s="137" t="s">
        <v>2935</v>
      </c>
      <c r="F397" s="137">
        <v>0</v>
      </c>
      <c r="G397" s="137" t="s">
        <v>181</v>
      </c>
      <c r="H397" s="70">
        <v>0</v>
      </c>
      <c r="I397" s="70" t="s">
        <v>181</v>
      </c>
      <c r="J397" s="149"/>
    </row>
    <row r="398" spans="1:10" ht="12.75" customHeight="1">
      <c r="A398" s="70" t="s">
        <v>179</v>
      </c>
      <c r="B398" s="137" t="s">
        <v>969</v>
      </c>
      <c r="C398" s="137" t="s">
        <v>970</v>
      </c>
      <c r="D398" s="137">
        <v>90</v>
      </c>
      <c r="E398" s="137" t="s">
        <v>2935</v>
      </c>
      <c r="F398" s="137">
        <v>0</v>
      </c>
      <c r="G398" s="137" t="s">
        <v>181</v>
      </c>
      <c r="H398" s="70">
        <v>0</v>
      </c>
      <c r="I398" s="70" t="s">
        <v>181</v>
      </c>
      <c r="J398" s="149"/>
    </row>
    <row r="399" spans="1:10" ht="12.75" customHeight="1">
      <c r="A399" s="70" t="s">
        <v>179</v>
      </c>
      <c r="B399" s="137" t="s">
        <v>971</v>
      </c>
      <c r="C399" s="137" t="s">
        <v>972</v>
      </c>
      <c r="D399" s="137">
        <v>90</v>
      </c>
      <c r="E399" s="137" t="s">
        <v>2935</v>
      </c>
      <c r="F399" s="137">
        <v>0</v>
      </c>
      <c r="G399" s="137" t="s">
        <v>181</v>
      </c>
      <c r="H399" s="70">
        <v>0</v>
      </c>
      <c r="I399" s="70" t="s">
        <v>181</v>
      </c>
      <c r="J399" s="149"/>
    </row>
    <row r="400" spans="1:10" ht="12.75" customHeight="1">
      <c r="A400" s="71" t="s">
        <v>179</v>
      </c>
      <c r="B400" s="153" t="s">
        <v>973</v>
      </c>
      <c r="C400" s="153" t="s">
        <v>974</v>
      </c>
      <c r="D400" s="153">
        <v>90</v>
      </c>
      <c r="E400" s="153" t="s">
        <v>2935</v>
      </c>
      <c r="F400" s="153">
        <v>0</v>
      </c>
      <c r="G400" s="153" t="s">
        <v>181</v>
      </c>
      <c r="H400" s="71">
        <v>0</v>
      </c>
      <c r="I400" s="71" t="s">
        <v>181</v>
      </c>
      <c r="J400" s="152"/>
    </row>
    <row r="401" spans="1:10">
      <c r="A401" s="29"/>
      <c r="B401" s="28">
        <f>COUNTA(B279:B400)</f>
        <v>122</v>
      </c>
      <c r="C401" s="28"/>
      <c r="D401" s="29"/>
      <c r="E401" s="29"/>
      <c r="F401" s="28">
        <f>COUNTIF(F279:F400, "&gt;0")</f>
        <v>3</v>
      </c>
      <c r="G401" s="29"/>
      <c r="H401" s="28"/>
      <c r="I401" s="29"/>
      <c r="J401" s="51">
        <f>SUM(J279:J400)</f>
        <v>5578.14</v>
      </c>
    </row>
    <row r="402" spans="1:10">
      <c r="A402" s="29"/>
      <c r="B402" s="28"/>
      <c r="C402" s="28"/>
      <c r="D402" s="29"/>
      <c r="E402" s="29"/>
      <c r="F402" s="28"/>
      <c r="G402" s="29"/>
      <c r="H402" s="28"/>
      <c r="I402" s="29"/>
      <c r="J402" s="51"/>
    </row>
    <row r="403" spans="1:10" ht="12.75" customHeight="1">
      <c r="A403" s="70" t="s">
        <v>975</v>
      </c>
      <c r="B403" s="137" t="s">
        <v>976</v>
      </c>
      <c r="C403" s="137" t="s">
        <v>977</v>
      </c>
      <c r="D403" s="137">
        <v>360</v>
      </c>
      <c r="E403" s="137" t="s">
        <v>2935</v>
      </c>
      <c r="F403" s="137">
        <v>0</v>
      </c>
      <c r="G403" s="137" t="s">
        <v>181</v>
      </c>
      <c r="H403" s="70">
        <v>0</v>
      </c>
      <c r="I403" s="70" t="s">
        <v>181</v>
      </c>
      <c r="J403" s="149"/>
    </row>
    <row r="404" spans="1:10" ht="12.75" customHeight="1">
      <c r="A404" s="70" t="s">
        <v>975</v>
      </c>
      <c r="B404" s="137" t="s">
        <v>978</v>
      </c>
      <c r="C404" s="137" t="s">
        <v>979</v>
      </c>
      <c r="D404" s="137">
        <v>90</v>
      </c>
      <c r="E404" s="137" t="s">
        <v>2935</v>
      </c>
      <c r="F404" s="137">
        <v>0</v>
      </c>
      <c r="G404" s="137" t="s">
        <v>181</v>
      </c>
      <c r="H404" s="70">
        <v>0</v>
      </c>
      <c r="I404" s="70" t="s">
        <v>181</v>
      </c>
      <c r="J404" s="149"/>
    </row>
    <row r="405" spans="1:10" ht="12.75" customHeight="1">
      <c r="A405" s="70" t="s">
        <v>975</v>
      </c>
      <c r="B405" s="137" t="s">
        <v>980</v>
      </c>
      <c r="C405" s="137" t="s">
        <v>981</v>
      </c>
      <c r="D405" s="137">
        <v>90</v>
      </c>
      <c r="E405" s="137" t="s">
        <v>2935</v>
      </c>
      <c r="F405" s="137">
        <v>0</v>
      </c>
      <c r="G405" s="137" t="s">
        <v>181</v>
      </c>
      <c r="H405" s="70">
        <v>0</v>
      </c>
      <c r="I405" s="70" t="s">
        <v>181</v>
      </c>
      <c r="J405" s="149"/>
    </row>
    <row r="406" spans="1:10" ht="12.75" customHeight="1">
      <c r="A406" s="70" t="s">
        <v>975</v>
      </c>
      <c r="B406" s="137" t="s">
        <v>982</v>
      </c>
      <c r="C406" s="137" t="s">
        <v>983</v>
      </c>
      <c r="D406" s="137">
        <v>90</v>
      </c>
      <c r="E406" s="137" t="s">
        <v>2935</v>
      </c>
      <c r="F406" s="137">
        <v>0</v>
      </c>
      <c r="G406" s="137" t="s">
        <v>181</v>
      </c>
      <c r="H406" s="70">
        <v>0</v>
      </c>
      <c r="I406" s="70" t="s">
        <v>181</v>
      </c>
      <c r="J406" s="149"/>
    </row>
    <row r="407" spans="1:10" ht="12.75" customHeight="1">
      <c r="A407" s="70" t="s">
        <v>975</v>
      </c>
      <c r="B407" s="137" t="s">
        <v>984</v>
      </c>
      <c r="C407" s="137" t="s">
        <v>985</v>
      </c>
      <c r="D407" s="137">
        <v>90</v>
      </c>
      <c r="E407" s="137" t="s">
        <v>2935</v>
      </c>
      <c r="F407" s="137">
        <v>0</v>
      </c>
      <c r="G407" s="137" t="s">
        <v>181</v>
      </c>
      <c r="H407" s="70">
        <v>0</v>
      </c>
      <c r="I407" s="70" t="s">
        <v>181</v>
      </c>
      <c r="J407" s="149"/>
    </row>
    <row r="408" spans="1:10" ht="12.75" customHeight="1">
      <c r="A408" s="70" t="s">
        <v>975</v>
      </c>
      <c r="B408" s="70" t="s">
        <v>986</v>
      </c>
      <c r="C408" s="70" t="s">
        <v>987</v>
      </c>
      <c r="D408" s="70">
        <v>360</v>
      </c>
      <c r="E408" s="70" t="s">
        <v>2935</v>
      </c>
      <c r="F408" s="70">
        <v>1</v>
      </c>
      <c r="G408" s="70" t="s">
        <v>181</v>
      </c>
      <c r="H408" s="70">
        <v>0</v>
      </c>
      <c r="I408" s="70" t="s">
        <v>181</v>
      </c>
      <c r="J408" s="149">
        <v>3276.95</v>
      </c>
    </row>
    <row r="409" spans="1:10" ht="12.75" customHeight="1">
      <c r="A409" s="70" t="s">
        <v>975</v>
      </c>
      <c r="B409" s="137" t="s">
        <v>988</v>
      </c>
      <c r="C409" s="137" t="s">
        <v>989</v>
      </c>
      <c r="D409" s="137">
        <v>90</v>
      </c>
      <c r="E409" s="137" t="s">
        <v>2935</v>
      </c>
      <c r="F409" s="137">
        <v>0</v>
      </c>
      <c r="G409" s="137" t="s">
        <v>181</v>
      </c>
      <c r="H409" s="70">
        <v>0</v>
      </c>
      <c r="I409" s="70" t="s">
        <v>181</v>
      </c>
      <c r="J409" s="149"/>
    </row>
    <row r="410" spans="1:10" ht="12.75" customHeight="1">
      <c r="A410" s="70" t="s">
        <v>975</v>
      </c>
      <c r="B410" s="137" t="s">
        <v>990</v>
      </c>
      <c r="C410" s="137" t="s">
        <v>991</v>
      </c>
      <c r="D410" s="137">
        <v>90</v>
      </c>
      <c r="E410" s="137" t="s">
        <v>2935</v>
      </c>
      <c r="F410" s="137">
        <v>0</v>
      </c>
      <c r="G410" s="137" t="s">
        <v>181</v>
      </c>
      <c r="H410" s="70">
        <v>0</v>
      </c>
      <c r="I410" s="70" t="s">
        <v>181</v>
      </c>
      <c r="J410" s="149"/>
    </row>
    <row r="411" spans="1:10" ht="12.75" customHeight="1">
      <c r="A411" s="70" t="s">
        <v>975</v>
      </c>
      <c r="B411" s="137" t="s">
        <v>992</v>
      </c>
      <c r="C411" s="137" t="s">
        <v>993</v>
      </c>
      <c r="D411" s="137">
        <v>90</v>
      </c>
      <c r="E411" s="137" t="s">
        <v>2935</v>
      </c>
      <c r="F411" s="137">
        <v>0</v>
      </c>
      <c r="G411" s="137" t="s">
        <v>181</v>
      </c>
      <c r="H411" s="70">
        <v>0</v>
      </c>
      <c r="I411" s="70" t="s">
        <v>181</v>
      </c>
      <c r="J411" s="149"/>
    </row>
    <row r="412" spans="1:10" ht="12.75" customHeight="1">
      <c r="A412" s="70" t="s">
        <v>975</v>
      </c>
      <c r="B412" s="137" t="s">
        <v>994</v>
      </c>
      <c r="C412" s="137" t="s">
        <v>995</v>
      </c>
      <c r="D412" s="137">
        <v>360</v>
      </c>
      <c r="E412" s="137" t="s">
        <v>2935</v>
      </c>
      <c r="F412" s="137">
        <v>0</v>
      </c>
      <c r="G412" s="137" t="s">
        <v>181</v>
      </c>
      <c r="H412" s="70">
        <v>0</v>
      </c>
      <c r="I412" s="70" t="s">
        <v>181</v>
      </c>
      <c r="J412" s="149"/>
    </row>
    <row r="413" spans="1:10" ht="12.75" customHeight="1">
      <c r="A413" s="70" t="s">
        <v>975</v>
      </c>
      <c r="B413" s="137" t="s">
        <v>996</v>
      </c>
      <c r="C413" s="137" t="s">
        <v>997</v>
      </c>
      <c r="D413" s="137">
        <v>90</v>
      </c>
      <c r="E413" s="137" t="s">
        <v>2935</v>
      </c>
      <c r="F413" s="137">
        <v>0</v>
      </c>
      <c r="G413" s="137" t="s">
        <v>181</v>
      </c>
      <c r="H413" s="70">
        <v>0</v>
      </c>
      <c r="I413" s="70" t="s">
        <v>181</v>
      </c>
      <c r="J413" s="149"/>
    </row>
    <row r="414" spans="1:10" ht="12.75" customHeight="1">
      <c r="A414" s="70" t="s">
        <v>975</v>
      </c>
      <c r="B414" s="137" t="s">
        <v>998</v>
      </c>
      <c r="C414" s="137" t="s">
        <v>999</v>
      </c>
      <c r="D414" s="137">
        <v>90</v>
      </c>
      <c r="E414" s="137" t="s">
        <v>2935</v>
      </c>
      <c r="F414" s="137">
        <v>0</v>
      </c>
      <c r="G414" s="137" t="s">
        <v>181</v>
      </c>
      <c r="H414" s="70">
        <v>0</v>
      </c>
      <c r="I414" s="70" t="s">
        <v>181</v>
      </c>
      <c r="J414" s="149"/>
    </row>
    <row r="415" spans="1:10" ht="12.75" customHeight="1">
      <c r="A415" s="70" t="s">
        <v>975</v>
      </c>
      <c r="B415" s="137" t="s">
        <v>1000</v>
      </c>
      <c r="C415" s="137" t="s">
        <v>1001</v>
      </c>
      <c r="D415" s="137">
        <v>360</v>
      </c>
      <c r="E415" s="137" t="s">
        <v>2935</v>
      </c>
      <c r="F415" s="137">
        <v>0</v>
      </c>
      <c r="G415" s="137" t="s">
        <v>181</v>
      </c>
      <c r="H415" s="70">
        <v>0</v>
      </c>
      <c r="I415" s="70" t="s">
        <v>181</v>
      </c>
      <c r="J415" s="149"/>
    </row>
    <row r="416" spans="1:10" ht="12.75" customHeight="1">
      <c r="A416" s="70" t="s">
        <v>975</v>
      </c>
      <c r="B416" s="137" t="s">
        <v>1002</v>
      </c>
      <c r="C416" s="137" t="s">
        <v>1003</v>
      </c>
      <c r="D416" s="137">
        <v>90</v>
      </c>
      <c r="E416" s="137" t="s">
        <v>2935</v>
      </c>
      <c r="F416" s="137">
        <v>0</v>
      </c>
      <c r="G416" s="137" t="s">
        <v>181</v>
      </c>
      <c r="H416" s="70">
        <v>0</v>
      </c>
      <c r="I416" s="70" t="s">
        <v>181</v>
      </c>
      <c r="J416" s="149"/>
    </row>
    <row r="417" spans="1:10" ht="12.75" customHeight="1">
      <c r="A417" s="70" t="s">
        <v>975</v>
      </c>
      <c r="B417" s="137" t="s">
        <v>1004</v>
      </c>
      <c r="C417" s="137" t="s">
        <v>1005</v>
      </c>
      <c r="D417" s="137">
        <v>90</v>
      </c>
      <c r="E417" s="137" t="s">
        <v>2935</v>
      </c>
      <c r="F417" s="137">
        <v>0</v>
      </c>
      <c r="G417" s="137" t="s">
        <v>181</v>
      </c>
      <c r="H417" s="70">
        <v>0</v>
      </c>
      <c r="I417" s="70" t="s">
        <v>181</v>
      </c>
      <c r="J417" s="149"/>
    </row>
    <row r="418" spans="1:10" ht="12.75" customHeight="1">
      <c r="A418" s="70" t="s">
        <v>975</v>
      </c>
      <c r="B418" s="137" t="s">
        <v>1006</v>
      </c>
      <c r="C418" s="137" t="s">
        <v>1007</v>
      </c>
      <c r="D418" s="137">
        <v>90</v>
      </c>
      <c r="E418" s="137" t="s">
        <v>2935</v>
      </c>
      <c r="F418" s="137">
        <v>0</v>
      </c>
      <c r="G418" s="137" t="s">
        <v>181</v>
      </c>
      <c r="H418" s="70">
        <v>0</v>
      </c>
      <c r="I418" s="70" t="s">
        <v>181</v>
      </c>
      <c r="J418" s="149"/>
    </row>
    <row r="419" spans="1:10" ht="12.75" customHeight="1">
      <c r="A419" s="70" t="s">
        <v>975</v>
      </c>
      <c r="B419" s="137" t="s">
        <v>1008</v>
      </c>
      <c r="C419" s="137" t="s">
        <v>1009</v>
      </c>
      <c r="D419" s="137">
        <v>90</v>
      </c>
      <c r="E419" s="137" t="s">
        <v>2935</v>
      </c>
      <c r="F419" s="137">
        <v>0</v>
      </c>
      <c r="G419" s="137" t="s">
        <v>181</v>
      </c>
      <c r="H419" s="70">
        <v>0</v>
      </c>
      <c r="I419" s="70" t="s">
        <v>181</v>
      </c>
      <c r="J419" s="149"/>
    </row>
    <row r="420" spans="1:10" ht="12.75" customHeight="1">
      <c r="A420" s="70" t="s">
        <v>975</v>
      </c>
      <c r="B420" s="70" t="s">
        <v>1010</v>
      </c>
      <c r="C420" s="70" t="s">
        <v>1011</v>
      </c>
      <c r="D420" s="70">
        <v>90</v>
      </c>
      <c r="E420" s="70" t="s">
        <v>2935</v>
      </c>
      <c r="F420" s="70">
        <v>1</v>
      </c>
      <c r="G420" s="70" t="s">
        <v>181</v>
      </c>
      <c r="H420" s="70">
        <v>0</v>
      </c>
      <c r="I420" s="70" t="s">
        <v>181</v>
      </c>
      <c r="J420" s="149">
        <v>868.53</v>
      </c>
    </row>
    <row r="421" spans="1:10" ht="12.75" customHeight="1">
      <c r="A421" s="70" t="s">
        <v>975</v>
      </c>
      <c r="B421" s="137" t="s">
        <v>1012</v>
      </c>
      <c r="C421" s="137" t="s">
        <v>1013</v>
      </c>
      <c r="D421" s="137">
        <v>90</v>
      </c>
      <c r="E421" s="137" t="s">
        <v>2935</v>
      </c>
      <c r="F421" s="137">
        <v>0</v>
      </c>
      <c r="G421" s="137" t="s">
        <v>181</v>
      </c>
      <c r="H421" s="70">
        <v>0</v>
      </c>
      <c r="I421" s="70" t="s">
        <v>181</v>
      </c>
      <c r="J421" s="149"/>
    </row>
    <row r="422" spans="1:10" ht="12.75" customHeight="1">
      <c r="A422" s="70" t="s">
        <v>975</v>
      </c>
      <c r="B422" s="137" t="s">
        <v>1014</v>
      </c>
      <c r="C422" s="137" t="s">
        <v>1015</v>
      </c>
      <c r="D422" s="137">
        <v>90</v>
      </c>
      <c r="E422" s="137" t="s">
        <v>2935</v>
      </c>
      <c r="F422" s="137">
        <v>0</v>
      </c>
      <c r="G422" s="137" t="s">
        <v>181</v>
      </c>
      <c r="H422" s="70">
        <v>0</v>
      </c>
      <c r="I422" s="70" t="s">
        <v>181</v>
      </c>
      <c r="J422" s="149"/>
    </row>
    <row r="423" spans="1:10" ht="12.75" customHeight="1">
      <c r="A423" s="70" t="s">
        <v>975</v>
      </c>
      <c r="B423" s="137" t="s">
        <v>1016</v>
      </c>
      <c r="C423" s="137" t="s">
        <v>1017</v>
      </c>
      <c r="D423" s="137">
        <v>90</v>
      </c>
      <c r="E423" s="137" t="s">
        <v>2935</v>
      </c>
      <c r="F423" s="137">
        <v>0</v>
      </c>
      <c r="G423" s="137" t="s">
        <v>181</v>
      </c>
      <c r="H423" s="70">
        <v>0</v>
      </c>
      <c r="I423" s="70" t="s">
        <v>181</v>
      </c>
      <c r="J423" s="149"/>
    </row>
    <row r="424" spans="1:10" ht="12.75" customHeight="1">
      <c r="A424" s="70" t="s">
        <v>975</v>
      </c>
      <c r="B424" s="137" t="s">
        <v>1018</v>
      </c>
      <c r="C424" s="137" t="s">
        <v>1019</v>
      </c>
      <c r="D424" s="137">
        <v>90</v>
      </c>
      <c r="E424" s="137" t="s">
        <v>2935</v>
      </c>
      <c r="F424" s="137">
        <v>0</v>
      </c>
      <c r="G424" s="137" t="s">
        <v>181</v>
      </c>
      <c r="H424" s="70">
        <v>0</v>
      </c>
      <c r="I424" s="70" t="s">
        <v>181</v>
      </c>
      <c r="J424" s="149"/>
    </row>
    <row r="425" spans="1:10" ht="12.75" customHeight="1">
      <c r="A425" s="70" t="s">
        <v>975</v>
      </c>
      <c r="B425" s="137" t="s">
        <v>1020</v>
      </c>
      <c r="C425" s="137" t="s">
        <v>1021</v>
      </c>
      <c r="D425" s="137">
        <v>90</v>
      </c>
      <c r="E425" s="137" t="s">
        <v>2935</v>
      </c>
      <c r="F425" s="137">
        <v>0</v>
      </c>
      <c r="G425" s="137" t="s">
        <v>181</v>
      </c>
      <c r="H425" s="70">
        <v>0</v>
      </c>
      <c r="I425" s="70" t="s">
        <v>181</v>
      </c>
      <c r="J425" s="149"/>
    </row>
    <row r="426" spans="1:10" ht="12.75" customHeight="1">
      <c r="A426" s="70" t="s">
        <v>975</v>
      </c>
      <c r="B426" s="137" t="s">
        <v>1022</v>
      </c>
      <c r="C426" s="137" t="s">
        <v>1023</v>
      </c>
      <c r="D426" s="137">
        <v>90</v>
      </c>
      <c r="E426" s="137" t="s">
        <v>2935</v>
      </c>
      <c r="F426" s="137">
        <v>0</v>
      </c>
      <c r="G426" s="137" t="s">
        <v>181</v>
      </c>
      <c r="H426" s="70">
        <v>0</v>
      </c>
      <c r="I426" s="70" t="s">
        <v>181</v>
      </c>
      <c r="J426" s="149"/>
    </row>
    <row r="427" spans="1:10" ht="12.75" customHeight="1">
      <c r="A427" s="70" t="s">
        <v>975</v>
      </c>
      <c r="B427" s="137" t="s">
        <v>1024</v>
      </c>
      <c r="C427" s="137" t="s">
        <v>1025</v>
      </c>
      <c r="D427" s="137">
        <v>90</v>
      </c>
      <c r="E427" s="137" t="s">
        <v>2935</v>
      </c>
      <c r="F427" s="137">
        <v>0</v>
      </c>
      <c r="G427" s="137" t="s">
        <v>181</v>
      </c>
      <c r="H427" s="70">
        <v>0</v>
      </c>
      <c r="I427" s="70" t="s">
        <v>181</v>
      </c>
      <c r="J427" s="149"/>
    </row>
    <row r="428" spans="1:10" ht="12.75" customHeight="1">
      <c r="A428" s="70" t="s">
        <v>975</v>
      </c>
      <c r="B428" s="137" t="s">
        <v>1026</v>
      </c>
      <c r="C428" s="137" t="s">
        <v>1027</v>
      </c>
      <c r="D428" s="137">
        <v>90</v>
      </c>
      <c r="E428" s="137" t="s">
        <v>2935</v>
      </c>
      <c r="F428" s="137">
        <v>0</v>
      </c>
      <c r="G428" s="137" t="s">
        <v>181</v>
      </c>
      <c r="H428" s="70">
        <v>0</v>
      </c>
      <c r="I428" s="70" t="s">
        <v>181</v>
      </c>
      <c r="J428" s="149"/>
    </row>
    <row r="429" spans="1:10" ht="12.75" customHeight="1">
      <c r="A429" s="70" t="s">
        <v>975</v>
      </c>
      <c r="B429" s="137" t="s">
        <v>1028</v>
      </c>
      <c r="C429" s="137" t="s">
        <v>1029</v>
      </c>
      <c r="D429" s="137">
        <v>90</v>
      </c>
      <c r="E429" s="137" t="s">
        <v>2935</v>
      </c>
      <c r="F429" s="137">
        <v>0</v>
      </c>
      <c r="G429" s="137" t="s">
        <v>181</v>
      </c>
      <c r="H429" s="70">
        <v>0</v>
      </c>
      <c r="I429" s="70" t="s">
        <v>181</v>
      </c>
      <c r="J429" s="149"/>
    </row>
    <row r="430" spans="1:10" ht="12.75" customHeight="1">
      <c r="A430" s="70" t="s">
        <v>975</v>
      </c>
      <c r="B430" s="137" t="s">
        <v>1030</v>
      </c>
      <c r="C430" s="137" t="s">
        <v>1031</v>
      </c>
      <c r="D430" s="137">
        <v>360</v>
      </c>
      <c r="E430" s="137" t="s">
        <v>2935</v>
      </c>
      <c r="F430" s="137">
        <v>0</v>
      </c>
      <c r="G430" s="137" t="s">
        <v>181</v>
      </c>
      <c r="H430" s="70">
        <v>0</v>
      </c>
      <c r="I430" s="70" t="s">
        <v>181</v>
      </c>
      <c r="J430" s="149"/>
    </row>
    <row r="431" spans="1:10" ht="12.75" customHeight="1">
      <c r="A431" s="70" t="s">
        <v>975</v>
      </c>
      <c r="B431" s="137" t="s">
        <v>1032</v>
      </c>
      <c r="C431" s="137" t="s">
        <v>1033</v>
      </c>
      <c r="D431" s="137">
        <v>90</v>
      </c>
      <c r="E431" s="137" t="s">
        <v>2935</v>
      </c>
      <c r="F431" s="137">
        <v>0</v>
      </c>
      <c r="G431" s="137" t="s">
        <v>181</v>
      </c>
      <c r="H431" s="70">
        <v>0</v>
      </c>
      <c r="I431" s="70" t="s">
        <v>181</v>
      </c>
      <c r="J431" s="149"/>
    </row>
    <row r="432" spans="1:10" ht="12.75" customHeight="1">
      <c r="A432" s="70" t="s">
        <v>975</v>
      </c>
      <c r="B432" s="137" t="s">
        <v>1034</v>
      </c>
      <c r="C432" s="137" t="s">
        <v>1035</v>
      </c>
      <c r="D432" s="137">
        <v>90</v>
      </c>
      <c r="E432" s="137" t="s">
        <v>2935</v>
      </c>
      <c r="F432" s="137">
        <v>0</v>
      </c>
      <c r="G432" s="137" t="s">
        <v>181</v>
      </c>
      <c r="H432" s="70">
        <v>0</v>
      </c>
      <c r="I432" s="70" t="s">
        <v>181</v>
      </c>
      <c r="J432" s="149"/>
    </row>
    <row r="433" spans="1:10" ht="12.75" customHeight="1">
      <c r="A433" s="70" t="s">
        <v>975</v>
      </c>
      <c r="B433" s="137" t="s">
        <v>1036</v>
      </c>
      <c r="C433" s="137" t="s">
        <v>1037</v>
      </c>
      <c r="D433" s="137">
        <v>90</v>
      </c>
      <c r="E433" s="137" t="s">
        <v>2935</v>
      </c>
      <c r="F433" s="137">
        <v>0</v>
      </c>
      <c r="G433" s="137" t="s">
        <v>181</v>
      </c>
      <c r="H433" s="70">
        <v>0</v>
      </c>
      <c r="I433" s="70" t="s">
        <v>181</v>
      </c>
      <c r="J433" s="149"/>
    </row>
    <row r="434" spans="1:10" ht="12.75" customHeight="1">
      <c r="A434" s="70" t="s">
        <v>975</v>
      </c>
      <c r="B434" s="137" t="s">
        <v>1038</v>
      </c>
      <c r="C434" s="137" t="s">
        <v>1039</v>
      </c>
      <c r="D434" s="137">
        <v>90</v>
      </c>
      <c r="E434" s="137" t="s">
        <v>2935</v>
      </c>
      <c r="F434" s="137">
        <v>0</v>
      </c>
      <c r="G434" s="137" t="s">
        <v>181</v>
      </c>
      <c r="H434" s="70">
        <v>0</v>
      </c>
      <c r="I434" s="70" t="s">
        <v>181</v>
      </c>
      <c r="J434" s="149"/>
    </row>
    <row r="435" spans="1:10" ht="12.75" customHeight="1">
      <c r="A435" s="70" t="s">
        <v>975</v>
      </c>
      <c r="B435" s="137" t="s">
        <v>1040</v>
      </c>
      <c r="C435" s="137" t="s">
        <v>1041</v>
      </c>
      <c r="D435" s="137">
        <v>90</v>
      </c>
      <c r="E435" s="137" t="s">
        <v>2935</v>
      </c>
      <c r="F435" s="137">
        <v>0</v>
      </c>
      <c r="G435" s="137" t="s">
        <v>181</v>
      </c>
      <c r="H435" s="70">
        <v>0</v>
      </c>
      <c r="I435" s="70" t="s">
        <v>181</v>
      </c>
      <c r="J435" s="149"/>
    </row>
    <row r="436" spans="1:10" ht="12.75" customHeight="1">
      <c r="A436" s="70" t="s">
        <v>975</v>
      </c>
      <c r="B436" s="137" t="s">
        <v>1042</v>
      </c>
      <c r="C436" s="137" t="s">
        <v>1043</v>
      </c>
      <c r="D436" s="137">
        <v>90</v>
      </c>
      <c r="E436" s="137" t="s">
        <v>2935</v>
      </c>
      <c r="F436" s="137">
        <v>0</v>
      </c>
      <c r="G436" s="137" t="s">
        <v>181</v>
      </c>
      <c r="H436" s="70">
        <v>0</v>
      </c>
      <c r="I436" s="70" t="s">
        <v>181</v>
      </c>
      <c r="J436" s="149"/>
    </row>
    <row r="437" spans="1:10" ht="12.75" customHeight="1">
      <c r="A437" s="70" t="s">
        <v>975</v>
      </c>
      <c r="B437" s="137" t="s">
        <v>1044</v>
      </c>
      <c r="C437" s="137" t="s">
        <v>1045</v>
      </c>
      <c r="D437" s="137">
        <v>90</v>
      </c>
      <c r="E437" s="137" t="s">
        <v>2935</v>
      </c>
      <c r="F437" s="137">
        <v>0</v>
      </c>
      <c r="G437" s="137" t="s">
        <v>181</v>
      </c>
      <c r="H437" s="70">
        <v>0</v>
      </c>
      <c r="I437" s="70" t="s">
        <v>181</v>
      </c>
      <c r="J437" s="149"/>
    </row>
    <row r="438" spans="1:10" ht="12.75" customHeight="1">
      <c r="A438" s="70" t="s">
        <v>975</v>
      </c>
      <c r="B438" s="137" t="s">
        <v>1046</v>
      </c>
      <c r="C438" s="137" t="s">
        <v>1047</v>
      </c>
      <c r="D438" s="137">
        <v>90</v>
      </c>
      <c r="E438" s="137" t="s">
        <v>2935</v>
      </c>
      <c r="F438" s="137">
        <v>0</v>
      </c>
      <c r="G438" s="137" t="s">
        <v>181</v>
      </c>
      <c r="H438" s="70">
        <v>0</v>
      </c>
      <c r="I438" s="70" t="s">
        <v>181</v>
      </c>
      <c r="J438" s="149"/>
    </row>
    <row r="439" spans="1:10" ht="12.75" customHeight="1">
      <c r="A439" s="70" t="s">
        <v>975</v>
      </c>
      <c r="B439" s="137" t="s">
        <v>1048</v>
      </c>
      <c r="C439" s="137" t="s">
        <v>1049</v>
      </c>
      <c r="D439" s="137">
        <v>90</v>
      </c>
      <c r="E439" s="137" t="s">
        <v>2935</v>
      </c>
      <c r="F439" s="137">
        <v>0</v>
      </c>
      <c r="G439" s="137" t="s">
        <v>181</v>
      </c>
      <c r="H439" s="70">
        <v>0</v>
      </c>
      <c r="I439" s="70" t="s">
        <v>181</v>
      </c>
      <c r="J439" s="149"/>
    </row>
    <row r="440" spans="1:10" ht="12.75" customHeight="1">
      <c r="A440" s="70" t="s">
        <v>975</v>
      </c>
      <c r="B440" s="137" t="s">
        <v>1050</v>
      </c>
      <c r="C440" s="137" t="s">
        <v>1051</v>
      </c>
      <c r="D440" s="137">
        <v>90</v>
      </c>
      <c r="E440" s="137" t="s">
        <v>2935</v>
      </c>
      <c r="F440" s="137">
        <v>0</v>
      </c>
      <c r="G440" s="137" t="s">
        <v>181</v>
      </c>
      <c r="H440" s="70">
        <v>0</v>
      </c>
      <c r="I440" s="70" t="s">
        <v>181</v>
      </c>
      <c r="J440" s="149"/>
    </row>
    <row r="441" spans="1:10" ht="12.75" customHeight="1">
      <c r="A441" s="70" t="s">
        <v>975</v>
      </c>
      <c r="B441" s="137" t="s">
        <v>1052</v>
      </c>
      <c r="C441" s="137" t="s">
        <v>1053</v>
      </c>
      <c r="D441" s="137">
        <v>90</v>
      </c>
      <c r="E441" s="137" t="s">
        <v>2935</v>
      </c>
      <c r="F441" s="137">
        <v>0</v>
      </c>
      <c r="G441" s="137" t="s">
        <v>181</v>
      </c>
      <c r="H441" s="70">
        <v>0</v>
      </c>
      <c r="I441" s="70" t="s">
        <v>181</v>
      </c>
      <c r="J441" s="149"/>
    </row>
    <row r="442" spans="1:10" ht="12.75" customHeight="1">
      <c r="A442" s="70" t="s">
        <v>975</v>
      </c>
      <c r="B442" s="70" t="s">
        <v>1054</v>
      </c>
      <c r="C442" s="70" t="s">
        <v>1055</v>
      </c>
      <c r="D442" s="70">
        <v>360</v>
      </c>
      <c r="E442" s="70" t="s">
        <v>2935</v>
      </c>
      <c r="F442" s="70">
        <v>1</v>
      </c>
      <c r="G442" s="70" t="s">
        <v>181</v>
      </c>
      <c r="H442" s="70">
        <v>0</v>
      </c>
      <c r="I442" s="70" t="s">
        <v>181</v>
      </c>
      <c r="J442" s="149">
        <v>1439.43</v>
      </c>
    </row>
    <row r="443" spans="1:10" ht="12.75" customHeight="1">
      <c r="A443" s="70" t="s">
        <v>975</v>
      </c>
      <c r="B443" s="137" t="s">
        <v>1056</v>
      </c>
      <c r="C443" s="137" t="s">
        <v>1057</v>
      </c>
      <c r="D443" s="137">
        <v>90</v>
      </c>
      <c r="E443" s="137" t="s">
        <v>2935</v>
      </c>
      <c r="F443" s="137">
        <v>0</v>
      </c>
      <c r="G443" s="137" t="s">
        <v>181</v>
      </c>
      <c r="H443" s="70">
        <v>0</v>
      </c>
      <c r="I443" s="70" t="s">
        <v>181</v>
      </c>
      <c r="J443" s="149"/>
    </row>
    <row r="444" spans="1:10" ht="12.75" customHeight="1">
      <c r="A444" s="70" t="s">
        <v>975</v>
      </c>
      <c r="B444" s="137" t="s">
        <v>1058</v>
      </c>
      <c r="C444" s="137" t="s">
        <v>1059</v>
      </c>
      <c r="D444" s="137">
        <v>90</v>
      </c>
      <c r="E444" s="137" t="s">
        <v>2935</v>
      </c>
      <c r="F444" s="137">
        <v>0</v>
      </c>
      <c r="G444" s="137" t="s">
        <v>181</v>
      </c>
      <c r="H444" s="70">
        <v>0</v>
      </c>
      <c r="I444" s="70" t="s">
        <v>181</v>
      </c>
      <c r="J444" s="149"/>
    </row>
    <row r="445" spans="1:10" ht="12.75" customHeight="1">
      <c r="A445" s="70" t="s">
        <v>975</v>
      </c>
      <c r="B445" s="137" t="s">
        <v>1060</v>
      </c>
      <c r="C445" s="137" t="s">
        <v>1061</v>
      </c>
      <c r="D445" s="137">
        <v>90</v>
      </c>
      <c r="E445" s="137" t="s">
        <v>2935</v>
      </c>
      <c r="F445" s="137">
        <v>0</v>
      </c>
      <c r="G445" s="137" t="s">
        <v>181</v>
      </c>
      <c r="H445" s="70">
        <v>0</v>
      </c>
      <c r="I445" s="70" t="s">
        <v>181</v>
      </c>
      <c r="J445" s="149"/>
    </row>
    <row r="446" spans="1:10" ht="12.75" customHeight="1">
      <c r="A446" s="70" t="s">
        <v>975</v>
      </c>
      <c r="B446" s="137" t="s">
        <v>1062</v>
      </c>
      <c r="C446" s="137" t="s">
        <v>1063</v>
      </c>
      <c r="D446" s="137">
        <v>90</v>
      </c>
      <c r="E446" s="137" t="s">
        <v>2935</v>
      </c>
      <c r="F446" s="137">
        <v>0</v>
      </c>
      <c r="G446" s="137" t="s">
        <v>181</v>
      </c>
      <c r="H446" s="70">
        <v>0</v>
      </c>
      <c r="I446" s="70" t="s">
        <v>181</v>
      </c>
      <c r="J446" s="149"/>
    </row>
    <row r="447" spans="1:10" ht="12.75" customHeight="1">
      <c r="A447" s="70" t="s">
        <v>975</v>
      </c>
      <c r="B447" s="137" t="s">
        <v>1064</v>
      </c>
      <c r="C447" s="137" t="s">
        <v>1065</v>
      </c>
      <c r="D447" s="137">
        <v>90</v>
      </c>
      <c r="E447" s="137" t="s">
        <v>2935</v>
      </c>
      <c r="F447" s="137">
        <v>0</v>
      </c>
      <c r="G447" s="137" t="s">
        <v>181</v>
      </c>
      <c r="H447" s="70">
        <v>0</v>
      </c>
      <c r="I447" s="70" t="s">
        <v>181</v>
      </c>
      <c r="J447" s="149"/>
    </row>
    <row r="448" spans="1:10" ht="12.75" customHeight="1">
      <c r="A448" s="70" t="s">
        <v>975</v>
      </c>
      <c r="B448" s="137" t="s">
        <v>1066</v>
      </c>
      <c r="C448" s="137" t="s">
        <v>1067</v>
      </c>
      <c r="D448" s="137">
        <v>90</v>
      </c>
      <c r="E448" s="137" t="s">
        <v>2935</v>
      </c>
      <c r="F448" s="137">
        <v>0</v>
      </c>
      <c r="G448" s="137" t="s">
        <v>181</v>
      </c>
      <c r="H448" s="70">
        <v>0</v>
      </c>
      <c r="I448" s="70" t="s">
        <v>181</v>
      </c>
      <c r="J448" s="149"/>
    </row>
    <row r="449" spans="1:10" ht="12.75" customHeight="1">
      <c r="A449" s="70" t="s">
        <v>975</v>
      </c>
      <c r="B449" s="70" t="s">
        <v>1068</v>
      </c>
      <c r="C449" s="70" t="s">
        <v>1069</v>
      </c>
      <c r="D449" s="70">
        <v>360</v>
      </c>
      <c r="E449" s="70" t="s">
        <v>2935</v>
      </c>
      <c r="F449" s="70">
        <v>1</v>
      </c>
      <c r="G449" s="70" t="s">
        <v>181</v>
      </c>
      <c r="H449" s="70">
        <v>0</v>
      </c>
      <c r="I449" s="70" t="s">
        <v>181</v>
      </c>
      <c r="J449" s="149">
        <v>1649.06</v>
      </c>
    </row>
    <row r="450" spans="1:10" ht="12.75" customHeight="1">
      <c r="A450" s="70" t="s">
        <v>975</v>
      </c>
      <c r="B450" s="137" t="s">
        <v>1070</v>
      </c>
      <c r="C450" s="137" t="s">
        <v>1071</v>
      </c>
      <c r="D450" s="137">
        <v>90</v>
      </c>
      <c r="E450" s="137" t="s">
        <v>2935</v>
      </c>
      <c r="F450" s="137">
        <v>0</v>
      </c>
      <c r="G450" s="137" t="s">
        <v>181</v>
      </c>
      <c r="H450" s="70">
        <v>0</v>
      </c>
      <c r="I450" s="70" t="s">
        <v>181</v>
      </c>
      <c r="J450" s="149"/>
    </row>
    <row r="451" spans="1:10" ht="12.75" customHeight="1">
      <c r="A451" s="70" t="s">
        <v>975</v>
      </c>
      <c r="B451" s="137" t="s">
        <v>1072</v>
      </c>
      <c r="C451" s="137" t="s">
        <v>1073</v>
      </c>
      <c r="D451" s="137">
        <v>90</v>
      </c>
      <c r="E451" s="137" t="s">
        <v>2935</v>
      </c>
      <c r="F451" s="137">
        <v>0</v>
      </c>
      <c r="G451" s="137" t="s">
        <v>181</v>
      </c>
      <c r="H451" s="70">
        <v>0</v>
      </c>
      <c r="I451" s="70" t="s">
        <v>181</v>
      </c>
      <c r="J451" s="149"/>
    </row>
    <row r="452" spans="1:10" ht="12.75" customHeight="1">
      <c r="A452" s="70" t="s">
        <v>975</v>
      </c>
      <c r="B452" s="137" t="s">
        <v>1074</v>
      </c>
      <c r="C452" s="137" t="s">
        <v>1075</v>
      </c>
      <c r="D452" s="137">
        <v>90</v>
      </c>
      <c r="E452" s="137" t="s">
        <v>2935</v>
      </c>
      <c r="F452" s="137">
        <v>0</v>
      </c>
      <c r="G452" s="137" t="s">
        <v>181</v>
      </c>
      <c r="H452" s="70">
        <v>0</v>
      </c>
      <c r="I452" s="70" t="s">
        <v>181</v>
      </c>
      <c r="J452" s="149"/>
    </row>
    <row r="453" spans="1:10" ht="12.75" customHeight="1">
      <c r="A453" s="70" t="s">
        <v>975</v>
      </c>
      <c r="B453" s="137" t="s">
        <v>1076</v>
      </c>
      <c r="C453" s="137" t="s">
        <v>1077</v>
      </c>
      <c r="D453" s="137">
        <v>90</v>
      </c>
      <c r="E453" s="137" t="s">
        <v>2935</v>
      </c>
      <c r="F453" s="137">
        <v>0</v>
      </c>
      <c r="G453" s="137" t="s">
        <v>181</v>
      </c>
      <c r="H453" s="70">
        <v>0</v>
      </c>
      <c r="I453" s="70" t="s">
        <v>181</v>
      </c>
      <c r="J453" s="149"/>
    </row>
    <row r="454" spans="1:10" ht="12.75" customHeight="1">
      <c r="A454" s="70" t="s">
        <v>975</v>
      </c>
      <c r="B454" s="137" t="s">
        <v>1078</v>
      </c>
      <c r="C454" s="137" t="s">
        <v>1079</v>
      </c>
      <c r="D454" s="137">
        <v>90</v>
      </c>
      <c r="E454" s="137" t="s">
        <v>2935</v>
      </c>
      <c r="F454" s="137">
        <v>0</v>
      </c>
      <c r="G454" s="137" t="s">
        <v>181</v>
      </c>
      <c r="H454" s="70">
        <v>0</v>
      </c>
      <c r="I454" s="70" t="s">
        <v>181</v>
      </c>
      <c r="J454" s="149"/>
    </row>
    <row r="455" spans="1:10" ht="12.75" customHeight="1">
      <c r="A455" s="70" t="s">
        <v>975</v>
      </c>
      <c r="B455" s="137" t="s">
        <v>1080</v>
      </c>
      <c r="C455" s="137" t="s">
        <v>1081</v>
      </c>
      <c r="D455" s="137">
        <v>90</v>
      </c>
      <c r="E455" s="137" t="s">
        <v>2935</v>
      </c>
      <c r="F455" s="137">
        <v>0</v>
      </c>
      <c r="G455" s="137" t="s">
        <v>181</v>
      </c>
      <c r="H455" s="70">
        <v>0</v>
      </c>
      <c r="I455" s="70" t="s">
        <v>181</v>
      </c>
      <c r="J455" s="149"/>
    </row>
    <row r="456" spans="1:10" ht="12.75" customHeight="1">
      <c r="A456" s="70" t="s">
        <v>975</v>
      </c>
      <c r="B456" s="137" t="s">
        <v>1082</v>
      </c>
      <c r="C456" s="137" t="s">
        <v>1083</v>
      </c>
      <c r="D456" s="137">
        <v>90</v>
      </c>
      <c r="E456" s="137" t="s">
        <v>2935</v>
      </c>
      <c r="F456" s="137">
        <v>0</v>
      </c>
      <c r="G456" s="137" t="s">
        <v>181</v>
      </c>
      <c r="H456" s="70">
        <v>0</v>
      </c>
      <c r="I456" s="70" t="s">
        <v>181</v>
      </c>
      <c r="J456" s="149"/>
    </row>
    <row r="457" spans="1:10" ht="12.75" customHeight="1">
      <c r="A457" s="70" t="s">
        <v>975</v>
      </c>
      <c r="B457" s="137" t="s">
        <v>1084</v>
      </c>
      <c r="C457" s="137" t="s">
        <v>1085</v>
      </c>
      <c r="D457" s="137">
        <v>90</v>
      </c>
      <c r="E457" s="137" t="s">
        <v>2935</v>
      </c>
      <c r="F457" s="137">
        <v>0</v>
      </c>
      <c r="G457" s="137" t="s">
        <v>181</v>
      </c>
      <c r="H457" s="70">
        <v>0</v>
      </c>
      <c r="I457" s="70" t="s">
        <v>181</v>
      </c>
      <c r="J457" s="149"/>
    </row>
    <row r="458" spans="1:10" ht="12.75" customHeight="1">
      <c r="A458" s="70" t="s">
        <v>975</v>
      </c>
      <c r="B458" s="137" t="s">
        <v>1086</v>
      </c>
      <c r="C458" s="137" t="s">
        <v>1087</v>
      </c>
      <c r="D458" s="137">
        <v>90</v>
      </c>
      <c r="E458" s="137" t="s">
        <v>2935</v>
      </c>
      <c r="F458" s="137">
        <v>0</v>
      </c>
      <c r="G458" s="137" t="s">
        <v>181</v>
      </c>
      <c r="H458" s="70">
        <v>0</v>
      </c>
      <c r="I458" s="70" t="s">
        <v>181</v>
      </c>
      <c r="J458" s="149"/>
    </row>
    <row r="459" spans="1:10" ht="12.75" customHeight="1">
      <c r="A459" s="70" t="s">
        <v>975</v>
      </c>
      <c r="B459" s="137" t="s">
        <v>1088</v>
      </c>
      <c r="C459" s="137" t="s">
        <v>1089</v>
      </c>
      <c r="D459" s="137">
        <v>90</v>
      </c>
      <c r="E459" s="137" t="s">
        <v>2935</v>
      </c>
      <c r="F459" s="137">
        <v>0</v>
      </c>
      <c r="G459" s="137" t="s">
        <v>181</v>
      </c>
      <c r="H459" s="70">
        <v>0</v>
      </c>
      <c r="I459" s="70" t="s">
        <v>181</v>
      </c>
      <c r="J459" s="149"/>
    </row>
    <row r="460" spans="1:10" ht="12.75" customHeight="1">
      <c r="A460" s="70" t="s">
        <v>975</v>
      </c>
      <c r="B460" s="137" t="s">
        <v>1090</v>
      </c>
      <c r="C460" s="137" t="s">
        <v>1091</v>
      </c>
      <c r="D460" s="137">
        <v>90</v>
      </c>
      <c r="E460" s="137" t="s">
        <v>2935</v>
      </c>
      <c r="F460" s="137">
        <v>0</v>
      </c>
      <c r="G460" s="137" t="s">
        <v>181</v>
      </c>
      <c r="H460" s="70">
        <v>0</v>
      </c>
      <c r="I460" s="70" t="s">
        <v>181</v>
      </c>
      <c r="J460" s="149"/>
    </row>
    <row r="461" spans="1:10" ht="12.75" customHeight="1">
      <c r="A461" s="70" t="s">
        <v>975</v>
      </c>
      <c r="B461" s="137" t="s">
        <v>1092</v>
      </c>
      <c r="C461" s="137" t="s">
        <v>1093</v>
      </c>
      <c r="D461" s="137">
        <v>90</v>
      </c>
      <c r="E461" s="137" t="s">
        <v>2935</v>
      </c>
      <c r="F461" s="137">
        <v>0</v>
      </c>
      <c r="G461" s="137" t="s">
        <v>181</v>
      </c>
      <c r="H461" s="70">
        <v>0</v>
      </c>
      <c r="I461" s="70" t="s">
        <v>181</v>
      </c>
      <c r="J461" s="149"/>
    </row>
    <row r="462" spans="1:10" ht="12.75" customHeight="1">
      <c r="A462" s="70" t="s">
        <v>975</v>
      </c>
      <c r="B462" s="137" t="s">
        <v>1094</v>
      </c>
      <c r="C462" s="137" t="s">
        <v>1095</v>
      </c>
      <c r="D462" s="137">
        <v>90</v>
      </c>
      <c r="E462" s="137" t="s">
        <v>2935</v>
      </c>
      <c r="F462" s="137">
        <v>0</v>
      </c>
      <c r="G462" s="137" t="s">
        <v>181</v>
      </c>
      <c r="H462" s="70">
        <v>0</v>
      </c>
      <c r="I462" s="70" t="s">
        <v>181</v>
      </c>
      <c r="J462" s="149"/>
    </row>
    <row r="463" spans="1:10" ht="12.75" customHeight="1">
      <c r="A463" s="70" t="s">
        <v>975</v>
      </c>
      <c r="B463" s="137" t="s">
        <v>1096</v>
      </c>
      <c r="C463" s="137" t="s">
        <v>1097</v>
      </c>
      <c r="D463" s="137">
        <v>90</v>
      </c>
      <c r="E463" s="137" t="s">
        <v>2935</v>
      </c>
      <c r="F463" s="137">
        <v>0</v>
      </c>
      <c r="G463" s="137" t="s">
        <v>181</v>
      </c>
      <c r="H463" s="70">
        <v>0</v>
      </c>
      <c r="I463" s="70" t="s">
        <v>181</v>
      </c>
      <c r="J463" s="149"/>
    </row>
    <row r="464" spans="1:10" ht="12.75" customHeight="1">
      <c r="A464" s="70" t="s">
        <v>975</v>
      </c>
      <c r="B464" s="137" t="s">
        <v>1098</v>
      </c>
      <c r="C464" s="137" t="s">
        <v>1099</v>
      </c>
      <c r="D464" s="137">
        <v>360</v>
      </c>
      <c r="E464" s="137" t="s">
        <v>2935</v>
      </c>
      <c r="F464" s="137">
        <v>0</v>
      </c>
      <c r="G464" s="137" t="s">
        <v>181</v>
      </c>
      <c r="H464" s="70">
        <v>0</v>
      </c>
      <c r="I464" s="70" t="s">
        <v>181</v>
      </c>
      <c r="J464" s="149"/>
    </row>
    <row r="465" spans="1:10" ht="12.75" customHeight="1">
      <c r="A465" s="70" t="s">
        <v>975</v>
      </c>
      <c r="B465" s="137" t="s">
        <v>1100</v>
      </c>
      <c r="C465" s="137" t="s">
        <v>1101</v>
      </c>
      <c r="D465" s="137">
        <v>360</v>
      </c>
      <c r="E465" s="137" t="s">
        <v>2935</v>
      </c>
      <c r="F465" s="137">
        <v>0</v>
      </c>
      <c r="G465" s="137" t="s">
        <v>181</v>
      </c>
      <c r="H465" s="70">
        <v>0</v>
      </c>
      <c r="I465" s="70" t="s">
        <v>181</v>
      </c>
      <c r="J465" s="149"/>
    </row>
    <row r="466" spans="1:10" ht="12.75" customHeight="1">
      <c r="A466" s="70" t="s">
        <v>975</v>
      </c>
      <c r="B466" s="137" t="s">
        <v>1102</v>
      </c>
      <c r="C466" s="137" t="s">
        <v>1103</v>
      </c>
      <c r="D466" s="137">
        <v>90</v>
      </c>
      <c r="E466" s="137" t="s">
        <v>2935</v>
      </c>
      <c r="F466" s="137">
        <v>0</v>
      </c>
      <c r="G466" s="137" t="s">
        <v>181</v>
      </c>
      <c r="H466" s="70">
        <v>0</v>
      </c>
      <c r="I466" s="70" t="s">
        <v>181</v>
      </c>
      <c r="J466" s="149"/>
    </row>
    <row r="467" spans="1:10" ht="12.75" customHeight="1">
      <c r="A467" s="70" t="s">
        <v>975</v>
      </c>
      <c r="B467" s="137" t="s">
        <v>1104</v>
      </c>
      <c r="C467" s="137" t="s">
        <v>1105</v>
      </c>
      <c r="D467" s="137">
        <v>90</v>
      </c>
      <c r="E467" s="137" t="s">
        <v>2935</v>
      </c>
      <c r="F467" s="137">
        <v>0</v>
      </c>
      <c r="G467" s="137" t="s">
        <v>181</v>
      </c>
      <c r="H467" s="70">
        <v>0</v>
      </c>
      <c r="I467" s="70" t="s">
        <v>181</v>
      </c>
      <c r="J467" s="149"/>
    </row>
    <row r="468" spans="1:10" ht="12.75" customHeight="1">
      <c r="A468" s="70" t="s">
        <v>975</v>
      </c>
      <c r="B468" s="137" t="s">
        <v>1106</v>
      </c>
      <c r="C468" s="137" t="s">
        <v>1107</v>
      </c>
      <c r="D468" s="137">
        <v>90</v>
      </c>
      <c r="E468" s="137" t="s">
        <v>2935</v>
      </c>
      <c r="F468" s="137">
        <v>0</v>
      </c>
      <c r="G468" s="137" t="s">
        <v>181</v>
      </c>
      <c r="H468" s="70">
        <v>0</v>
      </c>
      <c r="I468" s="70" t="s">
        <v>181</v>
      </c>
      <c r="J468" s="149"/>
    </row>
    <row r="469" spans="1:10" ht="12.75" customHeight="1">
      <c r="A469" s="70" t="s">
        <v>975</v>
      </c>
      <c r="B469" s="137" t="s">
        <v>1108</v>
      </c>
      <c r="C469" s="137" t="s">
        <v>1109</v>
      </c>
      <c r="D469" s="137">
        <v>90</v>
      </c>
      <c r="E469" s="137" t="s">
        <v>2935</v>
      </c>
      <c r="F469" s="137">
        <v>0</v>
      </c>
      <c r="G469" s="137" t="s">
        <v>181</v>
      </c>
      <c r="H469" s="70">
        <v>0</v>
      </c>
      <c r="I469" s="70" t="s">
        <v>181</v>
      </c>
      <c r="J469" s="149"/>
    </row>
    <row r="470" spans="1:10" ht="12.75" customHeight="1">
      <c r="A470" s="70" t="s">
        <v>975</v>
      </c>
      <c r="B470" s="70" t="s">
        <v>1110</v>
      </c>
      <c r="C470" s="70" t="s">
        <v>1111</v>
      </c>
      <c r="D470" s="70">
        <v>360</v>
      </c>
      <c r="E470" s="70" t="s">
        <v>2935</v>
      </c>
      <c r="F470" s="70">
        <v>1</v>
      </c>
      <c r="G470" s="70" t="s">
        <v>181</v>
      </c>
      <c r="H470" s="70">
        <v>0</v>
      </c>
      <c r="I470" s="70" t="s">
        <v>181</v>
      </c>
      <c r="J470" s="149">
        <v>173.18</v>
      </c>
    </row>
    <row r="471" spans="1:10" ht="12.75" customHeight="1">
      <c r="A471" s="70" t="s">
        <v>975</v>
      </c>
      <c r="B471" s="137" t="s">
        <v>1112</v>
      </c>
      <c r="C471" s="137" t="s">
        <v>1113</v>
      </c>
      <c r="D471" s="137">
        <v>90</v>
      </c>
      <c r="E471" s="137" t="s">
        <v>2935</v>
      </c>
      <c r="F471" s="137">
        <v>0</v>
      </c>
      <c r="G471" s="137" t="s">
        <v>181</v>
      </c>
      <c r="H471" s="70">
        <v>0</v>
      </c>
      <c r="I471" s="70" t="s">
        <v>181</v>
      </c>
      <c r="J471" s="149"/>
    </row>
    <row r="472" spans="1:10" ht="12.75" customHeight="1">
      <c r="A472" s="70" t="s">
        <v>975</v>
      </c>
      <c r="B472" s="137" t="s">
        <v>1114</v>
      </c>
      <c r="C472" s="137" t="s">
        <v>1115</v>
      </c>
      <c r="D472" s="137">
        <v>360</v>
      </c>
      <c r="E472" s="137" t="s">
        <v>2935</v>
      </c>
      <c r="F472" s="137">
        <v>0</v>
      </c>
      <c r="G472" s="137" t="s">
        <v>181</v>
      </c>
      <c r="H472" s="70">
        <v>0</v>
      </c>
      <c r="I472" s="70" t="s">
        <v>181</v>
      </c>
      <c r="J472" s="149"/>
    </row>
    <row r="473" spans="1:10" ht="12.75" customHeight="1">
      <c r="A473" s="70" t="s">
        <v>975</v>
      </c>
      <c r="B473" s="137" t="s">
        <v>1116</v>
      </c>
      <c r="C473" s="137" t="s">
        <v>1117</v>
      </c>
      <c r="D473" s="137">
        <v>90</v>
      </c>
      <c r="E473" s="137" t="s">
        <v>2935</v>
      </c>
      <c r="F473" s="137">
        <v>0</v>
      </c>
      <c r="G473" s="137" t="s">
        <v>181</v>
      </c>
      <c r="H473" s="70">
        <v>0</v>
      </c>
      <c r="I473" s="70" t="s">
        <v>181</v>
      </c>
      <c r="J473" s="149"/>
    </row>
    <row r="474" spans="1:10" ht="12.75" customHeight="1">
      <c r="A474" s="70" t="s">
        <v>975</v>
      </c>
      <c r="B474" s="137" t="s">
        <v>1118</v>
      </c>
      <c r="C474" s="137" t="s">
        <v>1119</v>
      </c>
      <c r="D474" s="137">
        <v>90</v>
      </c>
      <c r="E474" s="137" t="s">
        <v>2935</v>
      </c>
      <c r="F474" s="137">
        <v>0</v>
      </c>
      <c r="G474" s="137" t="s">
        <v>181</v>
      </c>
      <c r="H474" s="70">
        <v>0</v>
      </c>
      <c r="I474" s="70" t="s">
        <v>181</v>
      </c>
      <c r="J474" s="149"/>
    </row>
    <row r="475" spans="1:10" ht="12.75" customHeight="1">
      <c r="A475" s="70" t="s">
        <v>975</v>
      </c>
      <c r="B475" s="137" t="s">
        <v>1120</v>
      </c>
      <c r="C475" s="137" t="s">
        <v>1121</v>
      </c>
      <c r="D475" s="137">
        <v>90</v>
      </c>
      <c r="E475" s="137" t="s">
        <v>2935</v>
      </c>
      <c r="F475" s="137">
        <v>0</v>
      </c>
      <c r="G475" s="137" t="s">
        <v>181</v>
      </c>
      <c r="H475" s="70">
        <v>0</v>
      </c>
      <c r="I475" s="70" t="s">
        <v>181</v>
      </c>
      <c r="J475" s="149"/>
    </row>
    <row r="476" spans="1:10" ht="12.75" customHeight="1">
      <c r="A476" s="70" t="s">
        <v>975</v>
      </c>
      <c r="B476" s="137" t="s">
        <v>1122</v>
      </c>
      <c r="C476" s="137" t="s">
        <v>1123</v>
      </c>
      <c r="D476" s="137">
        <v>90</v>
      </c>
      <c r="E476" s="137" t="s">
        <v>2935</v>
      </c>
      <c r="F476" s="137">
        <v>0</v>
      </c>
      <c r="G476" s="137" t="s">
        <v>181</v>
      </c>
      <c r="H476" s="70">
        <v>0</v>
      </c>
      <c r="I476" s="70" t="s">
        <v>181</v>
      </c>
      <c r="J476" s="149"/>
    </row>
    <row r="477" spans="1:10" ht="12.75" customHeight="1">
      <c r="A477" s="70" t="s">
        <v>975</v>
      </c>
      <c r="B477" s="137" t="s">
        <v>1124</v>
      </c>
      <c r="C477" s="137" t="s">
        <v>1125</v>
      </c>
      <c r="D477" s="137">
        <v>90</v>
      </c>
      <c r="E477" s="137" t="s">
        <v>2935</v>
      </c>
      <c r="F477" s="137">
        <v>0</v>
      </c>
      <c r="G477" s="137" t="s">
        <v>181</v>
      </c>
      <c r="H477" s="70">
        <v>0</v>
      </c>
      <c r="I477" s="70" t="s">
        <v>181</v>
      </c>
      <c r="J477" s="149"/>
    </row>
    <row r="478" spans="1:10" ht="12.75" customHeight="1">
      <c r="A478" s="70" t="s">
        <v>975</v>
      </c>
      <c r="B478" s="137" t="s">
        <v>1126</v>
      </c>
      <c r="C478" s="137" t="s">
        <v>1127</v>
      </c>
      <c r="D478" s="137">
        <v>90</v>
      </c>
      <c r="E478" s="137" t="s">
        <v>2935</v>
      </c>
      <c r="F478" s="137">
        <v>0</v>
      </c>
      <c r="G478" s="137" t="s">
        <v>181</v>
      </c>
      <c r="H478" s="70">
        <v>0</v>
      </c>
      <c r="I478" s="70" t="s">
        <v>181</v>
      </c>
      <c r="J478" s="149"/>
    </row>
    <row r="479" spans="1:10" ht="12.75" customHeight="1">
      <c r="A479" s="70" t="s">
        <v>975</v>
      </c>
      <c r="B479" s="137" t="s">
        <v>1128</v>
      </c>
      <c r="C479" s="137" t="s">
        <v>1129</v>
      </c>
      <c r="D479" s="137">
        <v>90</v>
      </c>
      <c r="E479" s="137" t="s">
        <v>2935</v>
      </c>
      <c r="F479" s="137">
        <v>0</v>
      </c>
      <c r="G479" s="137" t="s">
        <v>181</v>
      </c>
      <c r="H479" s="70">
        <v>0</v>
      </c>
      <c r="I479" s="70" t="s">
        <v>181</v>
      </c>
      <c r="J479" s="149"/>
    </row>
    <row r="480" spans="1:10" ht="12.75" customHeight="1">
      <c r="A480" s="70" t="s">
        <v>975</v>
      </c>
      <c r="B480" s="137" t="s">
        <v>1130</v>
      </c>
      <c r="C480" s="137" t="s">
        <v>1131</v>
      </c>
      <c r="D480" s="137">
        <v>90</v>
      </c>
      <c r="E480" s="137" t="s">
        <v>2935</v>
      </c>
      <c r="F480" s="137">
        <v>0</v>
      </c>
      <c r="G480" s="137" t="s">
        <v>181</v>
      </c>
      <c r="H480" s="70">
        <v>0</v>
      </c>
      <c r="I480" s="70" t="s">
        <v>181</v>
      </c>
      <c r="J480" s="149"/>
    </row>
    <row r="481" spans="1:10" ht="12.75" customHeight="1">
      <c r="A481" s="70" t="s">
        <v>975</v>
      </c>
      <c r="B481" s="70" t="s">
        <v>1132</v>
      </c>
      <c r="C481" s="70" t="s">
        <v>1133</v>
      </c>
      <c r="D481" s="70">
        <v>90</v>
      </c>
      <c r="E481" s="70" t="s">
        <v>2935</v>
      </c>
      <c r="F481" s="70">
        <v>1</v>
      </c>
      <c r="G481" s="70" t="s">
        <v>181</v>
      </c>
      <c r="H481" s="70">
        <v>0</v>
      </c>
      <c r="I481" s="70" t="s">
        <v>181</v>
      </c>
      <c r="J481" s="149">
        <v>444.2</v>
      </c>
    </row>
    <row r="482" spans="1:10" ht="12.75" customHeight="1">
      <c r="A482" s="70" t="s">
        <v>975</v>
      </c>
      <c r="B482" s="137" t="s">
        <v>1134</v>
      </c>
      <c r="C482" s="137" t="s">
        <v>1135</v>
      </c>
      <c r="D482" s="137">
        <v>90</v>
      </c>
      <c r="E482" s="137" t="s">
        <v>2935</v>
      </c>
      <c r="F482" s="137">
        <v>0</v>
      </c>
      <c r="G482" s="137" t="s">
        <v>181</v>
      </c>
      <c r="H482" s="70">
        <v>0</v>
      </c>
      <c r="I482" s="70" t="s">
        <v>181</v>
      </c>
      <c r="J482" s="149"/>
    </row>
    <row r="483" spans="1:10" ht="12.75" customHeight="1">
      <c r="A483" s="70" t="s">
        <v>975</v>
      </c>
      <c r="B483" s="70" t="s">
        <v>1136</v>
      </c>
      <c r="C483" s="70" t="s">
        <v>1137</v>
      </c>
      <c r="D483" s="70">
        <v>360</v>
      </c>
      <c r="E483" s="70" t="s">
        <v>2935</v>
      </c>
      <c r="F483" s="70">
        <v>1</v>
      </c>
      <c r="G483" s="70" t="s">
        <v>181</v>
      </c>
      <c r="H483" s="70">
        <v>0</v>
      </c>
      <c r="I483" s="70" t="s">
        <v>181</v>
      </c>
      <c r="J483" s="149">
        <v>1209.48</v>
      </c>
    </row>
    <row r="484" spans="1:10" ht="12.75" customHeight="1">
      <c r="A484" s="70" t="s">
        <v>975</v>
      </c>
      <c r="B484" s="137" t="s">
        <v>1138</v>
      </c>
      <c r="C484" s="137" t="s">
        <v>1139</v>
      </c>
      <c r="D484" s="137">
        <v>90</v>
      </c>
      <c r="E484" s="137" t="s">
        <v>2935</v>
      </c>
      <c r="F484" s="137">
        <v>0</v>
      </c>
      <c r="G484" s="137" t="s">
        <v>181</v>
      </c>
      <c r="H484" s="70">
        <v>0</v>
      </c>
      <c r="I484" s="70" t="s">
        <v>181</v>
      </c>
      <c r="J484" s="149"/>
    </row>
    <row r="485" spans="1:10" ht="12.75" customHeight="1">
      <c r="A485" s="70" t="s">
        <v>975</v>
      </c>
      <c r="B485" s="137" t="s">
        <v>1140</v>
      </c>
      <c r="C485" s="137" t="s">
        <v>1141</v>
      </c>
      <c r="D485" s="137">
        <v>90</v>
      </c>
      <c r="E485" s="137" t="s">
        <v>2935</v>
      </c>
      <c r="F485" s="137">
        <v>0</v>
      </c>
      <c r="G485" s="137" t="s">
        <v>181</v>
      </c>
      <c r="H485" s="70">
        <v>0</v>
      </c>
      <c r="I485" s="70" t="s">
        <v>181</v>
      </c>
      <c r="J485" s="149"/>
    </row>
    <row r="486" spans="1:10" ht="12.75" customHeight="1">
      <c r="A486" s="70" t="s">
        <v>975</v>
      </c>
      <c r="B486" s="137" t="s">
        <v>1142</v>
      </c>
      <c r="C486" s="137" t="s">
        <v>1143</v>
      </c>
      <c r="D486" s="137">
        <v>90</v>
      </c>
      <c r="E486" s="137" t="s">
        <v>2935</v>
      </c>
      <c r="F486" s="137">
        <v>0</v>
      </c>
      <c r="G486" s="137" t="s">
        <v>181</v>
      </c>
      <c r="H486" s="70">
        <v>0</v>
      </c>
      <c r="I486" s="70" t="s">
        <v>181</v>
      </c>
      <c r="J486" s="149"/>
    </row>
    <row r="487" spans="1:10" ht="12.75" customHeight="1">
      <c r="A487" s="70" t="s">
        <v>975</v>
      </c>
      <c r="B487" s="137" t="s">
        <v>1144</v>
      </c>
      <c r="C487" s="137" t="s">
        <v>1145</v>
      </c>
      <c r="D487" s="137">
        <v>90</v>
      </c>
      <c r="E487" s="137" t="s">
        <v>2935</v>
      </c>
      <c r="F487" s="137">
        <v>0</v>
      </c>
      <c r="G487" s="137" t="s">
        <v>181</v>
      </c>
      <c r="H487" s="70">
        <v>0</v>
      </c>
      <c r="I487" s="70" t="s">
        <v>181</v>
      </c>
      <c r="J487" s="149"/>
    </row>
    <row r="488" spans="1:10" ht="12.75" customHeight="1">
      <c r="A488" s="70" t="s">
        <v>975</v>
      </c>
      <c r="B488" s="137" t="s">
        <v>1146</v>
      </c>
      <c r="C488" s="137" t="s">
        <v>1147</v>
      </c>
      <c r="D488" s="137">
        <v>90</v>
      </c>
      <c r="E488" s="137" t="s">
        <v>2935</v>
      </c>
      <c r="F488" s="137">
        <v>0</v>
      </c>
      <c r="G488" s="137" t="s">
        <v>181</v>
      </c>
      <c r="H488" s="70">
        <v>0</v>
      </c>
      <c r="I488" s="70" t="s">
        <v>181</v>
      </c>
      <c r="J488" s="149"/>
    </row>
    <row r="489" spans="1:10" ht="12.75" customHeight="1">
      <c r="A489" s="70" t="s">
        <v>975</v>
      </c>
      <c r="B489" s="137" t="s">
        <v>1148</v>
      </c>
      <c r="C489" s="137" t="s">
        <v>1149</v>
      </c>
      <c r="D489" s="137">
        <v>90</v>
      </c>
      <c r="E489" s="137" t="s">
        <v>2935</v>
      </c>
      <c r="F489" s="137">
        <v>0</v>
      </c>
      <c r="G489" s="137" t="s">
        <v>181</v>
      </c>
      <c r="H489" s="70">
        <v>0</v>
      </c>
      <c r="I489" s="70" t="s">
        <v>181</v>
      </c>
      <c r="J489" s="149"/>
    </row>
    <row r="490" spans="1:10" ht="12.75" customHeight="1">
      <c r="A490" s="70" t="s">
        <v>975</v>
      </c>
      <c r="B490" s="137" t="s">
        <v>1150</v>
      </c>
      <c r="C490" s="137" t="s">
        <v>1151</v>
      </c>
      <c r="D490" s="137">
        <v>360</v>
      </c>
      <c r="E490" s="137" t="s">
        <v>2935</v>
      </c>
      <c r="F490" s="137">
        <v>0</v>
      </c>
      <c r="G490" s="137" t="s">
        <v>181</v>
      </c>
      <c r="H490" s="70">
        <v>0</v>
      </c>
      <c r="I490" s="70" t="s">
        <v>181</v>
      </c>
      <c r="J490" s="149"/>
    </row>
    <row r="491" spans="1:10" ht="12.75" customHeight="1">
      <c r="A491" s="70" t="s">
        <v>975</v>
      </c>
      <c r="B491" s="137" t="s">
        <v>1152</v>
      </c>
      <c r="C491" s="137" t="s">
        <v>1153</v>
      </c>
      <c r="D491" s="137">
        <v>90</v>
      </c>
      <c r="E491" s="137" t="s">
        <v>2935</v>
      </c>
      <c r="F491" s="137">
        <v>0</v>
      </c>
      <c r="G491" s="137" t="s">
        <v>181</v>
      </c>
      <c r="H491" s="70">
        <v>0</v>
      </c>
      <c r="I491" s="70" t="s">
        <v>181</v>
      </c>
      <c r="J491" s="149"/>
    </row>
    <row r="492" spans="1:10" ht="12.75" customHeight="1">
      <c r="A492" s="70" t="s">
        <v>975</v>
      </c>
      <c r="B492" s="137" t="s">
        <v>1154</v>
      </c>
      <c r="C492" s="137" t="s">
        <v>1155</v>
      </c>
      <c r="D492" s="137">
        <v>90</v>
      </c>
      <c r="E492" s="137" t="s">
        <v>2935</v>
      </c>
      <c r="F492" s="137">
        <v>0</v>
      </c>
      <c r="G492" s="137" t="s">
        <v>181</v>
      </c>
      <c r="H492" s="70">
        <v>0</v>
      </c>
      <c r="I492" s="70" t="s">
        <v>181</v>
      </c>
      <c r="J492" s="149"/>
    </row>
    <row r="493" spans="1:10" ht="12.75" customHeight="1">
      <c r="A493" s="70" t="s">
        <v>975</v>
      </c>
      <c r="B493" s="137" t="s">
        <v>1156</v>
      </c>
      <c r="C493" s="137" t="s">
        <v>1157</v>
      </c>
      <c r="D493" s="137">
        <v>360</v>
      </c>
      <c r="E493" s="137" t="s">
        <v>2935</v>
      </c>
      <c r="F493" s="137">
        <v>0</v>
      </c>
      <c r="G493" s="137" t="s">
        <v>181</v>
      </c>
      <c r="H493" s="70">
        <v>0</v>
      </c>
      <c r="I493" s="70" t="s">
        <v>181</v>
      </c>
      <c r="J493" s="149"/>
    </row>
    <row r="494" spans="1:10" ht="12.75" customHeight="1">
      <c r="A494" s="70" t="s">
        <v>975</v>
      </c>
      <c r="B494" s="137" t="s">
        <v>1158</v>
      </c>
      <c r="C494" s="137" t="s">
        <v>1159</v>
      </c>
      <c r="D494" s="137">
        <v>360</v>
      </c>
      <c r="E494" s="137" t="s">
        <v>2935</v>
      </c>
      <c r="F494" s="137">
        <v>0</v>
      </c>
      <c r="G494" s="137" t="s">
        <v>181</v>
      </c>
      <c r="H494" s="70">
        <v>0</v>
      </c>
      <c r="I494" s="70" t="s">
        <v>181</v>
      </c>
      <c r="J494" s="149"/>
    </row>
    <row r="495" spans="1:10" ht="12.75" customHeight="1">
      <c r="A495" s="70" t="s">
        <v>975</v>
      </c>
      <c r="B495" s="137" t="s">
        <v>1160</v>
      </c>
      <c r="C495" s="137" t="s">
        <v>1161</v>
      </c>
      <c r="D495" s="137">
        <v>90</v>
      </c>
      <c r="E495" s="137" t="s">
        <v>2935</v>
      </c>
      <c r="F495" s="137">
        <v>0</v>
      </c>
      <c r="G495" s="137" t="s">
        <v>181</v>
      </c>
      <c r="H495" s="70">
        <v>0</v>
      </c>
      <c r="I495" s="70" t="s">
        <v>181</v>
      </c>
      <c r="J495" s="149"/>
    </row>
    <row r="496" spans="1:10" ht="12.75" customHeight="1">
      <c r="A496" s="70" t="s">
        <v>975</v>
      </c>
      <c r="B496" s="137" t="s">
        <v>1162</v>
      </c>
      <c r="C496" s="137" t="s">
        <v>1163</v>
      </c>
      <c r="D496" s="137">
        <v>90</v>
      </c>
      <c r="E496" s="137" t="s">
        <v>2935</v>
      </c>
      <c r="F496" s="137">
        <v>0</v>
      </c>
      <c r="G496" s="137" t="s">
        <v>181</v>
      </c>
      <c r="H496" s="70">
        <v>0</v>
      </c>
      <c r="I496" s="70" t="s">
        <v>181</v>
      </c>
      <c r="J496" s="149"/>
    </row>
    <row r="497" spans="1:10" ht="12.75" customHeight="1">
      <c r="A497" s="70" t="s">
        <v>975</v>
      </c>
      <c r="B497" s="137" t="s">
        <v>1164</v>
      </c>
      <c r="C497" s="137" t="s">
        <v>1165</v>
      </c>
      <c r="D497" s="137">
        <v>90</v>
      </c>
      <c r="E497" s="137" t="s">
        <v>2935</v>
      </c>
      <c r="F497" s="137">
        <v>0</v>
      </c>
      <c r="G497" s="137" t="s">
        <v>181</v>
      </c>
      <c r="H497" s="70">
        <v>0</v>
      </c>
      <c r="I497" s="70" t="s">
        <v>181</v>
      </c>
      <c r="J497" s="149"/>
    </row>
    <row r="498" spans="1:10" ht="12.75" customHeight="1">
      <c r="A498" s="70" t="s">
        <v>975</v>
      </c>
      <c r="B498" s="137" t="s">
        <v>1166</v>
      </c>
      <c r="C498" s="137" t="s">
        <v>1167</v>
      </c>
      <c r="D498" s="137">
        <v>90</v>
      </c>
      <c r="E498" s="137" t="s">
        <v>2935</v>
      </c>
      <c r="F498" s="137">
        <v>0</v>
      </c>
      <c r="G498" s="137" t="s">
        <v>181</v>
      </c>
      <c r="H498" s="70">
        <v>0</v>
      </c>
      <c r="I498" s="70" t="s">
        <v>181</v>
      </c>
      <c r="J498" s="149"/>
    </row>
    <row r="499" spans="1:10" ht="12.75" customHeight="1">
      <c r="A499" s="70" t="s">
        <v>975</v>
      </c>
      <c r="B499" s="137" t="s">
        <v>1168</v>
      </c>
      <c r="C499" s="137" t="s">
        <v>1169</v>
      </c>
      <c r="D499" s="137">
        <v>90</v>
      </c>
      <c r="E499" s="137" t="s">
        <v>2935</v>
      </c>
      <c r="F499" s="137">
        <v>0</v>
      </c>
      <c r="G499" s="137" t="s">
        <v>181</v>
      </c>
      <c r="H499" s="70">
        <v>0</v>
      </c>
      <c r="I499" s="70" t="s">
        <v>181</v>
      </c>
      <c r="J499" s="149"/>
    </row>
    <row r="500" spans="1:10" ht="12.75" customHeight="1">
      <c r="A500" s="70" t="s">
        <v>975</v>
      </c>
      <c r="B500" s="137" t="s">
        <v>1170</v>
      </c>
      <c r="C500" s="137" t="s">
        <v>1171</v>
      </c>
      <c r="D500" s="137">
        <v>90</v>
      </c>
      <c r="E500" s="137" t="s">
        <v>2935</v>
      </c>
      <c r="F500" s="137">
        <v>0</v>
      </c>
      <c r="G500" s="137" t="s">
        <v>181</v>
      </c>
      <c r="H500" s="70">
        <v>0</v>
      </c>
      <c r="I500" s="70" t="s">
        <v>181</v>
      </c>
      <c r="J500" s="149"/>
    </row>
    <row r="501" spans="1:10" ht="12.75" customHeight="1">
      <c r="A501" s="71" t="s">
        <v>975</v>
      </c>
      <c r="B501" s="153" t="s">
        <v>1172</v>
      </c>
      <c r="C501" s="153" t="s">
        <v>1173</v>
      </c>
      <c r="D501" s="153">
        <v>90</v>
      </c>
      <c r="E501" s="153" t="s">
        <v>2935</v>
      </c>
      <c r="F501" s="153">
        <v>0</v>
      </c>
      <c r="G501" s="153" t="s">
        <v>181</v>
      </c>
      <c r="H501" s="71">
        <v>0</v>
      </c>
      <c r="I501" s="71" t="s">
        <v>181</v>
      </c>
      <c r="J501" s="152"/>
    </row>
    <row r="502" spans="1:10">
      <c r="A502" s="29"/>
      <c r="B502" s="28">
        <f>COUNTA(B403:B501)</f>
        <v>99</v>
      </c>
      <c r="C502" s="28"/>
      <c r="D502" s="29"/>
      <c r="E502" s="29"/>
      <c r="F502" s="28">
        <f>COUNTIF(F403:F501, "&gt;0")</f>
        <v>7</v>
      </c>
      <c r="G502" s="29"/>
      <c r="H502" s="28"/>
      <c r="I502" s="29"/>
      <c r="J502" s="51">
        <f>SUM(J403:J501)</f>
        <v>9060.83</v>
      </c>
    </row>
    <row r="503" spans="1:10">
      <c r="A503" s="29"/>
      <c r="B503" s="28"/>
      <c r="C503" s="28"/>
      <c r="D503" s="29"/>
      <c r="E503" s="29"/>
      <c r="F503" s="28"/>
      <c r="G503" s="29"/>
      <c r="H503" s="28"/>
      <c r="I503" s="29"/>
      <c r="J503" s="51"/>
    </row>
    <row r="504" spans="1:10" ht="12.75" customHeight="1">
      <c r="A504" s="70" t="s">
        <v>1174</v>
      </c>
      <c r="B504" s="137" t="s">
        <v>1175</v>
      </c>
      <c r="C504" s="137" t="s">
        <v>1176</v>
      </c>
      <c r="D504" s="137">
        <v>90</v>
      </c>
      <c r="E504" s="137" t="s">
        <v>2935</v>
      </c>
      <c r="F504" s="137">
        <v>0</v>
      </c>
      <c r="G504" s="137" t="s">
        <v>181</v>
      </c>
      <c r="H504" s="70">
        <v>0</v>
      </c>
      <c r="I504" s="70" t="s">
        <v>181</v>
      </c>
      <c r="J504" s="149"/>
    </row>
    <row r="505" spans="1:10" ht="12.75" customHeight="1">
      <c r="A505" s="70" t="s">
        <v>1174</v>
      </c>
      <c r="B505" s="137" t="s">
        <v>1177</v>
      </c>
      <c r="C505" s="137" t="s">
        <v>1178</v>
      </c>
      <c r="D505" s="137">
        <v>90</v>
      </c>
      <c r="E505" s="137" t="s">
        <v>2935</v>
      </c>
      <c r="F505" s="137">
        <v>0</v>
      </c>
      <c r="G505" s="137" t="s">
        <v>181</v>
      </c>
      <c r="H505" s="70">
        <v>0</v>
      </c>
      <c r="I505" s="70" t="s">
        <v>181</v>
      </c>
      <c r="J505" s="149"/>
    </row>
    <row r="506" spans="1:10" ht="12.75" customHeight="1">
      <c r="A506" s="70" t="s">
        <v>1174</v>
      </c>
      <c r="B506" s="137" t="s">
        <v>1179</v>
      </c>
      <c r="C506" s="137" t="s">
        <v>1180</v>
      </c>
      <c r="D506" s="137">
        <v>90</v>
      </c>
      <c r="E506" s="137" t="s">
        <v>2935</v>
      </c>
      <c r="F506" s="137">
        <v>0</v>
      </c>
      <c r="G506" s="137" t="s">
        <v>181</v>
      </c>
      <c r="H506" s="70">
        <v>0</v>
      </c>
      <c r="I506" s="70" t="s">
        <v>181</v>
      </c>
      <c r="J506" s="149"/>
    </row>
    <row r="507" spans="1:10" ht="12.75" customHeight="1">
      <c r="A507" s="70" t="s">
        <v>1174</v>
      </c>
      <c r="B507" s="137" t="s">
        <v>1181</v>
      </c>
      <c r="C507" s="137" t="s">
        <v>1182</v>
      </c>
      <c r="D507" s="137">
        <v>90</v>
      </c>
      <c r="E507" s="137" t="s">
        <v>2935</v>
      </c>
      <c r="F507" s="137">
        <v>0</v>
      </c>
      <c r="G507" s="137" t="s">
        <v>181</v>
      </c>
      <c r="H507" s="70">
        <v>0</v>
      </c>
      <c r="I507" s="70" t="s">
        <v>181</v>
      </c>
      <c r="J507" s="149"/>
    </row>
    <row r="508" spans="1:10" ht="12.75" customHeight="1">
      <c r="A508" s="70" t="s">
        <v>1174</v>
      </c>
      <c r="B508" s="137" t="s">
        <v>1183</v>
      </c>
      <c r="C508" s="137" t="s">
        <v>1184</v>
      </c>
      <c r="D508" s="137">
        <v>90</v>
      </c>
      <c r="E508" s="137" t="s">
        <v>2935</v>
      </c>
      <c r="F508" s="137">
        <v>0</v>
      </c>
      <c r="G508" s="137" t="s">
        <v>181</v>
      </c>
      <c r="H508" s="70">
        <v>0</v>
      </c>
      <c r="I508" s="70" t="s">
        <v>181</v>
      </c>
      <c r="J508" s="149"/>
    </row>
    <row r="509" spans="1:10" ht="12.75" customHeight="1">
      <c r="A509" s="70" t="s">
        <v>1174</v>
      </c>
      <c r="B509" s="137" t="s">
        <v>1185</v>
      </c>
      <c r="C509" s="137" t="s">
        <v>1186</v>
      </c>
      <c r="D509" s="137">
        <v>90</v>
      </c>
      <c r="E509" s="137" t="s">
        <v>2935</v>
      </c>
      <c r="F509" s="137">
        <v>0</v>
      </c>
      <c r="G509" s="137" t="s">
        <v>181</v>
      </c>
      <c r="H509" s="70">
        <v>0</v>
      </c>
      <c r="I509" s="70" t="s">
        <v>181</v>
      </c>
      <c r="J509" s="149"/>
    </row>
    <row r="510" spans="1:10" ht="12.75" customHeight="1">
      <c r="A510" s="70" t="s">
        <v>1174</v>
      </c>
      <c r="B510" s="137" t="s">
        <v>1187</v>
      </c>
      <c r="C510" s="137" t="s">
        <v>1188</v>
      </c>
      <c r="D510" s="137">
        <v>90</v>
      </c>
      <c r="E510" s="137" t="s">
        <v>2935</v>
      </c>
      <c r="F510" s="137">
        <v>0</v>
      </c>
      <c r="G510" s="137" t="s">
        <v>181</v>
      </c>
      <c r="H510" s="70">
        <v>0</v>
      </c>
      <c r="I510" s="70" t="s">
        <v>181</v>
      </c>
      <c r="J510" s="149"/>
    </row>
    <row r="511" spans="1:10" ht="12.75" customHeight="1">
      <c r="A511" s="70" t="s">
        <v>1174</v>
      </c>
      <c r="B511" s="137" t="s">
        <v>1189</v>
      </c>
      <c r="C511" s="137" t="s">
        <v>1190</v>
      </c>
      <c r="D511" s="137">
        <v>90</v>
      </c>
      <c r="E511" s="137" t="s">
        <v>2935</v>
      </c>
      <c r="F511" s="137">
        <v>0</v>
      </c>
      <c r="G511" s="137" t="s">
        <v>181</v>
      </c>
      <c r="H511" s="70">
        <v>0</v>
      </c>
      <c r="I511" s="70" t="s">
        <v>181</v>
      </c>
      <c r="J511" s="149"/>
    </row>
    <row r="512" spans="1:10" ht="12.75" customHeight="1">
      <c r="A512" s="70" t="s">
        <v>1174</v>
      </c>
      <c r="B512" s="137" t="s">
        <v>1191</v>
      </c>
      <c r="C512" s="137" t="s">
        <v>1192</v>
      </c>
      <c r="D512" s="137">
        <v>90</v>
      </c>
      <c r="E512" s="137" t="s">
        <v>2935</v>
      </c>
      <c r="F512" s="137">
        <v>0</v>
      </c>
      <c r="G512" s="137" t="s">
        <v>181</v>
      </c>
      <c r="H512" s="70">
        <v>0</v>
      </c>
      <c r="I512" s="70" t="s">
        <v>181</v>
      </c>
      <c r="J512" s="149"/>
    </row>
    <row r="513" spans="1:10" ht="12.75" customHeight="1">
      <c r="A513" s="70" t="s">
        <v>1174</v>
      </c>
      <c r="B513" s="137" t="s">
        <v>1193</v>
      </c>
      <c r="C513" s="137" t="s">
        <v>1194</v>
      </c>
      <c r="D513" s="137">
        <v>90</v>
      </c>
      <c r="E513" s="137" t="s">
        <v>2935</v>
      </c>
      <c r="F513" s="137">
        <v>0</v>
      </c>
      <c r="G513" s="137" t="s">
        <v>181</v>
      </c>
      <c r="H513" s="70">
        <v>0</v>
      </c>
      <c r="I513" s="70" t="s">
        <v>181</v>
      </c>
      <c r="J513" s="149"/>
    </row>
    <row r="514" spans="1:10" ht="12.75" customHeight="1">
      <c r="A514" s="70" t="s">
        <v>1174</v>
      </c>
      <c r="B514" s="137" t="s">
        <v>1195</v>
      </c>
      <c r="C514" s="137" t="s">
        <v>1196</v>
      </c>
      <c r="D514" s="137">
        <v>360</v>
      </c>
      <c r="E514" s="137" t="s">
        <v>2935</v>
      </c>
      <c r="F514" s="137">
        <v>0</v>
      </c>
      <c r="G514" s="137" t="s">
        <v>181</v>
      </c>
      <c r="H514" s="70">
        <v>0</v>
      </c>
      <c r="I514" s="70" t="s">
        <v>181</v>
      </c>
      <c r="J514" s="149"/>
    </row>
    <row r="515" spans="1:10" ht="12.75" customHeight="1">
      <c r="A515" s="70" t="s">
        <v>1174</v>
      </c>
      <c r="B515" s="137" t="s">
        <v>1197</v>
      </c>
      <c r="C515" s="137" t="s">
        <v>1198</v>
      </c>
      <c r="D515" s="137">
        <v>90</v>
      </c>
      <c r="E515" s="137" t="s">
        <v>2935</v>
      </c>
      <c r="F515" s="137">
        <v>0</v>
      </c>
      <c r="G515" s="137" t="s">
        <v>181</v>
      </c>
      <c r="H515" s="70">
        <v>0</v>
      </c>
      <c r="I515" s="70" t="s">
        <v>181</v>
      </c>
      <c r="J515" s="149"/>
    </row>
    <row r="516" spans="1:10" ht="12.75" customHeight="1">
      <c r="A516" s="70" t="s">
        <v>1174</v>
      </c>
      <c r="B516" s="137" t="s">
        <v>1199</v>
      </c>
      <c r="C516" s="137" t="s">
        <v>1200</v>
      </c>
      <c r="D516" s="137">
        <v>90</v>
      </c>
      <c r="E516" s="137" t="s">
        <v>2935</v>
      </c>
      <c r="F516" s="137">
        <v>0</v>
      </c>
      <c r="G516" s="137" t="s">
        <v>181</v>
      </c>
      <c r="H516" s="70">
        <v>0</v>
      </c>
      <c r="I516" s="70" t="s">
        <v>181</v>
      </c>
      <c r="J516" s="149"/>
    </row>
    <row r="517" spans="1:10" ht="12.75" customHeight="1">
      <c r="A517" s="70" t="s">
        <v>1174</v>
      </c>
      <c r="B517" s="137" t="s">
        <v>1201</v>
      </c>
      <c r="C517" s="137" t="s">
        <v>1202</v>
      </c>
      <c r="D517" s="137">
        <v>90</v>
      </c>
      <c r="E517" s="137" t="s">
        <v>2935</v>
      </c>
      <c r="F517" s="137">
        <v>0</v>
      </c>
      <c r="G517" s="137" t="s">
        <v>181</v>
      </c>
      <c r="H517" s="70">
        <v>0</v>
      </c>
      <c r="I517" s="70" t="s">
        <v>181</v>
      </c>
      <c r="J517" s="149"/>
    </row>
    <row r="518" spans="1:10" ht="12.75" customHeight="1">
      <c r="A518" s="70" t="s">
        <v>1174</v>
      </c>
      <c r="B518" s="137" t="s">
        <v>1203</v>
      </c>
      <c r="C518" s="137" t="s">
        <v>1204</v>
      </c>
      <c r="D518" s="137">
        <v>90</v>
      </c>
      <c r="E518" s="137" t="s">
        <v>2935</v>
      </c>
      <c r="F518" s="137">
        <v>0</v>
      </c>
      <c r="G518" s="137" t="s">
        <v>181</v>
      </c>
      <c r="H518" s="70">
        <v>0</v>
      </c>
      <c r="I518" s="70" t="s">
        <v>181</v>
      </c>
      <c r="J518" s="149"/>
    </row>
    <row r="519" spans="1:10" ht="12.75" customHeight="1">
      <c r="A519" s="70" t="s">
        <v>1174</v>
      </c>
      <c r="B519" s="137" t="s">
        <v>1205</v>
      </c>
      <c r="C519" s="137" t="s">
        <v>1206</v>
      </c>
      <c r="D519" s="137">
        <v>90</v>
      </c>
      <c r="E519" s="137" t="s">
        <v>2935</v>
      </c>
      <c r="F519" s="137">
        <v>0</v>
      </c>
      <c r="G519" s="137" t="s">
        <v>181</v>
      </c>
      <c r="H519" s="70">
        <v>0</v>
      </c>
      <c r="I519" s="70" t="s">
        <v>181</v>
      </c>
      <c r="J519" s="149"/>
    </row>
    <row r="520" spans="1:10" ht="12.75" customHeight="1">
      <c r="A520" s="70" t="s">
        <v>1174</v>
      </c>
      <c r="B520" s="137" t="s">
        <v>1207</v>
      </c>
      <c r="C520" s="137" t="s">
        <v>1208</v>
      </c>
      <c r="D520" s="137">
        <v>90</v>
      </c>
      <c r="E520" s="137" t="s">
        <v>2935</v>
      </c>
      <c r="F520" s="137">
        <v>0</v>
      </c>
      <c r="G520" s="137" t="s">
        <v>181</v>
      </c>
      <c r="H520" s="70">
        <v>0</v>
      </c>
      <c r="I520" s="70" t="s">
        <v>181</v>
      </c>
      <c r="J520" s="149"/>
    </row>
    <row r="521" spans="1:10" ht="12.75" customHeight="1">
      <c r="A521" s="70" t="s">
        <v>1174</v>
      </c>
      <c r="B521" s="137" t="s">
        <v>1209</v>
      </c>
      <c r="C521" s="137" t="s">
        <v>1210</v>
      </c>
      <c r="D521" s="137">
        <v>90</v>
      </c>
      <c r="E521" s="137" t="s">
        <v>2935</v>
      </c>
      <c r="F521" s="137">
        <v>0</v>
      </c>
      <c r="G521" s="137" t="s">
        <v>181</v>
      </c>
      <c r="H521" s="70">
        <v>0</v>
      </c>
      <c r="I521" s="70" t="s">
        <v>181</v>
      </c>
      <c r="J521" s="149"/>
    </row>
    <row r="522" spans="1:10" ht="12.75" customHeight="1">
      <c r="A522" s="70" t="s">
        <v>1174</v>
      </c>
      <c r="B522" s="137" t="s">
        <v>1211</v>
      </c>
      <c r="C522" s="137" t="s">
        <v>1212</v>
      </c>
      <c r="D522" s="137">
        <v>90</v>
      </c>
      <c r="E522" s="137" t="s">
        <v>2935</v>
      </c>
      <c r="F522" s="137">
        <v>0</v>
      </c>
      <c r="G522" s="137" t="s">
        <v>181</v>
      </c>
      <c r="H522" s="70">
        <v>0</v>
      </c>
      <c r="I522" s="70" t="s">
        <v>181</v>
      </c>
      <c r="J522" s="149"/>
    </row>
    <row r="523" spans="1:10" ht="12.75" customHeight="1">
      <c r="A523" s="70" t="s">
        <v>1174</v>
      </c>
      <c r="B523" s="137" t="s">
        <v>1213</v>
      </c>
      <c r="C523" s="137" t="s">
        <v>1214</v>
      </c>
      <c r="D523" s="137">
        <v>90</v>
      </c>
      <c r="E523" s="137" t="s">
        <v>2935</v>
      </c>
      <c r="F523" s="137">
        <v>0</v>
      </c>
      <c r="G523" s="137" t="s">
        <v>181</v>
      </c>
      <c r="H523" s="70">
        <v>0</v>
      </c>
      <c r="I523" s="70" t="s">
        <v>181</v>
      </c>
      <c r="J523" s="149"/>
    </row>
    <row r="524" spans="1:10" ht="12.75" customHeight="1">
      <c r="A524" s="70" t="s">
        <v>1174</v>
      </c>
      <c r="B524" s="137" t="s">
        <v>1215</v>
      </c>
      <c r="C524" s="137" t="s">
        <v>1216</v>
      </c>
      <c r="D524" s="137">
        <v>90</v>
      </c>
      <c r="E524" s="137" t="s">
        <v>2935</v>
      </c>
      <c r="F524" s="137">
        <v>0</v>
      </c>
      <c r="G524" s="137" t="s">
        <v>181</v>
      </c>
      <c r="H524" s="70">
        <v>0</v>
      </c>
      <c r="I524" s="70" t="s">
        <v>181</v>
      </c>
      <c r="J524" s="149"/>
    </row>
    <row r="525" spans="1:10" ht="12.75" customHeight="1">
      <c r="A525" s="70" t="s">
        <v>1174</v>
      </c>
      <c r="B525" s="137" t="s">
        <v>1217</v>
      </c>
      <c r="C525" s="137" t="s">
        <v>1218</v>
      </c>
      <c r="D525" s="137">
        <v>90</v>
      </c>
      <c r="E525" s="137" t="s">
        <v>2935</v>
      </c>
      <c r="F525" s="137">
        <v>0</v>
      </c>
      <c r="G525" s="137" t="s">
        <v>181</v>
      </c>
      <c r="H525" s="70">
        <v>0</v>
      </c>
      <c r="I525" s="70" t="s">
        <v>181</v>
      </c>
      <c r="J525" s="149"/>
    </row>
    <row r="526" spans="1:10" ht="12.75" customHeight="1">
      <c r="A526" s="70" t="s">
        <v>1174</v>
      </c>
      <c r="B526" s="137" t="s">
        <v>1219</v>
      </c>
      <c r="C526" s="137" t="s">
        <v>1220</v>
      </c>
      <c r="D526" s="137">
        <v>90</v>
      </c>
      <c r="E526" s="137" t="s">
        <v>2935</v>
      </c>
      <c r="F526" s="137">
        <v>0</v>
      </c>
      <c r="G526" s="137" t="s">
        <v>181</v>
      </c>
      <c r="H526" s="70">
        <v>0</v>
      </c>
      <c r="I526" s="70" t="s">
        <v>181</v>
      </c>
      <c r="J526" s="149"/>
    </row>
    <row r="527" spans="1:10" ht="12.75" customHeight="1">
      <c r="A527" s="70" t="s">
        <v>1174</v>
      </c>
      <c r="B527" s="137" t="s">
        <v>1221</v>
      </c>
      <c r="C527" s="137" t="s">
        <v>1222</v>
      </c>
      <c r="D527" s="137">
        <v>90</v>
      </c>
      <c r="E527" s="137" t="s">
        <v>2935</v>
      </c>
      <c r="F527" s="137">
        <v>0</v>
      </c>
      <c r="G527" s="137" t="s">
        <v>181</v>
      </c>
      <c r="H527" s="70">
        <v>0</v>
      </c>
      <c r="I527" s="70" t="s">
        <v>181</v>
      </c>
      <c r="J527" s="149"/>
    </row>
    <row r="528" spans="1:10" ht="12.75" customHeight="1">
      <c r="A528" s="70" t="s">
        <v>1174</v>
      </c>
      <c r="B528" s="137" t="s">
        <v>1223</v>
      </c>
      <c r="C528" s="137" t="s">
        <v>1224</v>
      </c>
      <c r="D528" s="137">
        <v>90</v>
      </c>
      <c r="E528" s="137" t="s">
        <v>2935</v>
      </c>
      <c r="F528" s="137">
        <v>0</v>
      </c>
      <c r="G528" s="137" t="s">
        <v>181</v>
      </c>
      <c r="H528" s="70">
        <v>0</v>
      </c>
      <c r="I528" s="70" t="s">
        <v>181</v>
      </c>
      <c r="J528" s="149"/>
    </row>
    <row r="529" spans="1:10" ht="12.75" customHeight="1">
      <c r="A529" s="70" t="s">
        <v>1174</v>
      </c>
      <c r="B529" s="137" t="s">
        <v>1225</v>
      </c>
      <c r="C529" s="137" t="s">
        <v>1226</v>
      </c>
      <c r="D529" s="137">
        <v>90</v>
      </c>
      <c r="E529" s="137" t="s">
        <v>2935</v>
      </c>
      <c r="F529" s="137">
        <v>0</v>
      </c>
      <c r="G529" s="137" t="s">
        <v>181</v>
      </c>
      <c r="H529" s="70">
        <v>0</v>
      </c>
      <c r="I529" s="70" t="s">
        <v>181</v>
      </c>
      <c r="J529" s="149"/>
    </row>
    <row r="530" spans="1:10" ht="12.75" customHeight="1">
      <c r="A530" s="70" t="s">
        <v>1174</v>
      </c>
      <c r="B530" s="137" t="s">
        <v>1227</v>
      </c>
      <c r="C530" s="137" t="s">
        <v>1228</v>
      </c>
      <c r="D530" s="137">
        <v>90</v>
      </c>
      <c r="E530" s="137" t="s">
        <v>2935</v>
      </c>
      <c r="F530" s="137">
        <v>0</v>
      </c>
      <c r="G530" s="137" t="s">
        <v>181</v>
      </c>
      <c r="H530" s="70">
        <v>0</v>
      </c>
      <c r="I530" s="70" t="s">
        <v>181</v>
      </c>
      <c r="J530" s="149"/>
    </row>
    <row r="531" spans="1:10" ht="12.75" customHeight="1">
      <c r="A531" s="70" t="s">
        <v>1174</v>
      </c>
      <c r="B531" s="137" t="s">
        <v>1229</v>
      </c>
      <c r="C531" s="137" t="s">
        <v>1230</v>
      </c>
      <c r="D531" s="137">
        <v>90</v>
      </c>
      <c r="E531" s="137" t="s">
        <v>2935</v>
      </c>
      <c r="F531" s="137">
        <v>0</v>
      </c>
      <c r="G531" s="137" t="s">
        <v>181</v>
      </c>
      <c r="H531" s="70">
        <v>0</v>
      </c>
      <c r="I531" s="70" t="s">
        <v>181</v>
      </c>
      <c r="J531" s="149"/>
    </row>
    <row r="532" spans="1:10" ht="12.75" customHeight="1">
      <c r="A532" s="70" t="s">
        <v>1174</v>
      </c>
      <c r="B532" s="137" t="s">
        <v>1231</v>
      </c>
      <c r="C532" s="137" t="s">
        <v>1232</v>
      </c>
      <c r="D532" s="137">
        <v>90</v>
      </c>
      <c r="E532" s="137" t="s">
        <v>2935</v>
      </c>
      <c r="F532" s="137">
        <v>0</v>
      </c>
      <c r="G532" s="137" t="s">
        <v>181</v>
      </c>
      <c r="H532" s="70">
        <v>0</v>
      </c>
      <c r="I532" s="70" t="s">
        <v>181</v>
      </c>
      <c r="J532" s="149"/>
    </row>
    <row r="533" spans="1:10" ht="12.75" customHeight="1">
      <c r="A533" s="70" t="s">
        <v>1174</v>
      </c>
      <c r="B533" s="137" t="s">
        <v>1233</v>
      </c>
      <c r="C533" s="137" t="s">
        <v>1234</v>
      </c>
      <c r="D533" s="137">
        <v>90</v>
      </c>
      <c r="E533" s="137" t="s">
        <v>2935</v>
      </c>
      <c r="F533" s="137">
        <v>0</v>
      </c>
      <c r="G533" s="137" t="s">
        <v>181</v>
      </c>
      <c r="H533" s="70">
        <v>0</v>
      </c>
      <c r="I533" s="70" t="s">
        <v>181</v>
      </c>
      <c r="J533" s="149"/>
    </row>
    <row r="534" spans="1:10" ht="12.75" customHeight="1">
      <c r="A534" s="70" t="s">
        <v>1174</v>
      </c>
      <c r="B534" s="137" t="s">
        <v>1235</v>
      </c>
      <c r="C534" s="137" t="s">
        <v>1236</v>
      </c>
      <c r="D534" s="137">
        <v>90</v>
      </c>
      <c r="E534" s="137" t="s">
        <v>2935</v>
      </c>
      <c r="F534" s="137">
        <v>0</v>
      </c>
      <c r="G534" s="137" t="s">
        <v>181</v>
      </c>
      <c r="H534" s="70">
        <v>0</v>
      </c>
      <c r="I534" s="70" t="s">
        <v>181</v>
      </c>
      <c r="J534" s="149"/>
    </row>
    <row r="535" spans="1:10" ht="12.75" customHeight="1">
      <c r="A535" s="70" t="s">
        <v>1174</v>
      </c>
      <c r="B535" s="70" t="s">
        <v>1237</v>
      </c>
      <c r="C535" s="70" t="s">
        <v>1238</v>
      </c>
      <c r="D535" s="70">
        <v>90</v>
      </c>
      <c r="E535" s="70" t="s">
        <v>2935</v>
      </c>
      <c r="F535" s="70">
        <v>1</v>
      </c>
      <c r="G535" s="70" t="s">
        <v>181</v>
      </c>
      <c r="H535" s="70">
        <v>0</v>
      </c>
      <c r="I535" s="70" t="s">
        <v>181</v>
      </c>
      <c r="J535" s="149">
        <v>333.15</v>
      </c>
    </row>
    <row r="536" spans="1:10" ht="12.75" customHeight="1">
      <c r="A536" s="70" t="s">
        <v>1174</v>
      </c>
      <c r="B536" s="137" t="s">
        <v>1239</v>
      </c>
      <c r="C536" s="137" t="s">
        <v>1240</v>
      </c>
      <c r="D536" s="137">
        <v>90</v>
      </c>
      <c r="E536" s="137" t="s">
        <v>2935</v>
      </c>
      <c r="F536" s="137">
        <v>0</v>
      </c>
      <c r="G536" s="137" t="s">
        <v>181</v>
      </c>
      <c r="H536" s="70">
        <v>0</v>
      </c>
      <c r="I536" s="70" t="s">
        <v>181</v>
      </c>
      <c r="J536" s="149"/>
    </row>
    <row r="537" spans="1:10" ht="12.75" customHeight="1">
      <c r="A537" s="70" t="s">
        <v>1174</v>
      </c>
      <c r="B537" s="137" t="s">
        <v>1241</v>
      </c>
      <c r="C537" s="137" t="s">
        <v>1242</v>
      </c>
      <c r="D537" s="137">
        <v>90</v>
      </c>
      <c r="E537" s="137" t="s">
        <v>2935</v>
      </c>
      <c r="F537" s="137">
        <v>0</v>
      </c>
      <c r="G537" s="137" t="s">
        <v>181</v>
      </c>
      <c r="H537" s="70">
        <v>0</v>
      </c>
      <c r="I537" s="70" t="s">
        <v>181</v>
      </c>
      <c r="J537" s="149"/>
    </row>
    <row r="538" spans="1:10" ht="12.75" customHeight="1">
      <c r="A538" s="70" t="s">
        <v>1174</v>
      </c>
      <c r="B538" s="137" t="s">
        <v>1243</v>
      </c>
      <c r="C538" s="137" t="s">
        <v>1244</v>
      </c>
      <c r="D538" s="137">
        <v>90</v>
      </c>
      <c r="E538" s="137" t="s">
        <v>2935</v>
      </c>
      <c r="F538" s="137">
        <v>0</v>
      </c>
      <c r="G538" s="137" t="s">
        <v>181</v>
      </c>
      <c r="H538" s="70">
        <v>0</v>
      </c>
      <c r="I538" s="70" t="s">
        <v>181</v>
      </c>
      <c r="J538" s="149"/>
    </row>
    <row r="539" spans="1:10" ht="12.75" customHeight="1">
      <c r="A539" s="70" t="s">
        <v>1174</v>
      </c>
      <c r="B539" s="137" t="s">
        <v>1245</v>
      </c>
      <c r="C539" s="137" t="s">
        <v>1246</v>
      </c>
      <c r="D539" s="137">
        <v>90</v>
      </c>
      <c r="E539" s="137" t="s">
        <v>2935</v>
      </c>
      <c r="F539" s="137">
        <v>0</v>
      </c>
      <c r="G539" s="137" t="s">
        <v>181</v>
      </c>
      <c r="H539" s="70">
        <v>0</v>
      </c>
      <c r="I539" s="70" t="s">
        <v>181</v>
      </c>
      <c r="J539" s="149"/>
    </row>
    <row r="540" spans="1:10" ht="12.75" customHeight="1">
      <c r="A540" s="70" t="s">
        <v>1174</v>
      </c>
      <c r="B540" s="137" t="s">
        <v>1247</v>
      </c>
      <c r="C540" s="137" t="s">
        <v>1248</v>
      </c>
      <c r="D540" s="137">
        <v>90</v>
      </c>
      <c r="E540" s="137" t="s">
        <v>2935</v>
      </c>
      <c r="F540" s="137">
        <v>0</v>
      </c>
      <c r="G540" s="137" t="s">
        <v>181</v>
      </c>
      <c r="H540" s="70">
        <v>0</v>
      </c>
      <c r="I540" s="70" t="s">
        <v>181</v>
      </c>
      <c r="J540" s="149"/>
    </row>
    <row r="541" spans="1:10" ht="12.75" customHeight="1">
      <c r="A541" s="70" t="s">
        <v>1174</v>
      </c>
      <c r="B541" s="70" t="s">
        <v>1249</v>
      </c>
      <c r="C541" s="70" t="s">
        <v>1250</v>
      </c>
      <c r="D541" s="70">
        <v>90</v>
      </c>
      <c r="E541" s="70" t="s">
        <v>2935</v>
      </c>
      <c r="F541" s="70">
        <v>1</v>
      </c>
      <c r="G541" s="70" t="s">
        <v>181</v>
      </c>
      <c r="H541" s="70">
        <v>0</v>
      </c>
      <c r="I541" s="70" t="s">
        <v>181</v>
      </c>
      <c r="J541" s="149">
        <v>572.33000000000004</v>
      </c>
    </row>
    <row r="542" spans="1:10" ht="12.75" customHeight="1">
      <c r="A542" s="70" t="s">
        <v>1174</v>
      </c>
      <c r="B542" s="137" t="s">
        <v>1251</v>
      </c>
      <c r="C542" s="137" t="s">
        <v>1252</v>
      </c>
      <c r="D542" s="137">
        <v>90</v>
      </c>
      <c r="E542" s="137" t="s">
        <v>2935</v>
      </c>
      <c r="F542" s="137">
        <v>0</v>
      </c>
      <c r="G542" s="137" t="s">
        <v>181</v>
      </c>
      <c r="H542" s="70">
        <v>0</v>
      </c>
      <c r="I542" s="70" t="s">
        <v>181</v>
      </c>
      <c r="J542" s="149"/>
    </row>
    <row r="543" spans="1:10" ht="12.75" customHeight="1">
      <c r="A543" s="70" t="s">
        <v>1174</v>
      </c>
      <c r="B543" s="70" t="s">
        <v>1253</v>
      </c>
      <c r="C543" s="70" t="s">
        <v>1254</v>
      </c>
      <c r="D543" s="70">
        <v>360</v>
      </c>
      <c r="E543" s="70" t="s">
        <v>2935</v>
      </c>
      <c r="F543" s="70">
        <v>1</v>
      </c>
      <c r="G543" s="70" t="s">
        <v>181</v>
      </c>
      <c r="H543" s="70">
        <v>0</v>
      </c>
      <c r="I543" s="70" t="s">
        <v>181</v>
      </c>
      <c r="J543" s="149">
        <v>454.21</v>
      </c>
    </row>
    <row r="544" spans="1:10" ht="12.75" customHeight="1">
      <c r="A544" s="70" t="s">
        <v>1174</v>
      </c>
      <c r="B544" s="137" t="s">
        <v>1255</v>
      </c>
      <c r="C544" s="137" t="s">
        <v>1256</v>
      </c>
      <c r="D544" s="137">
        <v>90</v>
      </c>
      <c r="E544" s="137" t="s">
        <v>2935</v>
      </c>
      <c r="F544" s="137">
        <v>0</v>
      </c>
      <c r="G544" s="137" t="s">
        <v>181</v>
      </c>
      <c r="H544" s="70">
        <v>0</v>
      </c>
      <c r="I544" s="70" t="s">
        <v>181</v>
      </c>
      <c r="J544" s="149"/>
    </row>
    <row r="545" spans="1:10" ht="12.75" customHeight="1">
      <c r="A545" s="70" t="s">
        <v>1174</v>
      </c>
      <c r="B545" s="137" t="s">
        <v>1257</v>
      </c>
      <c r="C545" s="137" t="s">
        <v>1258</v>
      </c>
      <c r="D545" s="137">
        <v>90</v>
      </c>
      <c r="E545" s="137" t="s">
        <v>2935</v>
      </c>
      <c r="F545" s="137">
        <v>0</v>
      </c>
      <c r="G545" s="137" t="s">
        <v>181</v>
      </c>
      <c r="H545" s="70">
        <v>0</v>
      </c>
      <c r="I545" s="70" t="s">
        <v>181</v>
      </c>
      <c r="J545" s="149"/>
    </row>
    <row r="546" spans="1:10" ht="12.75" customHeight="1">
      <c r="A546" s="70" t="s">
        <v>1174</v>
      </c>
      <c r="B546" s="137" t="s">
        <v>1259</v>
      </c>
      <c r="C546" s="137" t="s">
        <v>1260</v>
      </c>
      <c r="D546" s="137">
        <v>90</v>
      </c>
      <c r="E546" s="137" t="s">
        <v>2935</v>
      </c>
      <c r="F546" s="137">
        <v>0</v>
      </c>
      <c r="G546" s="137" t="s">
        <v>181</v>
      </c>
      <c r="H546" s="70">
        <v>0</v>
      </c>
      <c r="I546" s="70" t="s">
        <v>181</v>
      </c>
      <c r="J546" s="149"/>
    </row>
    <row r="547" spans="1:10" ht="12.75" customHeight="1">
      <c r="A547" s="70" t="s">
        <v>1174</v>
      </c>
      <c r="B547" s="137" t="s">
        <v>1261</v>
      </c>
      <c r="C547" s="137" t="s">
        <v>1262</v>
      </c>
      <c r="D547" s="137">
        <v>90</v>
      </c>
      <c r="E547" s="137" t="s">
        <v>2935</v>
      </c>
      <c r="F547" s="137">
        <v>0</v>
      </c>
      <c r="G547" s="137" t="s">
        <v>181</v>
      </c>
      <c r="H547" s="70">
        <v>0</v>
      </c>
      <c r="I547" s="70" t="s">
        <v>181</v>
      </c>
      <c r="J547" s="149"/>
    </row>
    <row r="548" spans="1:10" ht="12.75" customHeight="1">
      <c r="A548" s="70" t="s">
        <v>1174</v>
      </c>
      <c r="B548" s="137" t="s">
        <v>1263</v>
      </c>
      <c r="C548" s="137" t="s">
        <v>1264</v>
      </c>
      <c r="D548" s="137">
        <v>90</v>
      </c>
      <c r="E548" s="137" t="s">
        <v>2935</v>
      </c>
      <c r="F548" s="137">
        <v>0</v>
      </c>
      <c r="G548" s="137" t="s">
        <v>181</v>
      </c>
      <c r="H548" s="70">
        <v>0</v>
      </c>
      <c r="I548" s="70" t="s">
        <v>181</v>
      </c>
      <c r="J548" s="149"/>
    </row>
    <row r="549" spans="1:10" ht="12.75" customHeight="1">
      <c r="A549" s="70" t="s">
        <v>1174</v>
      </c>
      <c r="B549" s="137" t="s">
        <v>1265</v>
      </c>
      <c r="C549" s="137" t="s">
        <v>1266</v>
      </c>
      <c r="D549" s="137">
        <v>90</v>
      </c>
      <c r="E549" s="137" t="s">
        <v>2935</v>
      </c>
      <c r="F549" s="137">
        <v>0</v>
      </c>
      <c r="G549" s="137" t="s">
        <v>181</v>
      </c>
      <c r="H549" s="70">
        <v>0</v>
      </c>
      <c r="I549" s="70" t="s">
        <v>181</v>
      </c>
      <c r="J549" s="149"/>
    </row>
    <row r="550" spans="1:10" ht="12.75" customHeight="1">
      <c r="A550" s="70" t="s">
        <v>1174</v>
      </c>
      <c r="B550" s="137" t="s">
        <v>1267</v>
      </c>
      <c r="C550" s="137" t="s">
        <v>1268</v>
      </c>
      <c r="D550" s="137">
        <v>90</v>
      </c>
      <c r="E550" s="137" t="s">
        <v>2935</v>
      </c>
      <c r="F550" s="137">
        <v>0</v>
      </c>
      <c r="G550" s="137" t="s">
        <v>181</v>
      </c>
      <c r="H550" s="70">
        <v>0</v>
      </c>
      <c r="I550" s="70" t="s">
        <v>181</v>
      </c>
      <c r="J550" s="149"/>
    </row>
    <row r="551" spans="1:10" ht="12.75" customHeight="1">
      <c r="A551" s="70" t="s">
        <v>1174</v>
      </c>
      <c r="B551" s="137" t="s">
        <v>1269</v>
      </c>
      <c r="C551" s="137" t="s">
        <v>1270</v>
      </c>
      <c r="D551" s="137">
        <v>90</v>
      </c>
      <c r="E551" s="137" t="s">
        <v>2935</v>
      </c>
      <c r="F551" s="137">
        <v>0</v>
      </c>
      <c r="G551" s="137" t="s">
        <v>181</v>
      </c>
      <c r="H551" s="70">
        <v>0</v>
      </c>
      <c r="I551" s="70" t="s">
        <v>181</v>
      </c>
      <c r="J551" s="149"/>
    </row>
    <row r="552" spans="1:10" ht="12.75" customHeight="1">
      <c r="A552" s="70" t="s">
        <v>1174</v>
      </c>
      <c r="B552" s="137" t="s">
        <v>1271</v>
      </c>
      <c r="C552" s="137" t="s">
        <v>1272</v>
      </c>
      <c r="D552" s="137">
        <v>90</v>
      </c>
      <c r="E552" s="137" t="s">
        <v>2935</v>
      </c>
      <c r="F552" s="137">
        <v>0</v>
      </c>
      <c r="G552" s="137" t="s">
        <v>181</v>
      </c>
      <c r="H552" s="70">
        <v>0</v>
      </c>
      <c r="I552" s="70" t="s">
        <v>181</v>
      </c>
      <c r="J552" s="149"/>
    </row>
    <row r="553" spans="1:10" ht="12.75" customHeight="1">
      <c r="A553" s="70" t="s">
        <v>1174</v>
      </c>
      <c r="B553" s="137" t="s">
        <v>1273</v>
      </c>
      <c r="C553" s="137" t="s">
        <v>1274</v>
      </c>
      <c r="D553" s="137">
        <v>90</v>
      </c>
      <c r="E553" s="137" t="s">
        <v>2935</v>
      </c>
      <c r="F553" s="137">
        <v>0</v>
      </c>
      <c r="G553" s="137" t="s">
        <v>181</v>
      </c>
      <c r="H553" s="70">
        <v>0</v>
      </c>
      <c r="I553" s="70" t="s">
        <v>181</v>
      </c>
      <c r="J553" s="149"/>
    </row>
    <row r="554" spans="1:10" ht="12.75" customHeight="1">
      <c r="A554" s="70" t="s">
        <v>1174</v>
      </c>
      <c r="B554" s="137" t="s">
        <v>1275</v>
      </c>
      <c r="C554" s="137" t="s">
        <v>1276</v>
      </c>
      <c r="D554" s="137">
        <v>90</v>
      </c>
      <c r="E554" s="137" t="s">
        <v>2935</v>
      </c>
      <c r="F554" s="137">
        <v>0</v>
      </c>
      <c r="G554" s="137" t="s">
        <v>181</v>
      </c>
      <c r="H554" s="70">
        <v>0</v>
      </c>
      <c r="I554" s="70" t="s">
        <v>181</v>
      </c>
      <c r="J554" s="149"/>
    </row>
    <row r="555" spans="1:10" ht="12.75" customHeight="1">
      <c r="A555" s="70" t="s">
        <v>1174</v>
      </c>
      <c r="B555" s="137" t="s">
        <v>1277</v>
      </c>
      <c r="C555" s="137" t="s">
        <v>1278</v>
      </c>
      <c r="D555" s="137">
        <v>90</v>
      </c>
      <c r="E555" s="137" t="s">
        <v>2935</v>
      </c>
      <c r="F555" s="137">
        <v>0</v>
      </c>
      <c r="G555" s="137" t="s">
        <v>181</v>
      </c>
      <c r="H555" s="70">
        <v>0</v>
      </c>
      <c r="I555" s="70" t="s">
        <v>181</v>
      </c>
      <c r="J555" s="149"/>
    </row>
    <row r="556" spans="1:10" ht="12.75" customHeight="1">
      <c r="A556" s="70" t="s">
        <v>1174</v>
      </c>
      <c r="B556" s="137" t="s">
        <v>1279</v>
      </c>
      <c r="C556" s="137" t="s">
        <v>1280</v>
      </c>
      <c r="D556" s="137">
        <v>90</v>
      </c>
      <c r="E556" s="137" t="s">
        <v>2935</v>
      </c>
      <c r="F556" s="137">
        <v>0</v>
      </c>
      <c r="G556" s="137" t="s">
        <v>181</v>
      </c>
      <c r="H556" s="70">
        <v>0</v>
      </c>
      <c r="I556" s="70" t="s">
        <v>181</v>
      </c>
      <c r="J556" s="149"/>
    </row>
    <row r="557" spans="1:10" ht="12.75" customHeight="1">
      <c r="A557" s="70" t="s">
        <v>1174</v>
      </c>
      <c r="B557" s="137" t="s">
        <v>1281</v>
      </c>
      <c r="C557" s="137" t="s">
        <v>1282</v>
      </c>
      <c r="D557" s="137">
        <v>90</v>
      </c>
      <c r="E557" s="137" t="s">
        <v>2935</v>
      </c>
      <c r="F557" s="137">
        <v>0</v>
      </c>
      <c r="G557" s="137" t="s">
        <v>181</v>
      </c>
      <c r="H557" s="70">
        <v>0</v>
      </c>
      <c r="I557" s="70" t="s">
        <v>181</v>
      </c>
      <c r="J557" s="149"/>
    </row>
    <row r="558" spans="1:10" ht="12.75" customHeight="1">
      <c r="A558" s="70" t="s">
        <v>1174</v>
      </c>
      <c r="B558" s="137" t="s">
        <v>1283</v>
      </c>
      <c r="C558" s="137" t="s">
        <v>1284</v>
      </c>
      <c r="D558" s="137">
        <v>360</v>
      </c>
      <c r="E558" s="137" t="s">
        <v>2935</v>
      </c>
      <c r="F558" s="137">
        <v>0</v>
      </c>
      <c r="G558" s="137" t="s">
        <v>181</v>
      </c>
      <c r="H558" s="70">
        <v>0</v>
      </c>
      <c r="I558" s="70" t="s">
        <v>181</v>
      </c>
      <c r="J558" s="149"/>
    </row>
    <row r="559" spans="1:10" ht="12.75" customHeight="1">
      <c r="A559" s="70" t="s">
        <v>1174</v>
      </c>
      <c r="B559" s="137" t="s">
        <v>1285</v>
      </c>
      <c r="C559" s="137" t="s">
        <v>1286</v>
      </c>
      <c r="D559" s="137">
        <v>90</v>
      </c>
      <c r="E559" s="137" t="s">
        <v>2935</v>
      </c>
      <c r="F559" s="137">
        <v>0</v>
      </c>
      <c r="G559" s="137" t="s">
        <v>181</v>
      </c>
      <c r="H559" s="70">
        <v>0</v>
      </c>
      <c r="I559" s="70" t="s">
        <v>181</v>
      </c>
      <c r="J559" s="149"/>
    </row>
    <row r="560" spans="1:10" ht="12.75" customHeight="1">
      <c r="A560" s="70" t="s">
        <v>1174</v>
      </c>
      <c r="B560" s="137" t="s">
        <v>1287</v>
      </c>
      <c r="C560" s="137" t="s">
        <v>1288</v>
      </c>
      <c r="D560" s="137">
        <v>90</v>
      </c>
      <c r="E560" s="137" t="s">
        <v>2935</v>
      </c>
      <c r="F560" s="137">
        <v>0</v>
      </c>
      <c r="G560" s="137" t="s">
        <v>181</v>
      </c>
      <c r="H560" s="70">
        <v>0</v>
      </c>
      <c r="I560" s="70" t="s">
        <v>181</v>
      </c>
      <c r="J560" s="149"/>
    </row>
    <row r="561" spans="1:10" ht="12.75" customHeight="1">
      <c r="A561" s="70" t="s">
        <v>1174</v>
      </c>
      <c r="B561" s="137" t="s">
        <v>1289</v>
      </c>
      <c r="C561" s="137" t="s">
        <v>1290</v>
      </c>
      <c r="D561" s="137">
        <v>360</v>
      </c>
      <c r="E561" s="137" t="s">
        <v>2935</v>
      </c>
      <c r="F561" s="137">
        <v>0</v>
      </c>
      <c r="G561" s="137" t="s">
        <v>181</v>
      </c>
      <c r="H561" s="70">
        <v>0</v>
      </c>
      <c r="I561" s="70" t="s">
        <v>181</v>
      </c>
      <c r="J561" s="149"/>
    </row>
    <row r="562" spans="1:10" ht="12.75" customHeight="1">
      <c r="A562" s="70" t="s">
        <v>1174</v>
      </c>
      <c r="B562" s="137" t="s">
        <v>1291</v>
      </c>
      <c r="C562" s="137" t="s">
        <v>1292</v>
      </c>
      <c r="D562" s="137">
        <v>90</v>
      </c>
      <c r="E562" s="137" t="s">
        <v>2935</v>
      </c>
      <c r="F562" s="137">
        <v>0</v>
      </c>
      <c r="G562" s="137" t="s">
        <v>181</v>
      </c>
      <c r="H562" s="70">
        <v>0</v>
      </c>
      <c r="I562" s="70" t="s">
        <v>181</v>
      </c>
      <c r="J562" s="149"/>
    </row>
    <row r="563" spans="1:10" ht="12.75" customHeight="1">
      <c r="A563" s="70" t="s">
        <v>1174</v>
      </c>
      <c r="B563" s="70" t="s">
        <v>1293</v>
      </c>
      <c r="C563" s="70" t="s">
        <v>1294</v>
      </c>
      <c r="D563" s="70">
        <v>360</v>
      </c>
      <c r="E563" s="70" t="s">
        <v>2935</v>
      </c>
      <c r="F563" s="70">
        <v>1</v>
      </c>
      <c r="G563" s="70" t="s">
        <v>181</v>
      </c>
      <c r="H563" s="70">
        <v>0</v>
      </c>
      <c r="I563" s="70" t="s">
        <v>181</v>
      </c>
      <c r="J563" s="149">
        <v>557.35</v>
      </c>
    </row>
    <row r="564" spans="1:10" ht="12.75" customHeight="1">
      <c r="A564" s="70" t="s">
        <v>1174</v>
      </c>
      <c r="B564" s="70" t="s">
        <v>1295</v>
      </c>
      <c r="C564" s="70" t="s">
        <v>1296</v>
      </c>
      <c r="D564" s="70">
        <v>90</v>
      </c>
      <c r="E564" s="70" t="s">
        <v>2935</v>
      </c>
      <c r="F564" s="70">
        <v>1</v>
      </c>
      <c r="G564" s="70" t="s">
        <v>181</v>
      </c>
      <c r="H564" s="70">
        <v>0</v>
      </c>
      <c r="I564" s="70" t="s">
        <v>181</v>
      </c>
      <c r="J564" s="149">
        <v>24.18</v>
      </c>
    </row>
    <row r="565" spans="1:10" ht="12.75" customHeight="1">
      <c r="A565" s="70" t="s">
        <v>1174</v>
      </c>
      <c r="B565" s="137" t="s">
        <v>1297</v>
      </c>
      <c r="C565" s="137" t="s">
        <v>1298</v>
      </c>
      <c r="D565" s="137">
        <v>90</v>
      </c>
      <c r="E565" s="137" t="s">
        <v>2935</v>
      </c>
      <c r="F565" s="137">
        <v>0</v>
      </c>
      <c r="G565" s="137" t="s">
        <v>181</v>
      </c>
      <c r="H565" s="70">
        <v>0</v>
      </c>
      <c r="I565" s="70" t="s">
        <v>181</v>
      </c>
      <c r="J565" s="149"/>
    </row>
    <row r="566" spans="1:10" ht="12.75" customHeight="1">
      <c r="A566" s="70" t="s">
        <v>1174</v>
      </c>
      <c r="B566" s="137" t="s">
        <v>1299</v>
      </c>
      <c r="C566" s="137" t="s">
        <v>1300</v>
      </c>
      <c r="D566" s="137">
        <v>90</v>
      </c>
      <c r="E566" s="137" t="s">
        <v>2935</v>
      </c>
      <c r="F566" s="137">
        <v>0</v>
      </c>
      <c r="G566" s="137" t="s">
        <v>181</v>
      </c>
      <c r="H566" s="70">
        <v>0</v>
      </c>
      <c r="I566" s="70" t="s">
        <v>181</v>
      </c>
      <c r="J566" s="149"/>
    </row>
    <row r="567" spans="1:10" ht="12.75" customHeight="1">
      <c r="A567" s="70" t="s">
        <v>1174</v>
      </c>
      <c r="B567" s="137" t="s">
        <v>1301</v>
      </c>
      <c r="C567" s="137" t="s">
        <v>1302</v>
      </c>
      <c r="D567" s="137">
        <v>90</v>
      </c>
      <c r="E567" s="137" t="s">
        <v>2935</v>
      </c>
      <c r="F567" s="137">
        <v>0</v>
      </c>
      <c r="G567" s="137" t="s">
        <v>181</v>
      </c>
      <c r="H567" s="70">
        <v>0</v>
      </c>
      <c r="I567" s="70" t="s">
        <v>181</v>
      </c>
      <c r="J567" s="149"/>
    </row>
    <row r="568" spans="1:10" ht="12.75" customHeight="1">
      <c r="A568" s="70" t="s">
        <v>1174</v>
      </c>
      <c r="B568" s="137" t="s">
        <v>1303</v>
      </c>
      <c r="C568" s="137" t="s">
        <v>1304</v>
      </c>
      <c r="D568" s="137">
        <v>90</v>
      </c>
      <c r="E568" s="137" t="s">
        <v>2935</v>
      </c>
      <c r="F568" s="137">
        <v>0</v>
      </c>
      <c r="G568" s="137" t="s">
        <v>181</v>
      </c>
      <c r="H568" s="70">
        <v>0</v>
      </c>
      <c r="I568" s="70" t="s">
        <v>181</v>
      </c>
      <c r="J568" s="149"/>
    </row>
    <row r="569" spans="1:10" ht="12.75" customHeight="1">
      <c r="A569" s="70" t="s">
        <v>1174</v>
      </c>
      <c r="B569" s="137" t="s">
        <v>1305</v>
      </c>
      <c r="C569" s="137" t="s">
        <v>1306</v>
      </c>
      <c r="D569" s="137">
        <v>90</v>
      </c>
      <c r="E569" s="137" t="s">
        <v>2935</v>
      </c>
      <c r="F569" s="137">
        <v>0</v>
      </c>
      <c r="G569" s="137" t="s">
        <v>181</v>
      </c>
      <c r="H569" s="70">
        <v>0</v>
      </c>
      <c r="I569" s="70" t="s">
        <v>181</v>
      </c>
      <c r="J569" s="149"/>
    </row>
    <row r="570" spans="1:10" ht="12.75" customHeight="1">
      <c r="A570" s="70" t="s">
        <v>1174</v>
      </c>
      <c r="B570" s="137" t="s">
        <v>1307</v>
      </c>
      <c r="C570" s="137" t="s">
        <v>1308</v>
      </c>
      <c r="D570" s="137">
        <v>90</v>
      </c>
      <c r="E570" s="137" t="s">
        <v>2935</v>
      </c>
      <c r="F570" s="137">
        <v>0</v>
      </c>
      <c r="G570" s="137" t="s">
        <v>181</v>
      </c>
      <c r="H570" s="70">
        <v>0</v>
      </c>
      <c r="I570" s="70" t="s">
        <v>181</v>
      </c>
      <c r="J570" s="149"/>
    </row>
    <row r="571" spans="1:10" ht="12.75" customHeight="1">
      <c r="A571" s="70" t="s">
        <v>1174</v>
      </c>
      <c r="B571" s="137" t="s">
        <v>1309</v>
      </c>
      <c r="C571" s="137" t="s">
        <v>1310</v>
      </c>
      <c r="D571" s="137">
        <v>360</v>
      </c>
      <c r="E571" s="137" t="s">
        <v>2935</v>
      </c>
      <c r="F571" s="137">
        <v>0</v>
      </c>
      <c r="G571" s="137" t="s">
        <v>181</v>
      </c>
      <c r="H571" s="70">
        <v>0</v>
      </c>
      <c r="I571" s="70" t="s">
        <v>181</v>
      </c>
      <c r="J571" s="149"/>
    </row>
    <row r="572" spans="1:10" ht="12.75" customHeight="1">
      <c r="A572" s="70" t="s">
        <v>1174</v>
      </c>
      <c r="B572" s="137" t="s">
        <v>1311</v>
      </c>
      <c r="C572" s="137" t="s">
        <v>1312</v>
      </c>
      <c r="D572" s="137">
        <v>90</v>
      </c>
      <c r="E572" s="137" t="s">
        <v>2935</v>
      </c>
      <c r="F572" s="137">
        <v>0</v>
      </c>
      <c r="G572" s="137" t="s">
        <v>181</v>
      </c>
      <c r="H572" s="70">
        <v>0</v>
      </c>
      <c r="I572" s="70" t="s">
        <v>181</v>
      </c>
      <c r="J572" s="149"/>
    </row>
    <row r="573" spans="1:10" ht="12.75" customHeight="1">
      <c r="A573" s="70" t="s">
        <v>1174</v>
      </c>
      <c r="B573" s="137" t="s">
        <v>1313</v>
      </c>
      <c r="C573" s="137" t="s">
        <v>1314</v>
      </c>
      <c r="D573" s="137">
        <v>90</v>
      </c>
      <c r="E573" s="137" t="s">
        <v>2935</v>
      </c>
      <c r="F573" s="137">
        <v>0</v>
      </c>
      <c r="G573" s="137" t="s">
        <v>181</v>
      </c>
      <c r="H573" s="70">
        <v>0</v>
      </c>
      <c r="I573" s="70" t="s">
        <v>181</v>
      </c>
      <c r="J573" s="149"/>
    </row>
    <row r="574" spans="1:10" ht="12.75" customHeight="1">
      <c r="A574" s="70" t="s">
        <v>1174</v>
      </c>
      <c r="B574" s="137" t="s">
        <v>1315</v>
      </c>
      <c r="C574" s="137" t="s">
        <v>1316</v>
      </c>
      <c r="D574" s="137">
        <v>90</v>
      </c>
      <c r="E574" s="137" t="s">
        <v>2935</v>
      </c>
      <c r="F574" s="137">
        <v>0</v>
      </c>
      <c r="G574" s="137" t="s">
        <v>181</v>
      </c>
      <c r="H574" s="70">
        <v>0</v>
      </c>
      <c r="I574" s="70" t="s">
        <v>181</v>
      </c>
      <c r="J574" s="149"/>
    </row>
    <row r="575" spans="1:10" ht="12.75" customHeight="1">
      <c r="A575" s="70" t="s">
        <v>1174</v>
      </c>
      <c r="B575" s="137" t="s">
        <v>1317</v>
      </c>
      <c r="C575" s="137" t="s">
        <v>1318</v>
      </c>
      <c r="D575" s="137">
        <v>90</v>
      </c>
      <c r="E575" s="137" t="s">
        <v>2935</v>
      </c>
      <c r="F575" s="137">
        <v>0</v>
      </c>
      <c r="G575" s="137" t="s">
        <v>181</v>
      </c>
      <c r="H575" s="70">
        <v>0</v>
      </c>
      <c r="I575" s="70" t="s">
        <v>181</v>
      </c>
      <c r="J575" s="149"/>
    </row>
    <row r="576" spans="1:10" ht="12.75" customHeight="1">
      <c r="A576" s="70" t="s">
        <v>1174</v>
      </c>
      <c r="B576" s="137" t="s">
        <v>1319</v>
      </c>
      <c r="C576" s="137" t="s">
        <v>1320</v>
      </c>
      <c r="D576" s="137">
        <v>90</v>
      </c>
      <c r="E576" s="137" t="s">
        <v>2935</v>
      </c>
      <c r="F576" s="137">
        <v>0</v>
      </c>
      <c r="G576" s="137" t="s">
        <v>181</v>
      </c>
      <c r="H576" s="70">
        <v>0</v>
      </c>
      <c r="I576" s="70" t="s">
        <v>181</v>
      </c>
      <c r="J576" s="149"/>
    </row>
    <row r="577" spans="1:10" ht="12.75" customHeight="1">
      <c r="A577" s="70" t="s">
        <v>1174</v>
      </c>
      <c r="B577" s="137" t="s">
        <v>1321</v>
      </c>
      <c r="C577" s="137" t="s">
        <v>1322</v>
      </c>
      <c r="D577" s="137">
        <v>90</v>
      </c>
      <c r="E577" s="137" t="s">
        <v>2935</v>
      </c>
      <c r="F577" s="137">
        <v>0</v>
      </c>
      <c r="G577" s="137" t="s">
        <v>181</v>
      </c>
      <c r="H577" s="70">
        <v>0</v>
      </c>
      <c r="I577" s="70" t="s">
        <v>181</v>
      </c>
      <c r="J577" s="149"/>
    </row>
    <row r="578" spans="1:10" ht="12.75" customHeight="1">
      <c r="A578" s="70" t="s">
        <v>1174</v>
      </c>
      <c r="B578" s="137" t="s">
        <v>1323</v>
      </c>
      <c r="C578" s="137" t="s">
        <v>1324</v>
      </c>
      <c r="D578" s="137">
        <v>90</v>
      </c>
      <c r="E578" s="137" t="s">
        <v>2935</v>
      </c>
      <c r="F578" s="137">
        <v>0</v>
      </c>
      <c r="G578" s="137" t="s">
        <v>181</v>
      </c>
      <c r="H578" s="70">
        <v>0</v>
      </c>
      <c r="I578" s="70" t="s">
        <v>181</v>
      </c>
      <c r="J578" s="149"/>
    </row>
    <row r="579" spans="1:10" ht="12.75" customHeight="1">
      <c r="A579" s="70" t="s">
        <v>1174</v>
      </c>
      <c r="B579" s="137" t="s">
        <v>1325</v>
      </c>
      <c r="C579" s="137" t="s">
        <v>1326</v>
      </c>
      <c r="D579" s="137">
        <v>90</v>
      </c>
      <c r="E579" s="137" t="s">
        <v>2935</v>
      </c>
      <c r="F579" s="137">
        <v>0</v>
      </c>
      <c r="G579" s="137" t="s">
        <v>181</v>
      </c>
      <c r="H579" s="70">
        <v>0</v>
      </c>
      <c r="I579" s="70" t="s">
        <v>181</v>
      </c>
      <c r="J579" s="149"/>
    </row>
    <row r="580" spans="1:10" ht="12.75" customHeight="1">
      <c r="A580" s="70" t="s">
        <v>1174</v>
      </c>
      <c r="B580" s="137" t="s">
        <v>1327</v>
      </c>
      <c r="C580" s="137" t="s">
        <v>1328</v>
      </c>
      <c r="D580" s="137">
        <v>90</v>
      </c>
      <c r="E580" s="137" t="s">
        <v>2935</v>
      </c>
      <c r="F580" s="137">
        <v>0</v>
      </c>
      <c r="G580" s="137" t="s">
        <v>181</v>
      </c>
      <c r="H580" s="70">
        <v>0</v>
      </c>
      <c r="I580" s="70" t="s">
        <v>181</v>
      </c>
      <c r="J580" s="149"/>
    </row>
    <row r="581" spans="1:10" ht="12.75" customHeight="1">
      <c r="A581" s="70" t="s">
        <v>1174</v>
      </c>
      <c r="B581" s="137" t="s">
        <v>1329</v>
      </c>
      <c r="C581" s="137" t="s">
        <v>1330</v>
      </c>
      <c r="D581" s="137">
        <v>90</v>
      </c>
      <c r="E581" s="137" t="s">
        <v>2935</v>
      </c>
      <c r="F581" s="137">
        <v>0</v>
      </c>
      <c r="G581" s="137" t="s">
        <v>181</v>
      </c>
      <c r="H581" s="70">
        <v>0</v>
      </c>
      <c r="I581" s="70" t="s">
        <v>181</v>
      </c>
      <c r="J581" s="149"/>
    </row>
    <row r="582" spans="1:10" ht="12.75" customHeight="1">
      <c r="A582" s="70" t="s">
        <v>1174</v>
      </c>
      <c r="B582" s="137" t="s">
        <v>1331</v>
      </c>
      <c r="C582" s="137" t="s">
        <v>1332</v>
      </c>
      <c r="D582" s="137">
        <v>90</v>
      </c>
      <c r="E582" s="137" t="s">
        <v>2935</v>
      </c>
      <c r="F582" s="137">
        <v>0</v>
      </c>
      <c r="G582" s="137" t="s">
        <v>181</v>
      </c>
      <c r="H582" s="70">
        <v>0</v>
      </c>
      <c r="I582" s="70" t="s">
        <v>181</v>
      </c>
      <c r="J582" s="149"/>
    </row>
    <row r="583" spans="1:10" ht="12.75" customHeight="1">
      <c r="A583" s="70" t="s">
        <v>1174</v>
      </c>
      <c r="B583" s="137" t="s">
        <v>1333</v>
      </c>
      <c r="C583" s="137" t="s">
        <v>1334</v>
      </c>
      <c r="D583" s="137">
        <v>90</v>
      </c>
      <c r="E583" s="137" t="s">
        <v>2935</v>
      </c>
      <c r="F583" s="137">
        <v>0</v>
      </c>
      <c r="G583" s="137" t="s">
        <v>181</v>
      </c>
      <c r="H583" s="70">
        <v>0</v>
      </c>
      <c r="I583" s="70" t="s">
        <v>181</v>
      </c>
      <c r="J583" s="149"/>
    </row>
    <row r="584" spans="1:10" ht="12.75" customHeight="1">
      <c r="A584" s="70" t="s">
        <v>1174</v>
      </c>
      <c r="B584" s="137" t="s">
        <v>1335</v>
      </c>
      <c r="C584" s="137" t="s">
        <v>1336</v>
      </c>
      <c r="D584" s="137">
        <v>90</v>
      </c>
      <c r="E584" s="137" t="s">
        <v>2935</v>
      </c>
      <c r="F584" s="137">
        <v>0</v>
      </c>
      <c r="G584" s="137" t="s">
        <v>181</v>
      </c>
      <c r="H584" s="70">
        <v>0</v>
      </c>
      <c r="I584" s="70" t="s">
        <v>181</v>
      </c>
      <c r="J584" s="149"/>
    </row>
    <row r="585" spans="1:10" ht="12.75" customHeight="1">
      <c r="A585" s="70" t="s">
        <v>1174</v>
      </c>
      <c r="B585" s="137" t="s">
        <v>1337</v>
      </c>
      <c r="C585" s="137" t="s">
        <v>1338</v>
      </c>
      <c r="D585" s="137">
        <v>90</v>
      </c>
      <c r="E585" s="137" t="s">
        <v>2935</v>
      </c>
      <c r="F585" s="137">
        <v>0</v>
      </c>
      <c r="G585" s="137" t="s">
        <v>181</v>
      </c>
      <c r="H585" s="70">
        <v>0</v>
      </c>
      <c r="I585" s="70" t="s">
        <v>181</v>
      </c>
      <c r="J585" s="149"/>
    </row>
    <row r="586" spans="1:10" ht="12.75" customHeight="1">
      <c r="A586" s="70" t="s">
        <v>1174</v>
      </c>
      <c r="B586" s="137" t="s">
        <v>1339</v>
      </c>
      <c r="C586" s="137" t="s">
        <v>1340</v>
      </c>
      <c r="D586" s="137">
        <v>90</v>
      </c>
      <c r="E586" s="137" t="s">
        <v>2935</v>
      </c>
      <c r="F586" s="137">
        <v>0</v>
      </c>
      <c r="G586" s="137" t="s">
        <v>181</v>
      </c>
      <c r="H586" s="70">
        <v>0</v>
      </c>
      <c r="I586" s="70" t="s">
        <v>181</v>
      </c>
      <c r="J586" s="149"/>
    </row>
    <row r="587" spans="1:10" ht="12.75" customHeight="1">
      <c r="A587" s="70" t="s">
        <v>1174</v>
      </c>
      <c r="B587" s="137" t="s">
        <v>1341</v>
      </c>
      <c r="C587" s="137" t="s">
        <v>1342</v>
      </c>
      <c r="D587" s="137">
        <v>90</v>
      </c>
      <c r="E587" s="137" t="s">
        <v>2935</v>
      </c>
      <c r="F587" s="137">
        <v>0</v>
      </c>
      <c r="G587" s="137" t="s">
        <v>181</v>
      </c>
      <c r="H587" s="70">
        <v>0</v>
      </c>
      <c r="I587" s="70" t="s">
        <v>181</v>
      </c>
      <c r="J587" s="149"/>
    </row>
    <row r="588" spans="1:10" ht="12.75" customHeight="1">
      <c r="A588" s="70" t="s">
        <v>1174</v>
      </c>
      <c r="B588" s="137" t="s">
        <v>1343</v>
      </c>
      <c r="C588" s="137" t="s">
        <v>1344</v>
      </c>
      <c r="D588" s="137">
        <v>90</v>
      </c>
      <c r="E588" s="137" t="s">
        <v>2935</v>
      </c>
      <c r="F588" s="137">
        <v>0</v>
      </c>
      <c r="G588" s="137" t="s">
        <v>181</v>
      </c>
      <c r="H588" s="70">
        <v>0</v>
      </c>
      <c r="I588" s="70" t="s">
        <v>181</v>
      </c>
      <c r="J588" s="149"/>
    </row>
    <row r="589" spans="1:10" ht="12.75" customHeight="1">
      <c r="A589" s="70" t="s">
        <v>1174</v>
      </c>
      <c r="B589" s="137" t="s">
        <v>1345</v>
      </c>
      <c r="C589" s="137" t="s">
        <v>1346</v>
      </c>
      <c r="D589" s="137">
        <v>90</v>
      </c>
      <c r="E589" s="137" t="s">
        <v>2935</v>
      </c>
      <c r="F589" s="137">
        <v>0</v>
      </c>
      <c r="G589" s="137" t="s">
        <v>181</v>
      </c>
      <c r="H589" s="70">
        <v>0</v>
      </c>
      <c r="I589" s="70" t="s">
        <v>181</v>
      </c>
      <c r="J589" s="149"/>
    </row>
    <row r="590" spans="1:10" ht="12.75" customHeight="1">
      <c r="A590" s="70" t="s">
        <v>1174</v>
      </c>
      <c r="B590" s="137" t="s">
        <v>1347</v>
      </c>
      <c r="C590" s="137" t="s">
        <v>1348</v>
      </c>
      <c r="D590" s="137">
        <v>90</v>
      </c>
      <c r="E590" s="137" t="s">
        <v>2935</v>
      </c>
      <c r="F590" s="137">
        <v>0</v>
      </c>
      <c r="G590" s="137" t="s">
        <v>181</v>
      </c>
      <c r="H590" s="70">
        <v>0</v>
      </c>
      <c r="I590" s="70" t="s">
        <v>181</v>
      </c>
      <c r="J590" s="149"/>
    </row>
    <row r="591" spans="1:10" ht="12.75" customHeight="1">
      <c r="A591" s="70" t="s">
        <v>1174</v>
      </c>
      <c r="B591" s="137" t="s">
        <v>1349</v>
      </c>
      <c r="C591" s="137" t="s">
        <v>1350</v>
      </c>
      <c r="D591" s="137">
        <v>90</v>
      </c>
      <c r="E591" s="137" t="s">
        <v>2935</v>
      </c>
      <c r="F591" s="137">
        <v>0</v>
      </c>
      <c r="G591" s="137" t="s">
        <v>181</v>
      </c>
      <c r="H591" s="70">
        <v>0</v>
      </c>
      <c r="I591" s="70" t="s">
        <v>181</v>
      </c>
      <c r="J591" s="149"/>
    </row>
    <row r="592" spans="1:10" ht="12.75" customHeight="1">
      <c r="A592" s="70" t="s">
        <v>1174</v>
      </c>
      <c r="B592" s="137" t="s">
        <v>1351</v>
      </c>
      <c r="C592" s="137" t="s">
        <v>1352</v>
      </c>
      <c r="D592" s="137">
        <v>90</v>
      </c>
      <c r="E592" s="137" t="s">
        <v>2935</v>
      </c>
      <c r="F592" s="137">
        <v>0</v>
      </c>
      <c r="G592" s="137" t="s">
        <v>181</v>
      </c>
      <c r="H592" s="70">
        <v>0</v>
      </c>
      <c r="I592" s="70" t="s">
        <v>181</v>
      </c>
      <c r="J592" s="149"/>
    </row>
    <row r="593" spans="1:10" ht="12.75" customHeight="1">
      <c r="A593" s="70" t="s">
        <v>1174</v>
      </c>
      <c r="B593" s="137" t="s">
        <v>1353</v>
      </c>
      <c r="C593" s="137" t="s">
        <v>1354</v>
      </c>
      <c r="D593" s="137">
        <v>90</v>
      </c>
      <c r="E593" s="137" t="s">
        <v>2935</v>
      </c>
      <c r="F593" s="137">
        <v>0</v>
      </c>
      <c r="G593" s="137" t="s">
        <v>181</v>
      </c>
      <c r="H593" s="70">
        <v>0</v>
      </c>
      <c r="I593" s="70" t="s">
        <v>181</v>
      </c>
      <c r="J593" s="149"/>
    </row>
    <row r="594" spans="1:10" ht="12.75" customHeight="1">
      <c r="A594" s="70" t="s">
        <v>1174</v>
      </c>
      <c r="B594" s="137" t="s">
        <v>1355</v>
      </c>
      <c r="C594" s="137" t="s">
        <v>1356</v>
      </c>
      <c r="D594" s="137">
        <v>90</v>
      </c>
      <c r="E594" s="137" t="s">
        <v>2935</v>
      </c>
      <c r="F594" s="137">
        <v>0</v>
      </c>
      <c r="G594" s="137" t="s">
        <v>181</v>
      </c>
      <c r="H594" s="70">
        <v>0</v>
      </c>
      <c r="I594" s="70" t="s">
        <v>181</v>
      </c>
      <c r="J594" s="149"/>
    </row>
    <row r="595" spans="1:10" ht="12.75" customHeight="1">
      <c r="A595" s="70" t="s">
        <v>1174</v>
      </c>
      <c r="B595" s="137" t="s">
        <v>1357</v>
      </c>
      <c r="C595" s="137" t="s">
        <v>1358</v>
      </c>
      <c r="D595" s="137">
        <v>360</v>
      </c>
      <c r="E595" s="137" t="s">
        <v>2935</v>
      </c>
      <c r="F595" s="137">
        <v>0</v>
      </c>
      <c r="G595" s="137" t="s">
        <v>181</v>
      </c>
      <c r="H595" s="70">
        <v>0</v>
      </c>
      <c r="I595" s="70" t="s">
        <v>181</v>
      </c>
      <c r="J595" s="149"/>
    </row>
    <row r="596" spans="1:10" ht="12.75" customHeight="1">
      <c r="A596" s="70" t="s">
        <v>1174</v>
      </c>
      <c r="B596" s="137" t="s">
        <v>1359</v>
      </c>
      <c r="C596" s="137" t="s">
        <v>1360</v>
      </c>
      <c r="D596" s="137">
        <v>90</v>
      </c>
      <c r="E596" s="137" t="s">
        <v>2935</v>
      </c>
      <c r="F596" s="137">
        <v>0</v>
      </c>
      <c r="G596" s="137" t="s">
        <v>181</v>
      </c>
      <c r="H596" s="70">
        <v>0</v>
      </c>
      <c r="I596" s="70" t="s">
        <v>181</v>
      </c>
      <c r="J596" s="149"/>
    </row>
    <row r="597" spans="1:10" ht="12.75" customHeight="1">
      <c r="A597" s="70" t="s">
        <v>1174</v>
      </c>
      <c r="B597" s="137" t="s">
        <v>1361</v>
      </c>
      <c r="C597" s="137" t="s">
        <v>1362</v>
      </c>
      <c r="D597" s="137">
        <v>90</v>
      </c>
      <c r="E597" s="137" t="s">
        <v>2935</v>
      </c>
      <c r="F597" s="137">
        <v>0</v>
      </c>
      <c r="G597" s="137" t="s">
        <v>181</v>
      </c>
      <c r="H597" s="70">
        <v>0</v>
      </c>
      <c r="I597" s="70" t="s">
        <v>181</v>
      </c>
      <c r="J597" s="149"/>
    </row>
    <row r="598" spans="1:10" ht="12.75" customHeight="1">
      <c r="A598" s="70" t="s">
        <v>1174</v>
      </c>
      <c r="B598" s="137" t="s">
        <v>1363</v>
      </c>
      <c r="C598" s="137" t="s">
        <v>1364</v>
      </c>
      <c r="D598" s="137">
        <v>90</v>
      </c>
      <c r="E598" s="137" t="s">
        <v>2935</v>
      </c>
      <c r="F598" s="137">
        <v>0</v>
      </c>
      <c r="G598" s="137" t="s">
        <v>181</v>
      </c>
      <c r="H598" s="70">
        <v>0</v>
      </c>
      <c r="I598" s="70" t="s">
        <v>181</v>
      </c>
      <c r="J598" s="149"/>
    </row>
    <row r="599" spans="1:10" ht="12.75" customHeight="1">
      <c r="A599" s="70" t="s">
        <v>1174</v>
      </c>
      <c r="B599" s="137" t="s">
        <v>1365</v>
      </c>
      <c r="C599" s="137" t="s">
        <v>1366</v>
      </c>
      <c r="D599" s="137">
        <v>90</v>
      </c>
      <c r="E599" s="137" t="s">
        <v>2935</v>
      </c>
      <c r="F599" s="137">
        <v>0</v>
      </c>
      <c r="G599" s="137" t="s">
        <v>181</v>
      </c>
      <c r="H599" s="70">
        <v>0</v>
      </c>
      <c r="I599" s="70" t="s">
        <v>181</v>
      </c>
      <c r="J599" s="149"/>
    </row>
    <row r="600" spans="1:10" ht="12.75" customHeight="1">
      <c r="A600" s="70" t="s">
        <v>1174</v>
      </c>
      <c r="B600" s="137" t="s">
        <v>1367</v>
      </c>
      <c r="C600" s="137" t="s">
        <v>1368</v>
      </c>
      <c r="D600" s="137">
        <v>90</v>
      </c>
      <c r="E600" s="137" t="s">
        <v>2935</v>
      </c>
      <c r="F600" s="137">
        <v>0</v>
      </c>
      <c r="G600" s="137" t="s">
        <v>181</v>
      </c>
      <c r="H600" s="70">
        <v>0</v>
      </c>
      <c r="I600" s="70" t="s">
        <v>181</v>
      </c>
      <c r="J600" s="149"/>
    </row>
    <row r="601" spans="1:10" ht="12.75" customHeight="1">
      <c r="A601" s="70" t="s">
        <v>1174</v>
      </c>
      <c r="B601" s="137" t="s">
        <v>1369</v>
      </c>
      <c r="C601" s="137" t="s">
        <v>1370</v>
      </c>
      <c r="D601" s="137">
        <v>90</v>
      </c>
      <c r="E601" s="137" t="s">
        <v>2935</v>
      </c>
      <c r="F601" s="137">
        <v>0</v>
      </c>
      <c r="G601" s="137" t="s">
        <v>181</v>
      </c>
      <c r="H601" s="70">
        <v>0</v>
      </c>
      <c r="I601" s="70" t="s">
        <v>181</v>
      </c>
      <c r="J601" s="149"/>
    </row>
    <row r="602" spans="1:10" ht="12.75" customHeight="1">
      <c r="A602" s="70" t="s">
        <v>1174</v>
      </c>
      <c r="B602" s="137" t="s">
        <v>1371</v>
      </c>
      <c r="C602" s="137" t="s">
        <v>1372</v>
      </c>
      <c r="D602" s="137">
        <v>90</v>
      </c>
      <c r="E602" s="137" t="s">
        <v>2935</v>
      </c>
      <c r="F602" s="137">
        <v>0</v>
      </c>
      <c r="G602" s="137" t="s">
        <v>181</v>
      </c>
      <c r="H602" s="70">
        <v>0</v>
      </c>
      <c r="I602" s="70" t="s">
        <v>181</v>
      </c>
      <c r="J602" s="149"/>
    </row>
    <row r="603" spans="1:10" ht="12.75" customHeight="1">
      <c r="A603" s="70" t="s">
        <v>1174</v>
      </c>
      <c r="B603" s="137" t="s">
        <v>1373</v>
      </c>
      <c r="C603" s="137" t="s">
        <v>1374</v>
      </c>
      <c r="D603" s="137">
        <v>90</v>
      </c>
      <c r="E603" s="137" t="s">
        <v>2935</v>
      </c>
      <c r="F603" s="137">
        <v>0</v>
      </c>
      <c r="G603" s="137" t="s">
        <v>181</v>
      </c>
      <c r="H603" s="70">
        <v>0</v>
      </c>
      <c r="I603" s="70" t="s">
        <v>181</v>
      </c>
      <c r="J603" s="149"/>
    </row>
    <row r="604" spans="1:10" ht="12.75" customHeight="1">
      <c r="A604" s="70" t="s">
        <v>1174</v>
      </c>
      <c r="B604" s="137" t="s">
        <v>1375</v>
      </c>
      <c r="C604" s="137" t="s">
        <v>1376</v>
      </c>
      <c r="D604" s="137">
        <v>90</v>
      </c>
      <c r="E604" s="137" t="s">
        <v>2935</v>
      </c>
      <c r="F604" s="137">
        <v>0</v>
      </c>
      <c r="G604" s="137" t="s">
        <v>181</v>
      </c>
      <c r="H604" s="70">
        <v>0</v>
      </c>
      <c r="I604" s="70" t="s">
        <v>181</v>
      </c>
      <c r="J604" s="149"/>
    </row>
    <row r="605" spans="1:10" ht="12.75" customHeight="1">
      <c r="A605" s="70" t="s">
        <v>1174</v>
      </c>
      <c r="B605" s="137" t="s">
        <v>1377</v>
      </c>
      <c r="C605" s="137" t="s">
        <v>1378</v>
      </c>
      <c r="D605" s="137">
        <v>90</v>
      </c>
      <c r="E605" s="137" t="s">
        <v>2935</v>
      </c>
      <c r="F605" s="137">
        <v>0</v>
      </c>
      <c r="G605" s="137" t="s">
        <v>181</v>
      </c>
      <c r="H605" s="70">
        <v>0</v>
      </c>
      <c r="I605" s="70" t="s">
        <v>181</v>
      </c>
      <c r="J605" s="149"/>
    </row>
    <row r="606" spans="1:10" ht="12.75" customHeight="1">
      <c r="A606" s="70" t="s">
        <v>1174</v>
      </c>
      <c r="B606" s="137" t="s">
        <v>1379</v>
      </c>
      <c r="C606" s="137" t="s">
        <v>1380</v>
      </c>
      <c r="D606" s="137">
        <v>90</v>
      </c>
      <c r="E606" s="137" t="s">
        <v>2935</v>
      </c>
      <c r="F606" s="137">
        <v>0</v>
      </c>
      <c r="G606" s="137" t="s">
        <v>181</v>
      </c>
      <c r="H606" s="70">
        <v>0</v>
      </c>
      <c r="I606" s="70" t="s">
        <v>181</v>
      </c>
      <c r="J606" s="149"/>
    </row>
    <row r="607" spans="1:10" ht="12.75" customHeight="1">
      <c r="A607" s="70" t="s">
        <v>1174</v>
      </c>
      <c r="B607" s="137" t="s">
        <v>1381</v>
      </c>
      <c r="C607" s="137" t="s">
        <v>1382</v>
      </c>
      <c r="D607" s="137">
        <v>90</v>
      </c>
      <c r="E607" s="137" t="s">
        <v>2935</v>
      </c>
      <c r="F607" s="137">
        <v>0</v>
      </c>
      <c r="G607" s="137" t="s">
        <v>181</v>
      </c>
      <c r="H607" s="70">
        <v>0</v>
      </c>
      <c r="I607" s="70" t="s">
        <v>181</v>
      </c>
      <c r="J607" s="149"/>
    </row>
    <row r="608" spans="1:10" ht="12.75" customHeight="1">
      <c r="A608" s="70" t="s">
        <v>1174</v>
      </c>
      <c r="B608" s="137" t="s">
        <v>1383</v>
      </c>
      <c r="C608" s="137" t="s">
        <v>1384</v>
      </c>
      <c r="D608" s="137">
        <v>90</v>
      </c>
      <c r="E608" s="137" t="s">
        <v>2935</v>
      </c>
      <c r="F608" s="137">
        <v>0</v>
      </c>
      <c r="G608" s="137" t="s">
        <v>181</v>
      </c>
      <c r="H608" s="70">
        <v>0</v>
      </c>
      <c r="I608" s="70" t="s">
        <v>181</v>
      </c>
      <c r="J608" s="149"/>
    </row>
    <row r="609" spans="1:10" ht="12.75" customHeight="1">
      <c r="A609" s="70" t="s">
        <v>1174</v>
      </c>
      <c r="B609" s="137" t="s">
        <v>1385</v>
      </c>
      <c r="C609" s="137" t="s">
        <v>1386</v>
      </c>
      <c r="D609" s="137">
        <v>90</v>
      </c>
      <c r="E609" s="137" t="s">
        <v>2935</v>
      </c>
      <c r="F609" s="137">
        <v>0</v>
      </c>
      <c r="G609" s="137" t="s">
        <v>181</v>
      </c>
      <c r="H609" s="70">
        <v>0</v>
      </c>
      <c r="I609" s="70" t="s">
        <v>181</v>
      </c>
      <c r="J609" s="149"/>
    </row>
    <row r="610" spans="1:10" ht="12.75" customHeight="1">
      <c r="A610" s="70" t="s">
        <v>1174</v>
      </c>
      <c r="B610" s="137" t="s">
        <v>1387</v>
      </c>
      <c r="C610" s="137" t="s">
        <v>1388</v>
      </c>
      <c r="D610" s="137">
        <v>90</v>
      </c>
      <c r="E610" s="137" t="s">
        <v>2935</v>
      </c>
      <c r="F610" s="137">
        <v>0</v>
      </c>
      <c r="G610" s="137" t="s">
        <v>181</v>
      </c>
      <c r="H610" s="70">
        <v>0</v>
      </c>
      <c r="I610" s="70" t="s">
        <v>181</v>
      </c>
      <c r="J610" s="149"/>
    </row>
    <row r="611" spans="1:10" ht="12.75" customHeight="1">
      <c r="A611" s="70" t="s">
        <v>1174</v>
      </c>
      <c r="B611" s="137" t="s">
        <v>1389</v>
      </c>
      <c r="C611" s="137" t="s">
        <v>1390</v>
      </c>
      <c r="D611" s="137">
        <v>90</v>
      </c>
      <c r="E611" s="137" t="s">
        <v>2935</v>
      </c>
      <c r="F611" s="137">
        <v>0</v>
      </c>
      <c r="G611" s="137" t="s">
        <v>181</v>
      </c>
      <c r="H611" s="70">
        <v>0</v>
      </c>
      <c r="I611" s="70" t="s">
        <v>181</v>
      </c>
      <c r="J611" s="149"/>
    </row>
    <row r="612" spans="1:10" ht="12.75" customHeight="1">
      <c r="A612" s="70" t="s">
        <v>1174</v>
      </c>
      <c r="B612" s="137" t="s">
        <v>1391</v>
      </c>
      <c r="C612" s="137" t="s">
        <v>1392</v>
      </c>
      <c r="D612" s="137">
        <v>90</v>
      </c>
      <c r="E612" s="137" t="s">
        <v>2935</v>
      </c>
      <c r="F612" s="137">
        <v>0</v>
      </c>
      <c r="G612" s="137" t="s">
        <v>181</v>
      </c>
      <c r="H612" s="70">
        <v>0</v>
      </c>
      <c r="I612" s="70" t="s">
        <v>181</v>
      </c>
      <c r="J612" s="149"/>
    </row>
    <row r="613" spans="1:10" ht="12.75" customHeight="1">
      <c r="A613" s="70" t="s">
        <v>1174</v>
      </c>
      <c r="B613" s="137" t="s">
        <v>1393</v>
      </c>
      <c r="C613" s="137" t="s">
        <v>1394</v>
      </c>
      <c r="D613" s="137">
        <v>90</v>
      </c>
      <c r="E613" s="137" t="s">
        <v>2935</v>
      </c>
      <c r="F613" s="137">
        <v>0</v>
      </c>
      <c r="G613" s="137" t="s">
        <v>181</v>
      </c>
      <c r="H613" s="70">
        <v>0</v>
      </c>
      <c r="I613" s="70" t="s">
        <v>181</v>
      </c>
      <c r="J613" s="149"/>
    </row>
    <row r="614" spans="1:10" ht="12.75" customHeight="1">
      <c r="A614" s="70" t="s">
        <v>1174</v>
      </c>
      <c r="B614" s="137" t="s">
        <v>1395</v>
      </c>
      <c r="C614" s="137" t="s">
        <v>1396</v>
      </c>
      <c r="D614" s="137">
        <v>90</v>
      </c>
      <c r="E614" s="137" t="s">
        <v>2935</v>
      </c>
      <c r="F614" s="137">
        <v>0</v>
      </c>
      <c r="G614" s="137" t="s">
        <v>181</v>
      </c>
      <c r="H614" s="70">
        <v>0</v>
      </c>
      <c r="I614" s="70" t="s">
        <v>181</v>
      </c>
      <c r="J614" s="149"/>
    </row>
    <row r="615" spans="1:10" ht="12.75" customHeight="1">
      <c r="A615" s="70" t="s">
        <v>1174</v>
      </c>
      <c r="B615" s="137" t="s">
        <v>1397</v>
      </c>
      <c r="C615" s="137" t="s">
        <v>1398</v>
      </c>
      <c r="D615" s="137">
        <v>90</v>
      </c>
      <c r="E615" s="137" t="s">
        <v>2935</v>
      </c>
      <c r="F615" s="137">
        <v>0</v>
      </c>
      <c r="G615" s="137" t="s">
        <v>181</v>
      </c>
      <c r="H615" s="70">
        <v>0</v>
      </c>
      <c r="I615" s="70" t="s">
        <v>181</v>
      </c>
      <c r="J615" s="149"/>
    </row>
    <row r="616" spans="1:10" ht="12.75" customHeight="1">
      <c r="A616" s="70" t="s">
        <v>1174</v>
      </c>
      <c r="B616" s="137" t="s">
        <v>1399</v>
      </c>
      <c r="C616" s="137" t="s">
        <v>1400</v>
      </c>
      <c r="D616" s="137">
        <v>90</v>
      </c>
      <c r="E616" s="137" t="s">
        <v>2935</v>
      </c>
      <c r="F616" s="137">
        <v>0</v>
      </c>
      <c r="G616" s="137" t="s">
        <v>181</v>
      </c>
      <c r="H616" s="70">
        <v>0</v>
      </c>
      <c r="I616" s="70" t="s">
        <v>181</v>
      </c>
      <c r="J616" s="149"/>
    </row>
    <row r="617" spans="1:10" ht="12.75" customHeight="1">
      <c r="A617" s="70" t="s">
        <v>1174</v>
      </c>
      <c r="B617" s="137" t="s">
        <v>1401</v>
      </c>
      <c r="C617" s="137" t="s">
        <v>1402</v>
      </c>
      <c r="D617" s="137">
        <v>90</v>
      </c>
      <c r="E617" s="137" t="s">
        <v>2935</v>
      </c>
      <c r="F617" s="137">
        <v>0</v>
      </c>
      <c r="G617" s="137" t="s">
        <v>181</v>
      </c>
      <c r="H617" s="70">
        <v>0</v>
      </c>
      <c r="I617" s="70" t="s">
        <v>181</v>
      </c>
      <c r="J617" s="149"/>
    </row>
    <row r="618" spans="1:10" ht="12.75" customHeight="1">
      <c r="A618" s="70" t="s">
        <v>1174</v>
      </c>
      <c r="B618" s="137" t="s">
        <v>1403</v>
      </c>
      <c r="C618" s="137" t="s">
        <v>1404</v>
      </c>
      <c r="D618" s="137">
        <v>90</v>
      </c>
      <c r="E618" s="137" t="s">
        <v>2935</v>
      </c>
      <c r="F618" s="137">
        <v>0</v>
      </c>
      <c r="G618" s="137" t="s">
        <v>181</v>
      </c>
      <c r="H618" s="70">
        <v>0</v>
      </c>
      <c r="I618" s="70" t="s">
        <v>181</v>
      </c>
      <c r="J618" s="149"/>
    </row>
    <row r="619" spans="1:10" ht="12.75" customHeight="1">
      <c r="A619" s="70" t="s">
        <v>1174</v>
      </c>
      <c r="B619" s="137" t="s">
        <v>1405</v>
      </c>
      <c r="C619" s="137" t="s">
        <v>1406</v>
      </c>
      <c r="D619" s="137">
        <v>90</v>
      </c>
      <c r="E619" s="137" t="s">
        <v>2935</v>
      </c>
      <c r="F619" s="137">
        <v>0</v>
      </c>
      <c r="G619" s="137" t="s">
        <v>181</v>
      </c>
      <c r="H619" s="70">
        <v>0</v>
      </c>
      <c r="I619" s="70" t="s">
        <v>181</v>
      </c>
      <c r="J619" s="149"/>
    </row>
    <row r="620" spans="1:10" ht="12.75" customHeight="1">
      <c r="A620" s="70" t="s">
        <v>1174</v>
      </c>
      <c r="B620" s="137" t="s">
        <v>1407</v>
      </c>
      <c r="C620" s="137" t="s">
        <v>1408</v>
      </c>
      <c r="D620" s="137">
        <v>90</v>
      </c>
      <c r="E620" s="137" t="s">
        <v>2935</v>
      </c>
      <c r="F620" s="137">
        <v>0</v>
      </c>
      <c r="G620" s="137" t="s">
        <v>181</v>
      </c>
      <c r="H620" s="70">
        <v>0</v>
      </c>
      <c r="I620" s="70" t="s">
        <v>181</v>
      </c>
      <c r="J620" s="149"/>
    </row>
    <row r="621" spans="1:10" ht="12.75" customHeight="1">
      <c r="A621" s="70" t="s">
        <v>1174</v>
      </c>
      <c r="B621" s="137" t="s">
        <v>1409</v>
      </c>
      <c r="C621" s="137" t="s">
        <v>1410</v>
      </c>
      <c r="D621" s="137">
        <v>90</v>
      </c>
      <c r="E621" s="137" t="s">
        <v>2935</v>
      </c>
      <c r="F621" s="137">
        <v>0</v>
      </c>
      <c r="G621" s="137" t="s">
        <v>181</v>
      </c>
      <c r="H621" s="70">
        <v>0</v>
      </c>
      <c r="I621" s="70" t="s">
        <v>181</v>
      </c>
      <c r="J621" s="149"/>
    </row>
    <row r="622" spans="1:10" ht="12.75" customHeight="1">
      <c r="A622" s="70" t="s">
        <v>1174</v>
      </c>
      <c r="B622" s="70" t="s">
        <v>1411</v>
      </c>
      <c r="C622" s="70" t="s">
        <v>1412</v>
      </c>
      <c r="D622" s="70">
        <v>90</v>
      </c>
      <c r="E622" s="70" t="s">
        <v>2935</v>
      </c>
      <c r="F622" s="70">
        <v>1</v>
      </c>
      <c r="G622" s="70" t="s">
        <v>181</v>
      </c>
      <c r="H622" s="70">
        <v>0</v>
      </c>
      <c r="I622" s="70" t="s">
        <v>181</v>
      </c>
      <c r="J622" s="149">
        <v>72.650000000000006</v>
      </c>
    </row>
    <row r="623" spans="1:10" ht="12.75" customHeight="1">
      <c r="A623" s="70" t="s">
        <v>1174</v>
      </c>
      <c r="B623" s="137" t="s">
        <v>1413</v>
      </c>
      <c r="C623" s="137" t="s">
        <v>1414</v>
      </c>
      <c r="D623" s="137">
        <v>90</v>
      </c>
      <c r="E623" s="137" t="s">
        <v>2935</v>
      </c>
      <c r="F623" s="137">
        <v>0</v>
      </c>
      <c r="G623" s="137" t="s">
        <v>181</v>
      </c>
      <c r="H623" s="70">
        <v>0</v>
      </c>
      <c r="I623" s="70" t="s">
        <v>181</v>
      </c>
      <c r="J623" s="149"/>
    </row>
    <row r="624" spans="1:10" ht="12.75" customHeight="1">
      <c r="A624" s="70" t="s">
        <v>1174</v>
      </c>
      <c r="B624" s="137" t="s">
        <v>1415</v>
      </c>
      <c r="C624" s="137" t="s">
        <v>1416</v>
      </c>
      <c r="D624" s="137">
        <v>90</v>
      </c>
      <c r="E624" s="137" t="s">
        <v>2935</v>
      </c>
      <c r="F624" s="137">
        <v>0</v>
      </c>
      <c r="G624" s="137" t="s">
        <v>181</v>
      </c>
      <c r="H624" s="70">
        <v>0</v>
      </c>
      <c r="I624" s="70" t="s">
        <v>181</v>
      </c>
      <c r="J624" s="149"/>
    </row>
    <row r="625" spans="1:10" ht="12.75" customHeight="1">
      <c r="A625" s="70" t="s">
        <v>1174</v>
      </c>
      <c r="B625" s="137" t="s">
        <v>1417</v>
      </c>
      <c r="C625" s="137" t="s">
        <v>1418</v>
      </c>
      <c r="D625" s="137">
        <v>90</v>
      </c>
      <c r="E625" s="137" t="s">
        <v>2935</v>
      </c>
      <c r="F625" s="137">
        <v>0</v>
      </c>
      <c r="G625" s="137" t="s">
        <v>181</v>
      </c>
      <c r="H625" s="70">
        <v>0</v>
      </c>
      <c r="I625" s="70" t="s">
        <v>181</v>
      </c>
      <c r="J625" s="149"/>
    </row>
    <row r="626" spans="1:10" ht="12.75" customHeight="1">
      <c r="A626" s="70" t="s">
        <v>1174</v>
      </c>
      <c r="B626" s="137" t="s">
        <v>1419</v>
      </c>
      <c r="C626" s="137" t="s">
        <v>1420</v>
      </c>
      <c r="D626" s="137">
        <v>90</v>
      </c>
      <c r="E626" s="137" t="s">
        <v>2935</v>
      </c>
      <c r="F626" s="137">
        <v>0</v>
      </c>
      <c r="G626" s="137" t="s">
        <v>181</v>
      </c>
      <c r="H626" s="70">
        <v>0</v>
      </c>
      <c r="I626" s="70" t="s">
        <v>181</v>
      </c>
      <c r="J626" s="149"/>
    </row>
    <row r="627" spans="1:10" ht="12.75" customHeight="1">
      <c r="A627" s="70" t="s">
        <v>1174</v>
      </c>
      <c r="B627" s="137" t="s">
        <v>1421</v>
      </c>
      <c r="C627" s="137" t="s">
        <v>1422</v>
      </c>
      <c r="D627" s="137">
        <v>90</v>
      </c>
      <c r="E627" s="137" t="s">
        <v>2935</v>
      </c>
      <c r="F627" s="137">
        <v>0</v>
      </c>
      <c r="G627" s="137" t="s">
        <v>181</v>
      </c>
      <c r="H627" s="70">
        <v>0</v>
      </c>
      <c r="I627" s="70" t="s">
        <v>181</v>
      </c>
      <c r="J627" s="149"/>
    </row>
    <row r="628" spans="1:10" ht="12.75" customHeight="1">
      <c r="A628" s="70" t="s">
        <v>1174</v>
      </c>
      <c r="B628" s="137" t="s">
        <v>1423</v>
      </c>
      <c r="C628" s="137" t="s">
        <v>1424</v>
      </c>
      <c r="D628" s="137">
        <v>360</v>
      </c>
      <c r="E628" s="137" t="s">
        <v>2935</v>
      </c>
      <c r="F628" s="137">
        <v>0</v>
      </c>
      <c r="G628" s="137" t="s">
        <v>181</v>
      </c>
      <c r="H628" s="70">
        <v>0</v>
      </c>
      <c r="I628" s="70" t="s">
        <v>181</v>
      </c>
      <c r="J628" s="149"/>
    </row>
    <row r="629" spans="1:10" ht="12.75" customHeight="1">
      <c r="A629" s="70" t="s">
        <v>1174</v>
      </c>
      <c r="B629" s="137" t="s">
        <v>1425</v>
      </c>
      <c r="C629" s="137" t="s">
        <v>1426</v>
      </c>
      <c r="D629" s="137">
        <v>90</v>
      </c>
      <c r="E629" s="137" t="s">
        <v>2935</v>
      </c>
      <c r="F629" s="137">
        <v>0</v>
      </c>
      <c r="G629" s="137" t="s">
        <v>181</v>
      </c>
      <c r="H629" s="70">
        <v>0</v>
      </c>
      <c r="I629" s="70" t="s">
        <v>181</v>
      </c>
      <c r="J629" s="149"/>
    </row>
    <row r="630" spans="1:10" ht="12.75" customHeight="1">
      <c r="A630" s="70" t="s">
        <v>1174</v>
      </c>
      <c r="B630" s="137" t="s">
        <v>1427</v>
      </c>
      <c r="C630" s="137" t="s">
        <v>1428</v>
      </c>
      <c r="D630" s="137">
        <v>90</v>
      </c>
      <c r="E630" s="137" t="s">
        <v>2935</v>
      </c>
      <c r="F630" s="137">
        <v>0</v>
      </c>
      <c r="G630" s="137" t="s">
        <v>181</v>
      </c>
      <c r="H630" s="70">
        <v>0</v>
      </c>
      <c r="I630" s="70" t="s">
        <v>181</v>
      </c>
      <c r="J630" s="149"/>
    </row>
    <row r="631" spans="1:10" ht="12.75" customHeight="1">
      <c r="A631" s="70" t="s">
        <v>1174</v>
      </c>
      <c r="B631" s="137" t="s">
        <v>1429</v>
      </c>
      <c r="C631" s="137" t="s">
        <v>1430</v>
      </c>
      <c r="D631" s="137">
        <v>90</v>
      </c>
      <c r="E631" s="137" t="s">
        <v>2935</v>
      </c>
      <c r="F631" s="137">
        <v>0</v>
      </c>
      <c r="G631" s="137" t="s">
        <v>181</v>
      </c>
      <c r="H631" s="70">
        <v>0</v>
      </c>
      <c r="I631" s="70" t="s">
        <v>181</v>
      </c>
      <c r="J631" s="149"/>
    </row>
    <row r="632" spans="1:10" ht="12.75" customHeight="1">
      <c r="A632" s="70" t="s">
        <v>1174</v>
      </c>
      <c r="B632" s="137" t="s">
        <v>1431</v>
      </c>
      <c r="C632" s="137" t="s">
        <v>1432</v>
      </c>
      <c r="D632" s="137">
        <v>90</v>
      </c>
      <c r="E632" s="137" t="s">
        <v>2935</v>
      </c>
      <c r="F632" s="137">
        <v>0</v>
      </c>
      <c r="G632" s="137" t="s">
        <v>181</v>
      </c>
      <c r="H632" s="70">
        <v>0</v>
      </c>
      <c r="I632" s="70" t="s">
        <v>181</v>
      </c>
      <c r="J632" s="149"/>
    </row>
    <row r="633" spans="1:10" ht="12.75" customHeight="1">
      <c r="A633" s="70" t="s">
        <v>1174</v>
      </c>
      <c r="B633" s="137" t="s">
        <v>1433</v>
      </c>
      <c r="C633" s="137" t="s">
        <v>1434</v>
      </c>
      <c r="D633" s="137">
        <v>90</v>
      </c>
      <c r="E633" s="137" t="s">
        <v>2935</v>
      </c>
      <c r="F633" s="137">
        <v>0</v>
      </c>
      <c r="G633" s="137" t="s">
        <v>181</v>
      </c>
      <c r="H633" s="70">
        <v>0</v>
      </c>
      <c r="I633" s="70" t="s">
        <v>181</v>
      </c>
      <c r="J633" s="149"/>
    </row>
    <row r="634" spans="1:10" ht="12.75" customHeight="1">
      <c r="A634" s="70" t="s">
        <v>1174</v>
      </c>
      <c r="B634" s="137" t="s">
        <v>1435</v>
      </c>
      <c r="C634" s="137" t="s">
        <v>1436</v>
      </c>
      <c r="D634" s="137">
        <v>360</v>
      </c>
      <c r="E634" s="137" t="s">
        <v>2935</v>
      </c>
      <c r="F634" s="137">
        <v>0</v>
      </c>
      <c r="G634" s="137" t="s">
        <v>181</v>
      </c>
      <c r="H634" s="70">
        <v>0</v>
      </c>
      <c r="I634" s="70" t="s">
        <v>181</v>
      </c>
      <c r="J634" s="149"/>
    </row>
    <row r="635" spans="1:10" ht="12.75" customHeight="1">
      <c r="A635" s="70" t="s">
        <v>1174</v>
      </c>
      <c r="B635" s="137" t="s">
        <v>1437</v>
      </c>
      <c r="C635" s="137" t="s">
        <v>1438</v>
      </c>
      <c r="D635" s="137">
        <v>90</v>
      </c>
      <c r="E635" s="137" t="s">
        <v>2935</v>
      </c>
      <c r="F635" s="137">
        <v>0</v>
      </c>
      <c r="G635" s="137" t="s">
        <v>181</v>
      </c>
      <c r="H635" s="70">
        <v>0</v>
      </c>
      <c r="I635" s="70" t="s">
        <v>181</v>
      </c>
      <c r="J635" s="149"/>
    </row>
    <row r="636" spans="1:10" ht="12.75" customHeight="1">
      <c r="A636" s="70" t="s">
        <v>1174</v>
      </c>
      <c r="B636" s="137" t="s">
        <v>1439</v>
      </c>
      <c r="C636" s="137" t="s">
        <v>1440</v>
      </c>
      <c r="D636" s="137">
        <v>90</v>
      </c>
      <c r="E636" s="137" t="s">
        <v>2935</v>
      </c>
      <c r="F636" s="137">
        <v>0</v>
      </c>
      <c r="G636" s="137" t="s">
        <v>181</v>
      </c>
      <c r="H636" s="70">
        <v>0</v>
      </c>
      <c r="I636" s="70" t="s">
        <v>181</v>
      </c>
      <c r="J636" s="149"/>
    </row>
    <row r="637" spans="1:10" ht="12.75" customHeight="1">
      <c r="A637" s="70" t="s">
        <v>1174</v>
      </c>
      <c r="B637" s="137" t="s">
        <v>1441</v>
      </c>
      <c r="C637" s="137" t="s">
        <v>1442</v>
      </c>
      <c r="D637" s="137">
        <v>90</v>
      </c>
      <c r="E637" s="137" t="s">
        <v>2935</v>
      </c>
      <c r="F637" s="137">
        <v>0</v>
      </c>
      <c r="G637" s="137" t="s">
        <v>181</v>
      </c>
      <c r="H637" s="70">
        <v>0</v>
      </c>
      <c r="I637" s="70" t="s">
        <v>181</v>
      </c>
      <c r="J637" s="149"/>
    </row>
    <row r="638" spans="1:10" ht="12.75" customHeight="1">
      <c r="A638" s="70" t="s">
        <v>1174</v>
      </c>
      <c r="B638" s="137" t="s">
        <v>1443</v>
      </c>
      <c r="C638" s="137" t="s">
        <v>1444</v>
      </c>
      <c r="D638" s="137">
        <v>90</v>
      </c>
      <c r="E638" s="137" t="s">
        <v>2935</v>
      </c>
      <c r="F638" s="137">
        <v>0</v>
      </c>
      <c r="G638" s="137" t="s">
        <v>181</v>
      </c>
      <c r="H638" s="70">
        <v>0</v>
      </c>
      <c r="I638" s="70" t="s">
        <v>181</v>
      </c>
      <c r="J638" s="149"/>
    </row>
    <row r="639" spans="1:10" ht="12.75" customHeight="1">
      <c r="A639" s="70" t="s">
        <v>1174</v>
      </c>
      <c r="B639" s="137" t="s">
        <v>1445</v>
      </c>
      <c r="C639" s="137" t="s">
        <v>1446</v>
      </c>
      <c r="D639" s="137">
        <v>90</v>
      </c>
      <c r="E639" s="137" t="s">
        <v>2935</v>
      </c>
      <c r="F639" s="137">
        <v>0</v>
      </c>
      <c r="G639" s="137" t="s">
        <v>181</v>
      </c>
      <c r="H639" s="70">
        <v>0</v>
      </c>
      <c r="I639" s="70" t="s">
        <v>181</v>
      </c>
      <c r="J639" s="149"/>
    </row>
    <row r="640" spans="1:10" ht="12.75" customHeight="1">
      <c r="A640" s="70" t="s">
        <v>1174</v>
      </c>
      <c r="B640" s="137" t="s">
        <v>1447</v>
      </c>
      <c r="C640" s="137" t="s">
        <v>1448</v>
      </c>
      <c r="D640" s="137">
        <v>90</v>
      </c>
      <c r="E640" s="137" t="s">
        <v>2935</v>
      </c>
      <c r="F640" s="137">
        <v>0</v>
      </c>
      <c r="G640" s="137" t="s">
        <v>181</v>
      </c>
      <c r="H640" s="70">
        <v>0</v>
      </c>
      <c r="I640" s="70" t="s">
        <v>181</v>
      </c>
      <c r="J640" s="149"/>
    </row>
    <row r="641" spans="1:10" ht="12.75" customHeight="1">
      <c r="A641" s="70" t="s">
        <v>1174</v>
      </c>
      <c r="B641" s="137" t="s">
        <v>1449</v>
      </c>
      <c r="C641" s="137" t="s">
        <v>1450</v>
      </c>
      <c r="D641" s="137">
        <v>90</v>
      </c>
      <c r="E641" s="137" t="s">
        <v>2935</v>
      </c>
      <c r="F641" s="137">
        <v>0</v>
      </c>
      <c r="G641" s="137" t="s">
        <v>181</v>
      </c>
      <c r="H641" s="70">
        <v>0</v>
      </c>
      <c r="I641" s="70" t="s">
        <v>181</v>
      </c>
      <c r="J641" s="149"/>
    </row>
    <row r="642" spans="1:10" ht="12.75" customHeight="1">
      <c r="A642" s="70" t="s">
        <v>1174</v>
      </c>
      <c r="B642" s="137" t="s">
        <v>1451</v>
      </c>
      <c r="C642" s="137" t="s">
        <v>1452</v>
      </c>
      <c r="D642" s="137">
        <v>90</v>
      </c>
      <c r="E642" s="137" t="s">
        <v>2935</v>
      </c>
      <c r="F642" s="137">
        <v>0</v>
      </c>
      <c r="G642" s="137" t="s">
        <v>181</v>
      </c>
      <c r="H642" s="70">
        <v>0</v>
      </c>
      <c r="I642" s="70" t="s">
        <v>181</v>
      </c>
      <c r="J642" s="149"/>
    </row>
    <row r="643" spans="1:10" ht="12.75" customHeight="1">
      <c r="A643" s="70" t="s">
        <v>1174</v>
      </c>
      <c r="B643" s="137" t="s">
        <v>1453</v>
      </c>
      <c r="C643" s="137" t="s">
        <v>1454</v>
      </c>
      <c r="D643" s="137">
        <v>90</v>
      </c>
      <c r="E643" s="137" t="s">
        <v>2935</v>
      </c>
      <c r="F643" s="137">
        <v>0</v>
      </c>
      <c r="G643" s="137" t="s">
        <v>181</v>
      </c>
      <c r="H643" s="70">
        <v>0</v>
      </c>
      <c r="I643" s="70" t="s">
        <v>181</v>
      </c>
      <c r="J643" s="149"/>
    </row>
    <row r="644" spans="1:10" ht="12.75" customHeight="1">
      <c r="A644" s="70" t="s">
        <v>1174</v>
      </c>
      <c r="B644" s="137" t="s">
        <v>1455</v>
      </c>
      <c r="C644" s="137" t="s">
        <v>1456</v>
      </c>
      <c r="D644" s="137">
        <v>90</v>
      </c>
      <c r="E644" s="137" t="s">
        <v>2935</v>
      </c>
      <c r="F644" s="137">
        <v>0</v>
      </c>
      <c r="G644" s="137" t="s">
        <v>181</v>
      </c>
      <c r="H644" s="70">
        <v>0</v>
      </c>
      <c r="I644" s="70" t="s">
        <v>181</v>
      </c>
      <c r="J644" s="149"/>
    </row>
    <row r="645" spans="1:10" ht="12.75" customHeight="1">
      <c r="A645" s="70" t="s">
        <v>1174</v>
      </c>
      <c r="B645" s="137" t="s">
        <v>1457</v>
      </c>
      <c r="C645" s="137" t="s">
        <v>1458</v>
      </c>
      <c r="D645" s="137">
        <v>90</v>
      </c>
      <c r="E645" s="137" t="s">
        <v>2935</v>
      </c>
      <c r="F645" s="137">
        <v>0</v>
      </c>
      <c r="G645" s="137" t="s">
        <v>181</v>
      </c>
      <c r="H645" s="70">
        <v>0</v>
      </c>
      <c r="I645" s="70" t="s">
        <v>181</v>
      </c>
      <c r="J645" s="149"/>
    </row>
    <row r="646" spans="1:10" ht="12.75" customHeight="1">
      <c r="A646" s="70" t="s">
        <v>1174</v>
      </c>
      <c r="B646" s="137" t="s">
        <v>1459</v>
      </c>
      <c r="C646" s="137" t="s">
        <v>1460</v>
      </c>
      <c r="D646" s="137">
        <v>90</v>
      </c>
      <c r="E646" s="137" t="s">
        <v>2935</v>
      </c>
      <c r="F646" s="137">
        <v>0</v>
      </c>
      <c r="G646" s="137" t="s">
        <v>181</v>
      </c>
      <c r="H646" s="70">
        <v>0</v>
      </c>
      <c r="I646" s="70" t="s">
        <v>181</v>
      </c>
      <c r="J646" s="149"/>
    </row>
    <row r="647" spans="1:10" ht="12.75" customHeight="1">
      <c r="A647" s="70" t="s">
        <v>1174</v>
      </c>
      <c r="B647" s="137" t="s">
        <v>1461</v>
      </c>
      <c r="C647" s="137" t="s">
        <v>1462</v>
      </c>
      <c r="D647" s="137">
        <v>90</v>
      </c>
      <c r="E647" s="137" t="s">
        <v>2935</v>
      </c>
      <c r="F647" s="137">
        <v>0</v>
      </c>
      <c r="G647" s="137" t="s">
        <v>181</v>
      </c>
      <c r="H647" s="70">
        <v>0</v>
      </c>
      <c r="I647" s="70" t="s">
        <v>181</v>
      </c>
      <c r="J647" s="149"/>
    </row>
    <row r="648" spans="1:10" ht="12.75" customHeight="1">
      <c r="A648" s="70" t="s">
        <v>1174</v>
      </c>
      <c r="B648" s="137" t="s">
        <v>1463</v>
      </c>
      <c r="C648" s="137" t="s">
        <v>1464</v>
      </c>
      <c r="D648" s="137">
        <v>90</v>
      </c>
      <c r="E648" s="137" t="s">
        <v>2935</v>
      </c>
      <c r="F648" s="137">
        <v>0</v>
      </c>
      <c r="G648" s="137" t="s">
        <v>181</v>
      </c>
      <c r="H648" s="70">
        <v>0</v>
      </c>
      <c r="I648" s="70" t="s">
        <v>181</v>
      </c>
      <c r="J648" s="149"/>
    </row>
    <row r="649" spans="1:10" ht="12.75" customHeight="1">
      <c r="A649" s="70" t="s">
        <v>1174</v>
      </c>
      <c r="B649" s="137" t="s">
        <v>1465</v>
      </c>
      <c r="C649" s="137" t="s">
        <v>1466</v>
      </c>
      <c r="D649" s="137">
        <v>90</v>
      </c>
      <c r="E649" s="137" t="s">
        <v>2935</v>
      </c>
      <c r="F649" s="137">
        <v>0</v>
      </c>
      <c r="G649" s="137" t="s">
        <v>181</v>
      </c>
      <c r="H649" s="70">
        <v>0</v>
      </c>
      <c r="I649" s="70" t="s">
        <v>181</v>
      </c>
      <c r="J649" s="149"/>
    </row>
    <row r="650" spans="1:10" ht="12.75" customHeight="1">
      <c r="A650" s="70" t="s">
        <v>1174</v>
      </c>
      <c r="B650" s="70" t="s">
        <v>1467</v>
      </c>
      <c r="C650" s="70" t="s">
        <v>1468</v>
      </c>
      <c r="D650" s="70">
        <v>90</v>
      </c>
      <c r="E650" s="70" t="s">
        <v>2935</v>
      </c>
      <c r="F650" s="70">
        <v>1</v>
      </c>
      <c r="G650" s="70" t="s">
        <v>181</v>
      </c>
      <c r="H650" s="70">
        <v>0</v>
      </c>
      <c r="I650" s="70" t="s">
        <v>181</v>
      </c>
      <c r="J650" s="149">
        <v>432.18</v>
      </c>
    </row>
    <row r="651" spans="1:10" ht="12.75" customHeight="1">
      <c r="A651" s="70" t="s">
        <v>1174</v>
      </c>
      <c r="B651" s="137" t="s">
        <v>1469</v>
      </c>
      <c r="C651" s="137" t="s">
        <v>1470</v>
      </c>
      <c r="D651" s="137">
        <v>90</v>
      </c>
      <c r="E651" s="137" t="s">
        <v>2935</v>
      </c>
      <c r="F651" s="137">
        <v>0</v>
      </c>
      <c r="G651" s="137" t="s">
        <v>181</v>
      </c>
      <c r="H651" s="70">
        <v>0</v>
      </c>
      <c r="I651" s="70" t="s">
        <v>181</v>
      </c>
      <c r="J651" s="149"/>
    </row>
    <row r="652" spans="1:10" ht="12.75" customHeight="1">
      <c r="A652" s="70" t="s">
        <v>1174</v>
      </c>
      <c r="B652" s="137" t="s">
        <v>1471</v>
      </c>
      <c r="C652" s="137" t="s">
        <v>1472</v>
      </c>
      <c r="D652" s="137">
        <v>90</v>
      </c>
      <c r="E652" s="137" t="s">
        <v>2935</v>
      </c>
      <c r="F652" s="137">
        <v>0</v>
      </c>
      <c r="G652" s="137" t="s">
        <v>181</v>
      </c>
      <c r="H652" s="70">
        <v>0</v>
      </c>
      <c r="I652" s="70" t="s">
        <v>181</v>
      </c>
      <c r="J652" s="149"/>
    </row>
    <row r="653" spans="1:10" ht="12.75" customHeight="1">
      <c r="A653" s="70" t="s">
        <v>1174</v>
      </c>
      <c r="B653" s="137" t="s">
        <v>1473</v>
      </c>
      <c r="C653" s="137" t="s">
        <v>1474</v>
      </c>
      <c r="D653" s="137">
        <v>90</v>
      </c>
      <c r="E653" s="137" t="s">
        <v>2935</v>
      </c>
      <c r="F653" s="137">
        <v>0</v>
      </c>
      <c r="G653" s="137" t="s">
        <v>181</v>
      </c>
      <c r="H653" s="70">
        <v>0</v>
      </c>
      <c r="I653" s="70" t="s">
        <v>181</v>
      </c>
      <c r="J653" s="149"/>
    </row>
    <row r="654" spans="1:10" ht="12.75" customHeight="1">
      <c r="A654" s="70" t="s">
        <v>1174</v>
      </c>
      <c r="B654" s="137" t="s">
        <v>1475</v>
      </c>
      <c r="C654" s="137" t="s">
        <v>1476</v>
      </c>
      <c r="D654" s="137">
        <v>90</v>
      </c>
      <c r="E654" s="137" t="s">
        <v>2935</v>
      </c>
      <c r="F654" s="137">
        <v>0</v>
      </c>
      <c r="G654" s="137" t="s">
        <v>181</v>
      </c>
      <c r="H654" s="70">
        <v>0</v>
      </c>
      <c r="I654" s="70" t="s">
        <v>181</v>
      </c>
      <c r="J654" s="149"/>
    </row>
    <row r="655" spans="1:10" ht="12.75" customHeight="1">
      <c r="A655" s="70" t="s">
        <v>1174</v>
      </c>
      <c r="B655" s="137" t="s">
        <v>1477</v>
      </c>
      <c r="C655" s="137" t="s">
        <v>1478</v>
      </c>
      <c r="D655" s="137">
        <v>90</v>
      </c>
      <c r="E655" s="137" t="s">
        <v>2935</v>
      </c>
      <c r="F655" s="137">
        <v>0</v>
      </c>
      <c r="G655" s="137" t="s">
        <v>181</v>
      </c>
      <c r="H655" s="70">
        <v>0</v>
      </c>
      <c r="I655" s="70" t="s">
        <v>181</v>
      </c>
      <c r="J655" s="149"/>
    </row>
    <row r="656" spans="1:10" ht="12.75" customHeight="1">
      <c r="A656" s="70" t="s">
        <v>1174</v>
      </c>
      <c r="B656" s="137" t="s">
        <v>1479</v>
      </c>
      <c r="C656" s="137" t="s">
        <v>1480</v>
      </c>
      <c r="D656" s="137">
        <v>90</v>
      </c>
      <c r="E656" s="137" t="s">
        <v>2935</v>
      </c>
      <c r="F656" s="137">
        <v>0</v>
      </c>
      <c r="G656" s="137" t="s">
        <v>181</v>
      </c>
      <c r="H656" s="70">
        <v>0</v>
      </c>
      <c r="I656" s="70" t="s">
        <v>181</v>
      </c>
      <c r="J656" s="149"/>
    </row>
    <row r="657" spans="1:10" ht="12.75" customHeight="1">
      <c r="A657" s="70" t="s">
        <v>1174</v>
      </c>
      <c r="B657" s="137" t="s">
        <v>1481</v>
      </c>
      <c r="C657" s="137" t="s">
        <v>1482</v>
      </c>
      <c r="D657" s="137">
        <v>90</v>
      </c>
      <c r="E657" s="137" t="s">
        <v>2935</v>
      </c>
      <c r="F657" s="137">
        <v>0</v>
      </c>
      <c r="G657" s="137" t="s">
        <v>181</v>
      </c>
      <c r="H657" s="70">
        <v>0</v>
      </c>
      <c r="I657" s="70" t="s">
        <v>181</v>
      </c>
      <c r="J657" s="149"/>
    </row>
    <row r="658" spans="1:10" ht="12.75" customHeight="1">
      <c r="A658" s="70" t="s">
        <v>1174</v>
      </c>
      <c r="B658" s="70" t="s">
        <v>1483</v>
      </c>
      <c r="C658" s="70" t="s">
        <v>1484</v>
      </c>
      <c r="D658" s="70">
        <v>90</v>
      </c>
      <c r="E658" s="70" t="s">
        <v>2935</v>
      </c>
      <c r="F658" s="70">
        <v>2</v>
      </c>
      <c r="G658" s="70" t="s">
        <v>181</v>
      </c>
      <c r="H658" s="70">
        <v>0</v>
      </c>
      <c r="I658" s="70" t="s">
        <v>181</v>
      </c>
      <c r="J658" s="149">
        <v>289.13</v>
      </c>
    </row>
    <row r="659" spans="1:10" ht="12.75" customHeight="1">
      <c r="A659" s="70" t="s">
        <v>1174</v>
      </c>
      <c r="B659" s="137" t="s">
        <v>1485</v>
      </c>
      <c r="C659" s="137" t="s">
        <v>1486</v>
      </c>
      <c r="D659" s="137">
        <v>90</v>
      </c>
      <c r="E659" s="137" t="s">
        <v>2935</v>
      </c>
      <c r="F659" s="137">
        <v>0</v>
      </c>
      <c r="G659" s="137" t="s">
        <v>181</v>
      </c>
      <c r="H659" s="70">
        <v>0</v>
      </c>
      <c r="I659" s="70" t="s">
        <v>181</v>
      </c>
      <c r="J659" s="149"/>
    </row>
    <row r="660" spans="1:10" ht="12.75" customHeight="1">
      <c r="A660" s="70" t="s">
        <v>1174</v>
      </c>
      <c r="B660" s="137" t="s">
        <v>1487</v>
      </c>
      <c r="C660" s="137" t="s">
        <v>1488</v>
      </c>
      <c r="D660" s="137">
        <v>90</v>
      </c>
      <c r="E660" s="137" t="s">
        <v>2935</v>
      </c>
      <c r="F660" s="137">
        <v>0</v>
      </c>
      <c r="G660" s="137" t="s">
        <v>181</v>
      </c>
      <c r="H660" s="70">
        <v>0</v>
      </c>
      <c r="I660" s="70" t="s">
        <v>181</v>
      </c>
      <c r="J660" s="149"/>
    </row>
    <row r="661" spans="1:10" ht="12.75" customHeight="1">
      <c r="A661" s="70" t="s">
        <v>1174</v>
      </c>
      <c r="B661" s="137" t="s">
        <v>1489</v>
      </c>
      <c r="C661" s="137" t="s">
        <v>1490</v>
      </c>
      <c r="D661" s="137">
        <v>90</v>
      </c>
      <c r="E661" s="137" t="s">
        <v>2935</v>
      </c>
      <c r="F661" s="137">
        <v>0</v>
      </c>
      <c r="G661" s="137" t="s">
        <v>181</v>
      </c>
      <c r="H661" s="70">
        <v>0</v>
      </c>
      <c r="I661" s="70" t="s">
        <v>181</v>
      </c>
      <c r="J661" s="149"/>
    </row>
    <row r="662" spans="1:10" ht="12.75" customHeight="1">
      <c r="A662" s="70" t="s">
        <v>1174</v>
      </c>
      <c r="B662" s="137" t="s">
        <v>1491</v>
      </c>
      <c r="C662" s="137" t="s">
        <v>1492</v>
      </c>
      <c r="D662" s="137">
        <v>90</v>
      </c>
      <c r="E662" s="137" t="s">
        <v>2935</v>
      </c>
      <c r="F662" s="137">
        <v>0</v>
      </c>
      <c r="G662" s="137" t="s">
        <v>181</v>
      </c>
      <c r="H662" s="70">
        <v>0</v>
      </c>
      <c r="I662" s="70" t="s">
        <v>181</v>
      </c>
      <c r="J662" s="149"/>
    </row>
    <row r="663" spans="1:10" ht="12.75" customHeight="1">
      <c r="A663" s="70" t="s">
        <v>1174</v>
      </c>
      <c r="B663" s="137" t="s">
        <v>1493</v>
      </c>
      <c r="C663" s="137" t="s">
        <v>1494</v>
      </c>
      <c r="D663" s="137">
        <v>90</v>
      </c>
      <c r="E663" s="137" t="s">
        <v>2935</v>
      </c>
      <c r="F663" s="137">
        <v>0</v>
      </c>
      <c r="G663" s="137" t="s">
        <v>181</v>
      </c>
      <c r="H663" s="70">
        <v>0</v>
      </c>
      <c r="I663" s="70" t="s">
        <v>181</v>
      </c>
      <c r="J663" s="149"/>
    </row>
    <row r="664" spans="1:10" ht="12.75" customHeight="1">
      <c r="A664" s="70" t="s">
        <v>1174</v>
      </c>
      <c r="B664" s="137" t="s">
        <v>1495</v>
      </c>
      <c r="C664" s="137" t="s">
        <v>1496</v>
      </c>
      <c r="D664" s="137">
        <v>90</v>
      </c>
      <c r="E664" s="137" t="s">
        <v>2935</v>
      </c>
      <c r="F664" s="137">
        <v>0</v>
      </c>
      <c r="G664" s="137" t="s">
        <v>181</v>
      </c>
      <c r="H664" s="70">
        <v>0</v>
      </c>
      <c r="I664" s="70" t="s">
        <v>181</v>
      </c>
      <c r="J664" s="149"/>
    </row>
    <row r="665" spans="1:10" ht="12.75" customHeight="1">
      <c r="A665" s="70" t="s">
        <v>1174</v>
      </c>
      <c r="B665" s="137" t="s">
        <v>1497</v>
      </c>
      <c r="C665" s="137" t="s">
        <v>1498</v>
      </c>
      <c r="D665" s="137">
        <v>90</v>
      </c>
      <c r="E665" s="137" t="s">
        <v>2935</v>
      </c>
      <c r="F665" s="137">
        <v>0</v>
      </c>
      <c r="G665" s="137" t="s">
        <v>181</v>
      </c>
      <c r="H665" s="70">
        <v>0</v>
      </c>
      <c r="I665" s="70" t="s">
        <v>181</v>
      </c>
      <c r="J665" s="149"/>
    </row>
    <row r="666" spans="1:10" ht="12.75" customHeight="1">
      <c r="A666" s="70" t="s">
        <v>1174</v>
      </c>
      <c r="B666" s="137" t="s">
        <v>1499</v>
      </c>
      <c r="C666" s="137" t="s">
        <v>1500</v>
      </c>
      <c r="D666" s="137">
        <v>90</v>
      </c>
      <c r="E666" s="137" t="s">
        <v>2935</v>
      </c>
      <c r="F666" s="137">
        <v>0</v>
      </c>
      <c r="G666" s="137" t="s">
        <v>181</v>
      </c>
      <c r="H666" s="70">
        <v>0</v>
      </c>
      <c r="I666" s="70" t="s">
        <v>181</v>
      </c>
      <c r="J666" s="149"/>
    </row>
    <row r="667" spans="1:10" ht="12.75" customHeight="1">
      <c r="A667" s="70" t="s">
        <v>1174</v>
      </c>
      <c r="B667" s="137" t="s">
        <v>1501</v>
      </c>
      <c r="C667" s="137" t="s">
        <v>1502</v>
      </c>
      <c r="D667" s="137">
        <v>90</v>
      </c>
      <c r="E667" s="137" t="s">
        <v>2935</v>
      </c>
      <c r="F667" s="137">
        <v>0</v>
      </c>
      <c r="G667" s="137" t="s">
        <v>181</v>
      </c>
      <c r="H667" s="70">
        <v>0</v>
      </c>
      <c r="I667" s="70" t="s">
        <v>181</v>
      </c>
      <c r="J667" s="149"/>
    </row>
    <row r="668" spans="1:10" ht="12.75" customHeight="1">
      <c r="A668" s="70" t="s">
        <v>1174</v>
      </c>
      <c r="B668" s="137" t="s">
        <v>1503</v>
      </c>
      <c r="C668" s="137" t="s">
        <v>1504</v>
      </c>
      <c r="D668" s="137">
        <v>90</v>
      </c>
      <c r="E668" s="137" t="s">
        <v>2935</v>
      </c>
      <c r="F668" s="137">
        <v>0</v>
      </c>
      <c r="G668" s="137" t="s">
        <v>181</v>
      </c>
      <c r="H668" s="70">
        <v>0</v>
      </c>
      <c r="I668" s="70" t="s">
        <v>181</v>
      </c>
      <c r="J668" s="149"/>
    </row>
    <row r="669" spans="1:10" ht="12.75" customHeight="1">
      <c r="A669" s="70" t="s">
        <v>1174</v>
      </c>
      <c r="B669" s="137" t="s">
        <v>1505</v>
      </c>
      <c r="C669" s="137" t="s">
        <v>1506</v>
      </c>
      <c r="D669" s="137">
        <v>90</v>
      </c>
      <c r="E669" s="137" t="s">
        <v>2935</v>
      </c>
      <c r="F669" s="137">
        <v>0</v>
      </c>
      <c r="G669" s="137" t="s">
        <v>181</v>
      </c>
      <c r="H669" s="70">
        <v>0</v>
      </c>
      <c r="I669" s="70" t="s">
        <v>181</v>
      </c>
      <c r="J669" s="149"/>
    </row>
    <row r="670" spans="1:10" ht="12.75" customHeight="1">
      <c r="A670" s="70" t="s">
        <v>1174</v>
      </c>
      <c r="B670" s="137" t="s">
        <v>1507</v>
      </c>
      <c r="C670" s="137" t="s">
        <v>1508</v>
      </c>
      <c r="D670" s="137">
        <v>90</v>
      </c>
      <c r="E670" s="137" t="s">
        <v>2935</v>
      </c>
      <c r="F670" s="137">
        <v>0</v>
      </c>
      <c r="G670" s="137" t="s">
        <v>181</v>
      </c>
      <c r="H670" s="70">
        <v>0</v>
      </c>
      <c r="I670" s="70" t="s">
        <v>181</v>
      </c>
      <c r="J670" s="149"/>
    </row>
    <row r="671" spans="1:10" ht="12.75" customHeight="1">
      <c r="A671" s="70" t="s">
        <v>1174</v>
      </c>
      <c r="B671" s="137" t="s">
        <v>1509</v>
      </c>
      <c r="C671" s="137" t="s">
        <v>1510</v>
      </c>
      <c r="D671" s="137">
        <v>90</v>
      </c>
      <c r="E671" s="137" t="s">
        <v>2935</v>
      </c>
      <c r="F671" s="137">
        <v>0</v>
      </c>
      <c r="G671" s="137" t="s">
        <v>181</v>
      </c>
      <c r="H671" s="70">
        <v>0</v>
      </c>
      <c r="I671" s="70" t="s">
        <v>181</v>
      </c>
      <c r="J671" s="149"/>
    </row>
    <row r="672" spans="1:10" ht="12.75" customHeight="1">
      <c r="A672" s="70" t="s">
        <v>1174</v>
      </c>
      <c r="B672" s="137" t="s">
        <v>1511</v>
      </c>
      <c r="C672" s="137" t="s">
        <v>1512</v>
      </c>
      <c r="D672" s="137">
        <v>90</v>
      </c>
      <c r="E672" s="137" t="s">
        <v>2935</v>
      </c>
      <c r="F672" s="137">
        <v>0</v>
      </c>
      <c r="G672" s="137" t="s">
        <v>181</v>
      </c>
      <c r="H672" s="70">
        <v>0</v>
      </c>
      <c r="I672" s="70" t="s">
        <v>181</v>
      </c>
      <c r="J672" s="149"/>
    </row>
    <row r="673" spans="1:10" ht="12.75" customHeight="1">
      <c r="A673" s="70" t="s">
        <v>1174</v>
      </c>
      <c r="B673" s="137" t="s">
        <v>1513</v>
      </c>
      <c r="C673" s="137" t="s">
        <v>1514</v>
      </c>
      <c r="D673" s="137">
        <v>90</v>
      </c>
      <c r="E673" s="137" t="s">
        <v>2935</v>
      </c>
      <c r="F673" s="137">
        <v>0</v>
      </c>
      <c r="G673" s="137" t="s">
        <v>181</v>
      </c>
      <c r="H673" s="70">
        <v>0</v>
      </c>
      <c r="I673" s="70" t="s">
        <v>181</v>
      </c>
      <c r="J673" s="149"/>
    </row>
    <row r="674" spans="1:10" ht="12.75" customHeight="1">
      <c r="A674" s="70" t="s">
        <v>1174</v>
      </c>
      <c r="B674" s="137" t="s">
        <v>1515</v>
      </c>
      <c r="C674" s="137" t="s">
        <v>1516</v>
      </c>
      <c r="D674" s="137">
        <v>90</v>
      </c>
      <c r="E674" s="137" t="s">
        <v>2935</v>
      </c>
      <c r="F674" s="137">
        <v>0</v>
      </c>
      <c r="G674" s="137" t="s">
        <v>181</v>
      </c>
      <c r="H674" s="70">
        <v>0</v>
      </c>
      <c r="I674" s="70" t="s">
        <v>181</v>
      </c>
      <c r="J674" s="149"/>
    </row>
    <row r="675" spans="1:10" ht="12.75" customHeight="1">
      <c r="A675" s="70" t="s">
        <v>1174</v>
      </c>
      <c r="B675" s="137" t="s">
        <v>1517</v>
      </c>
      <c r="C675" s="137" t="s">
        <v>1518</v>
      </c>
      <c r="D675" s="137">
        <v>90</v>
      </c>
      <c r="E675" s="137" t="s">
        <v>2935</v>
      </c>
      <c r="F675" s="137">
        <v>0</v>
      </c>
      <c r="G675" s="137" t="s">
        <v>181</v>
      </c>
      <c r="H675" s="70">
        <v>0</v>
      </c>
      <c r="I675" s="70" t="s">
        <v>181</v>
      </c>
      <c r="J675" s="149"/>
    </row>
    <row r="676" spans="1:10" ht="12.75" customHeight="1">
      <c r="A676" s="70" t="s">
        <v>1174</v>
      </c>
      <c r="B676" s="137" t="s">
        <v>1519</v>
      </c>
      <c r="C676" s="137" t="s">
        <v>1520</v>
      </c>
      <c r="D676" s="137">
        <v>90</v>
      </c>
      <c r="E676" s="137" t="s">
        <v>2935</v>
      </c>
      <c r="F676" s="137">
        <v>0</v>
      </c>
      <c r="G676" s="137" t="s">
        <v>181</v>
      </c>
      <c r="H676" s="70">
        <v>0</v>
      </c>
      <c r="I676" s="70" t="s">
        <v>181</v>
      </c>
      <c r="J676" s="149"/>
    </row>
    <row r="677" spans="1:10" ht="12.75" customHeight="1">
      <c r="A677" s="70" t="s">
        <v>1174</v>
      </c>
      <c r="B677" s="137" t="s">
        <v>1521</v>
      </c>
      <c r="C677" s="137" t="s">
        <v>1522</v>
      </c>
      <c r="D677" s="137">
        <v>90</v>
      </c>
      <c r="E677" s="137" t="s">
        <v>2935</v>
      </c>
      <c r="F677" s="137">
        <v>0</v>
      </c>
      <c r="G677" s="137" t="s">
        <v>181</v>
      </c>
      <c r="H677" s="70">
        <v>0</v>
      </c>
      <c r="I677" s="70" t="s">
        <v>181</v>
      </c>
      <c r="J677" s="149"/>
    </row>
    <row r="678" spans="1:10" ht="12.75" customHeight="1">
      <c r="A678" s="70" t="s">
        <v>1174</v>
      </c>
      <c r="B678" s="137" t="s">
        <v>1523</v>
      </c>
      <c r="C678" s="137" t="s">
        <v>1524</v>
      </c>
      <c r="D678" s="137">
        <v>90</v>
      </c>
      <c r="E678" s="137" t="s">
        <v>2935</v>
      </c>
      <c r="F678" s="137">
        <v>0</v>
      </c>
      <c r="G678" s="137" t="s">
        <v>181</v>
      </c>
      <c r="H678" s="70">
        <v>0</v>
      </c>
      <c r="I678" s="70" t="s">
        <v>181</v>
      </c>
      <c r="J678" s="149"/>
    </row>
    <row r="679" spans="1:10" ht="12.75" customHeight="1">
      <c r="A679" s="70" t="s">
        <v>1174</v>
      </c>
      <c r="B679" s="137" t="s">
        <v>1525</v>
      </c>
      <c r="C679" s="137" t="s">
        <v>1526</v>
      </c>
      <c r="D679" s="137">
        <v>90</v>
      </c>
      <c r="E679" s="137" t="s">
        <v>2935</v>
      </c>
      <c r="F679" s="137">
        <v>0</v>
      </c>
      <c r="G679" s="137" t="s">
        <v>181</v>
      </c>
      <c r="H679" s="70">
        <v>0</v>
      </c>
      <c r="I679" s="70" t="s">
        <v>181</v>
      </c>
      <c r="J679" s="149"/>
    </row>
    <row r="680" spans="1:10" ht="12.75" customHeight="1">
      <c r="A680" s="70" t="s">
        <v>1174</v>
      </c>
      <c r="B680" s="137" t="s">
        <v>1527</v>
      </c>
      <c r="C680" s="137" t="s">
        <v>1528</v>
      </c>
      <c r="D680" s="137">
        <v>90</v>
      </c>
      <c r="E680" s="137" t="s">
        <v>2935</v>
      </c>
      <c r="F680" s="137">
        <v>0</v>
      </c>
      <c r="G680" s="137" t="s">
        <v>181</v>
      </c>
      <c r="H680" s="70">
        <v>0</v>
      </c>
      <c r="I680" s="70" t="s">
        <v>181</v>
      </c>
      <c r="J680" s="149"/>
    </row>
    <row r="681" spans="1:10" ht="12.75" customHeight="1">
      <c r="A681" s="70" t="s">
        <v>1174</v>
      </c>
      <c r="B681" s="137" t="s">
        <v>1529</v>
      </c>
      <c r="C681" s="137" t="s">
        <v>1530</v>
      </c>
      <c r="D681" s="137">
        <v>90</v>
      </c>
      <c r="E681" s="137" t="s">
        <v>2935</v>
      </c>
      <c r="F681" s="137">
        <v>0</v>
      </c>
      <c r="G681" s="137" t="s">
        <v>181</v>
      </c>
      <c r="H681" s="70">
        <v>0</v>
      </c>
      <c r="I681" s="70" t="s">
        <v>181</v>
      </c>
      <c r="J681" s="149"/>
    </row>
    <row r="682" spans="1:10" ht="12.75" customHeight="1">
      <c r="A682" s="70" t="s">
        <v>1174</v>
      </c>
      <c r="B682" s="137" t="s">
        <v>1531</v>
      </c>
      <c r="C682" s="137" t="s">
        <v>1532</v>
      </c>
      <c r="D682" s="137">
        <v>90</v>
      </c>
      <c r="E682" s="137" t="s">
        <v>2935</v>
      </c>
      <c r="F682" s="137">
        <v>0</v>
      </c>
      <c r="G682" s="137" t="s">
        <v>181</v>
      </c>
      <c r="H682" s="70">
        <v>0</v>
      </c>
      <c r="I682" s="70" t="s">
        <v>181</v>
      </c>
      <c r="J682" s="149"/>
    </row>
    <row r="683" spans="1:10" ht="12.75" customHeight="1">
      <c r="A683" s="70" t="s">
        <v>1174</v>
      </c>
      <c r="B683" s="137" t="s">
        <v>1533</v>
      </c>
      <c r="C683" s="137" t="s">
        <v>1534</v>
      </c>
      <c r="D683" s="137">
        <v>90</v>
      </c>
      <c r="E683" s="137" t="s">
        <v>2935</v>
      </c>
      <c r="F683" s="137">
        <v>0</v>
      </c>
      <c r="G683" s="137" t="s">
        <v>181</v>
      </c>
      <c r="H683" s="70">
        <v>0</v>
      </c>
      <c r="I683" s="70" t="s">
        <v>181</v>
      </c>
      <c r="J683" s="149"/>
    </row>
    <row r="684" spans="1:10" ht="12.75" customHeight="1">
      <c r="A684" s="70" t="s">
        <v>1174</v>
      </c>
      <c r="B684" s="137" t="s">
        <v>1535</v>
      </c>
      <c r="C684" s="137" t="s">
        <v>1536</v>
      </c>
      <c r="D684" s="137">
        <v>360</v>
      </c>
      <c r="E684" s="137" t="s">
        <v>2935</v>
      </c>
      <c r="F684" s="137">
        <v>0</v>
      </c>
      <c r="G684" s="137" t="s">
        <v>181</v>
      </c>
      <c r="H684" s="70">
        <v>0</v>
      </c>
      <c r="I684" s="70" t="s">
        <v>181</v>
      </c>
      <c r="J684" s="149"/>
    </row>
    <row r="685" spans="1:10" ht="12.75" customHeight="1">
      <c r="A685" s="70" t="s">
        <v>1174</v>
      </c>
      <c r="B685" s="137" t="s">
        <v>1537</v>
      </c>
      <c r="C685" s="137" t="s">
        <v>1538</v>
      </c>
      <c r="D685" s="137">
        <v>90</v>
      </c>
      <c r="E685" s="137" t="s">
        <v>2935</v>
      </c>
      <c r="F685" s="137">
        <v>0</v>
      </c>
      <c r="G685" s="137" t="s">
        <v>181</v>
      </c>
      <c r="H685" s="70">
        <v>0</v>
      </c>
      <c r="I685" s="70" t="s">
        <v>181</v>
      </c>
      <c r="J685" s="149"/>
    </row>
    <row r="686" spans="1:10" ht="12.75" customHeight="1">
      <c r="A686" s="70" t="s">
        <v>1174</v>
      </c>
      <c r="B686" s="137" t="s">
        <v>1539</v>
      </c>
      <c r="C686" s="137" t="s">
        <v>1540</v>
      </c>
      <c r="D686" s="137">
        <v>90</v>
      </c>
      <c r="E686" s="137" t="s">
        <v>2935</v>
      </c>
      <c r="F686" s="137">
        <v>0</v>
      </c>
      <c r="G686" s="137" t="s">
        <v>181</v>
      </c>
      <c r="H686" s="70">
        <v>0</v>
      </c>
      <c r="I686" s="70" t="s">
        <v>181</v>
      </c>
      <c r="J686" s="149"/>
    </row>
    <row r="687" spans="1:10" ht="12.75" customHeight="1">
      <c r="A687" s="70" t="s">
        <v>1174</v>
      </c>
      <c r="B687" s="137" t="s">
        <v>1541</v>
      </c>
      <c r="C687" s="137" t="s">
        <v>1542</v>
      </c>
      <c r="D687" s="137">
        <v>90</v>
      </c>
      <c r="E687" s="137" t="s">
        <v>2935</v>
      </c>
      <c r="F687" s="137">
        <v>0</v>
      </c>
      <c r="G687" s="137" t="s">
        <v>181</v>
      </c>
      <c r="H687" s="70">
        <v>0</v>
      </c>
      <c r="I687" s="70" t="s">
        <v>181</v>
      </c>
      <c r="J687" s="149"/>
    </row>
    <row r="688" spans="1:10" ht="12.75" customHeight="1">
      <c r="A688" s="70" t="s">
        <v>1174</v>
      </c>
      <c r="B688" s="137" t="s">
        <v>1543</v>
      </c>
      <c r="C688" s="137" t="s">
        <v>1544</v>
      </c>
      <c r="D688" s="137">
        <v>90</v>
      </c>
      <c r="E688" s="137" t="s">
        <v>2935</v>
      </c>
      <c r="F688" s="137">
        <v>0</v>
      </c>
      <c r="G688" s="137" t="s">
        <v>181</v>
      </c>
      <c r="H688" s="70">
        <v>0</v>
      </c>
      <c r="I688" s="70" t="s">
        <v>181</v>
      </c>
      <c r="J688" s="149"/>
    </row>
    <row r="689" spans="1:10" ht="12.75" customHeight="1">
      <c r="A689" s="70" t="s">
        <v>1174</v>
      </c>
      <c r="B689" s="137" t="s">
        <v>1545</v>
      </c>
      <c r="C689" s="137" t="s">
        <v>1546</v>
      </c>
      <c r="D689" s="137">
        <v>90</v>
      </c>
      <c r="E689" s="137" t="s">
        <v>2935</v>
      </c>
      <c r="F689" s="137">
        <v>0</v>
      </c>
      <c r="G689" s="137" t="s">
        <v>181</v>
      </c>
      <c r="H689" s="70">
        <v>0</v>
      </c>
      <c r="I689" s="70" t="s">
        <v>181</v>
      </c>
      <c r="J689" s="149"/>
    </row>
    <row r="690" spans="1:10" ht="12.75" customHeight="1">
      <c r="A690" s="70" t="s">
        <v>1174</v>
      </c>
      <c r="B690" s="137" t="s">
        <v>1547</v>
      </c>
      <c r="C690" s="137" t="s">
        <v>1548</v>
      </c>
      <c r="D690" s="137">
        <v>90</v>
      </c>
      <c r="E690" s="137" t="s">
        <v>2935</v>
      </c>
      <c r="F690" s="137">
        <v>0</v>
      </c>
      <c r="G690" s="137" t="s">
        <v>181</v>
      </c>
      <c r="H690" s="70">
        <v>0</v>
      </c>
      <c r="I690" s="70" t="s">
        <v>181</v>
      </c>
      <c r="J690" s="149"/>
    </row>
    <row r="691" spans="1:10" ht="12.75" customHeight="1">
      <c r="A691" s="70" t="s">
        <v>1174</v>
      </c>
      <c r="B691" s="137" t="s">
        <v>1549</v>
      </c>
      <c r="C691" s="137" t="s">
        <v>1550</v>
      </c>
      <c r="D691" s="137">
        <v>90</v>
      </c>
      <c r="E691" s="137" t="s">
        <v>2935</v>
      </c>
      <c r="F691" s="137">
        <v>0</v>
      </c>
      <c r="G691" s="137" t="s">
        <v>181</v>
      </c>
      <c r="H691" s="70">
        <v>0</v>
      </c>
      <c r="I691" s="70" t="s">
        <v>181</v>
      </c>
      <c r="J691" s="149"/>
    </row>
    <row r="692" spans="1:10" ht="12.75" customHeight="1">
      <c r="A692" s="70" t="s">
        <v>1174</v>
      </c>
      <c r="B692" s="137" t="s">
        <v>1551</v>
      </c>
      <c r="C692" s="137" t="s">
        <v>1552</v>
      </c>
      <c r="D692" s="137">
        <v>90</v>
      </c>
      <c r="E692" s="137" t="s">
        <v>2935</v>
      </c>
      <c r="F692" s="137">
        <v>0</v>
      </c>
      <c r="G692" s="137" t="s">
        <v>181</v>
      </c>
      <c r="H692" s="70">
        <v>0</v>
      </c>
      <c r="I692" s="70" t="s">
        <v>181</v>
      </c>
      <c r="J692" s="149"/>
    </row>
    <row r="693" spans="1:10" ht="12.75" customHeight="1">
      <c r="A693" s="70" t="s">
        <v>1174</v>
      </c>
      <c r="B693" s="137" t="s">
        <v>1553</v>
      </c>
      <c r="C693" s="137" t="s">
        <v>1554</v>
      </c>
      <c r="D693" s="137">
        <v>90</v>
      </c>
      <c r="E693" s="137" t="s">
        <v>2935</v>
      </c>
      <c r="F693" s="137">
        <v>0</v>
      </c>
      <c r="G693" s="137" t="s">
        <v>181</v>
      </c>
      <c r="H693" s="70">
        <v>0</v>
      </c>
      <c r="I693" s="70" t="s">
        <v>181</v>
      </c>
      <c r="J693" s="149"/>
    </row>
    <row r="694" spans="1:10" ht="12.75" customHeight="1">
      <c r="A694" s="70" t="s">
        <v>1174</v>
      </c>
      <c r="B694" s="137" t="s">
        <v>1555</v>
      </c>
      <c r="C694" s="137" t="s">
        <v>1556</v>
      </c>
      <c r="D694" s="137">
        <v>90</v>
      </c>
      <c r="E694" s="137" t="s">
        <v>2935</v>
      </c>
      <c r="F694" s="137">
        <v>0</v>
      </c>
      <c r="G694" s="137" t="s">
        <v>181</v>
      </c>
      <c r="H694" s="70">
        <v>0</v>
      </c>
      <c r="I694" s="70" t="s">
        <v>181</v>
      </c>
      <c r="J694" s="149"/>
    </row>
    <row r="695" spans="1:10" ht="12.75" customHeight="1">
      <c r="A695" s="70" t="s">
        <v>1174</v>
      </c>
      <c r="B695" s="137" t="s">
        <v>1557</v>
      </c>
      <c r="C695" s="137" t="s">
        <v>1558</v>
      </c>
      <c r="D695" s="137">
        <v>90</v>
      </c>
      <c r="E695" s="137" t="s">
        <v>2935</v>
      </c>
      <c r="F695" s="137">
        <v>0</v>
      </c>
      <c r="G695" s="137" t="s">
        <v>181</v>
      </c>
      <c r="H695" s="70">
        <v>0</v>
      </c>
      <c r="I695" s="70" t="s">
        <v>181</v>
      </c>
      <c r="J695" s="149"/>
    </row>
    <row r="696" spans="1:10" ht="12.75" customHeight="1">
      <c r="A696" s="71" t="s">
        <v>1174</v>
      </c>
      <c r="B696" s="153" t="s">
        <v>1559</v>
      </c>
      <c r="C696" s="153" t="s">
        <v>1560</v>
      </c>
      <c r="D696" s="153">
        <v>90</v>
      </c>
      <c r="E696" s="153" t="s">
        <v>2935</v>
      </c>
      <c r="F696" s="153">
        <v>0</v>
      </c>
      <c r="G696" s="153" t="s">
        <v>181</v>
      </c>
      <c r="H696" s="71">
        <v>0</v>
      </c>
      <c r="I696" s="71" t="s">
        <v>181</v>
      </c>
      <c r="J696" s="152"/>
    </row>
    <row r="697" spans="1:10">
      <c r="A697" s="29"/>
      <c r="B697" s="28">
        <f>COUNTA(B504:B696)</f>
        <v>193</v>
      </c>
      <c r="C697" s="28"/>
      <c r="D697" s="29"/>
      <c r="E697" s="29"/>
      <c r="F697" s="28">
        <f>COUNTIF(F504:F696, "&gt;0")</f>
        <v>8</v>
      </c>
      <c r="G697" s="29"/>
      <c r="H697" s="28"/>
      <c r="I697" s="29"/>
      <c r="J697" s="51">
        <f>SUM(J504:J696)</f>
        <v>2735.1800000000003</v>
      </c>
    </row>
    <row r="698" spans="1:10">
      <c r="A698" s="29"/>
      <c r="B698" s="28"/>
      <c r="C698" s="28"/>
      <c r="D698" s="29"/>
      <c r="E698" s="29"/>
      <c r="F698" s="28"/>
      <c r="G698" s="29"/>
      <c r="H698" s="28"/>
      <c r="I698" s="29"/>
      <c r="J698" s="51"/>
    </row>
    <row r="699" spans="1:10" ht="12.75" customHeight="1">
      <c r="A699" s="70" t="s">
        <v>1561</v>
      </c>
      <c r="B699" s="137" t="s">
        <v>1562</v>
      </c>
      <c r="C699" s="137" t="s">
        <v>1563</v>
      </c>
      <c r="D699" s="137">
        <v>90</v>
      </c>
      <c r="E699" s="137" t="s">
        <v>2935</v>
      </c>
      <c r="F699" s="137">
        <v>0</v>
      </c>
      <c r="G699" s="137" t="s">
        <v>181</v>
      </c>
      <c r="H699" s="70">
        <v>0</v>
      </c>
      <c r="I699" s="70" t="s">
        <v>181</v>
      </c>
      <c r="J699" s="149"/>
    </row>
    <row r="700" spans="1:10" ht="12.75" customHeight="1">
      <c r="A700" s="70" t="s">
        <v>1561</v>
      </c>
      <c r="B700" s="137" t="s">
        <v>1564</v>
      </c>
      <c r="C700" s="137" t="s">
        <v>1565</v>
      </c>
      <c r="D700" s="137">
        <v>90</v>
      </c>
      <c r="E700" s="137" t="s">
        <v>2935</v>
      </c>
      <c r="F700" s="137">
        <v>0</v>
      </c>
      <c r="G700" s="137" t="s">
        <v>181</v>
      </c>
      <c r="H700" s="70">
        <v>0</v>
      </c>
      <c r="I700" s="70" t="s">
        <v>181</v>
      </c>
      <c r="J700" s="149"/>
    </row>
    <row r="701" spans="1:10" ht="12.75" customHeight="1">
      <c r="A701" s="70" t="s">
        <v>1561</v>
      </c>
      <c r="B701" s="137" t="s">
        <v>1566</v>
      </c>
      <c r="C701" s="137" t="s">
        <v>1567</v>
      </c>
      <c r="D701" s="137">
        <v>90</v>
      </c>
      <c r="E701" s="137" t="s">
        <v>2935</v>
      </c>
      <c r="F701" s="137">
        <v>0</v>
      </c>
      <c r="G701" s="137" t="s">
        <v>181</v>
      </c>
      <c r="H701" s="70">
        <v>0</v>
      </c>
      <c r="I701" s="70" t="s">
        <v>181</v>
      </c>
      <c r="J701" s="149"/>
    </row>
    <row r="702" spans="1:10" ht="12.75" customHeight="1">
      <c r="A702" s="70" t="s">
        <v>1561</v>
      </c>
      <c r="B702" s="137" t="s">
        <v>1568</v>
      </c>
      <c r="C702" s="137" t="s">
        <v>1569</v>
      </c>
      <c r="D702" s="137">
        <v>90</v>
      </c>
      <c r="E702" s="137" t="s">
        <v>2935</v>
      </c>
      <c r="F702" s="137">
        <v>0</v>
      </c>
      <c r="G702" s="137" t="s">
        <v>181</v>
      </c>
      <c r="H702" s="70">
        <v>0</v>
      </c>
      <c r="I702" s="70" t="s">
        <v>181</v>
      </c>
      <c r="J702" s="149"/>
    </row>
    <row r="703" spans="1:10" ht="12.75" customHeight="1">
      <c r="A703" s="70" t="s">
        <v>1561</v>
      </c>
      <c r="B703" s="137" t="s">
        <v>1570</v>
      </c>
      <c r="C703" s="137" t="s">
        <v>1571</v>
      </c>
      <c r="D703" s="137">
        <v>90</v>
      </c>
      <c r="E703" s="137" t="s">
        <v>2935</v>
      </c>
      <c r="F703" s="137">
        <v>0</v>
      </c>
      <c r="G703" s="137" t="s">
        <v>181</v>
      </c>
      <c r="H703" s="70">
        <v>0</v>
      </c>
      <c r="I703" s="70" t="s">
        <v>181</v>
      </c>
      <c r="J703" s="149"/>
    </row>
    <row r="704" spans="1:10" ht="12.75" customHeight="1">
      <c r="A704" s="70" t="s">
        <v>1561</v>
      </c>
      <c r="B704" s="137" t="s">
        <v>1572</v>
      </c>
      <c r="C704" s="137" t="s">
        <v>1573</v>
      </c>
      <c r="D704" s="137">
        <v>90</v>
      </c>
      <c r="E704" s="137" t="s">
        <v>2935</v>
      </c>
      <c r="F704" s="137">
        <v>0</v>
      </c>
      <c r="G704" s="137" t="s">
        <v>181</v>
      </c>
      <c r="H704" s="70">
        <v>0</v>
      </c>
      <c r="I704" s="70" t="s">
        <v>181</v>
      </c>
      <c r="J704" s="149"/>
    </row>
    <row r="705" spans="1:10" ht="12.75" customHeight="1">
      <c r="A705" s="70" t="s">
        <v>1561</v>
      </c>
      <c r="B705" s="137" t="s">
        <v>1574</v>
      </c>
      <c r="C705" s="137" t="s">
        <v>1575</v>
      </c>
      <c r="D705" s="137">
        <v>90</v>
      </c>
      <c r="E705" s="137" t="s">
        <v>2935</v>
      </c>
      <c r="F705" s="137">
        <v>0</v>
      </c>
      <c r="G705" s="137" t="s">
        <v>181</v>
      </c>
      <c r="H705" s="70">
        <v>0</v>
      </c>
      <c r="I705" s="70" t="s">
        <v>181</v>
      </c>
      <c r="J705" s="149"/>
    </row>
    <row r="706" spans="1:10" ht="12.75" customHeight="1">
      <c r="A706" s="70" t="s">
        <v>1561</v>
      </c>
      <c r="B706" s="137" t="s">
        <v>1576</v>
      </c>
      <c r="C706" s="137" t="s">
        <v>1577</v>
      </c>
      <c r="D706" s="137">
        <v>90</v>
      </c>
      <c r="E706" s="137" t="s">
        <v>2935</v>
      </c>
      <c r="F706" s="137">
        <v>0</v>
      </c>
      <c r="G706" s="137" t="s">
        <v>181</v>
      </c>
      <c r="H706" s="70">
        <v>0</v>
      </c>
      <c r="I706" s="70" t="s">
        <v>181</v>
      </c>
      <c r="J706" s="149"/>
    </row>
    <row r="707" spans="1:10" ht="12.75" customHeight="1">
      <c r="A707" s="70" t="s">
        <v>1561</v>
      </c>
      <c r="B707" s="137" t="s">
        <v>1578</v>
      </c>
      <c r="C707" s="137" t="s">
        <v>1579</v>
      </c>
      <c r="D707" s="137">
        <v>90</v>
      </c>
      <c r="E707" s="137" t="s">
        <v>2935</v>
      </c>
      <c r="F707" s="137">
        <v>0</v>
      </c>
      <c r="G707" s="137" t="s">
        <v>181</v>
      </c>
      <c r="H707" s="70">
        <v>0</v>
      </c>
      <c r="I707" s="70" t="s">
        <v>181</v>
      </c>
      <c r="J707" s="149"/>
    </row>
    <row r="708" spans="1:10" ht="12.75" customHeight="1">
      <c r="A708" s="70" t="s">
        <v>1561</v>
      </c>
      <c r="B708" s="137" t="s">
        <v>1580</v>
      </c>
      <c r="C708" s="137" t="s">
        <v>1581</v>
      </c>
      <c r="D708" s="137">
        <v>90</v>
      </c>
      <c r="E708" s="137" t="s">
        <v>2935</v>
      </c>
      <c r="F708" s="137">
        <v>0</v>
      </c>
      <c r="G708" s="137" t="s">
        <v>181</v>
      </c>
      <c r="H708" s="70">
        <v>0</v>
      </c>
      <c r="I708" s="70" t="s">
        <v>181</v>
      </c>
      <c r="J708" s="149"/>
    </row>
    <row r="709" spans="1:10" ht="12.75" customHeight="1">
      <c r="A709" s="70" t="s">
        <v>1561</v>
      </c>
      <c r="B709" s="137" t="s">
        <v>1582</v>
      </c>
      <c r="C709" s="137" t="s">
        <v>1583</v>
      </c>
      <c r="D709" s="137">
        <v>90</v>
      </c>
      <c r="E709" s="137" t="s">
        <v>2935</v>
      </c>
      <c r="F709" s="137">
        <v>0</v>
      </c>
      <c r="G709" s="137" t="s">
        <v>181</v>
      </c>
      <c r="H709" s="70">
        <v>0</v>
      </c>
      <c r="I709" s="70" t="s">
        <v>181</v>
      </c>
      <c r="J709" s="149"/>
    </row>
    <row r="710" spans="1:10" ht="12.75" customHeight="1">
      <c r="A710" s="70" t="s">
        <v>1561</v>
      </c>
      <c r="B710" s="137" t="s">
        <v>1584</v>
      </c>
      <c r="C710" s="137" t="s">
        <v>1585</v>
      </c>
      <c r="D710" s="137">
        <v>90</v>
      </c>
      <c r="E710" s="137" t="s">
        <v>2935</v>
      </c>
      <c r="F710" s="137">
        <v>0</v>
      </c>
      <c r="G710" s="137" t="s">
        <v>181</v>
      </c>
      <c r="H710" s="70">
        <v>0</v>
      </c>
      <c r="I710" s="70" t="s">
        <v>181</v>
      </c>
      <c r="J710" s="149"/>
    </row>
    <row r="711" spans="1:10" ht="12.75" customHeight="1">
      <c r="A711" s="70" t="s">
        <v>1561</v>
      </c>
      <c r="B711" s="137" t="s">
        <v>1586</v>
      </c>
      <c r="C711" s="137" t="s">
        <v>1587</v>
      </c>
      <c r="D711" s="137">
        <v>90</v>
      </c>
      <c r="E711" s="137" t="s">
        <v>2935</v>
      </c>
      <c r="F711" s="137">
        <v>0</v>
      </c>
      <c r="G711" s="137" t="s">
        <v>181</v>
      </c>
      <c r="H711" s="70">
        <v>0</v>
      </c>
      <c r="I711" s="70" t="s">
        <v>181</v>
      </c>
      <c r="J711" s="149"/>
    </row>
    <row r="712" spans="1:10" ht="12.75" customHeight="1">
      <c r="A712" s="70" t="s">
        <v>1561</v>
      </c>
      <c r="B712" s="137" t="s">
        <v>1588</v>
      </c>
      <c r="C712" s="137" t="s">
        <v>1589</v>
      </c>
      <c r="D712" s="137">
        <v>90</v>
      </c>
      <c r="E712" s="137" t="s">
        <v>2935</v>
      </c>
      <c r="F712" s="137">
        <v>0</v>
      </c>
      <c r="G712" s="137" t="s">
        <v>181</v>
      </c>
      <c r="H712" s="70">
        <v>0</v>
      </c>
      <c r="I712" s="70" t="s">
        <v>181</v>
      </c>
      <c r="J712" s="149"/>
    </row>
    <row r="713" spans="1:10" ht="12.75" customHeight="1">
      <c r="A713" s="70" t="s">
        <v>1561</v>
      </c>
      <c r="B713" s="137" t="s">
        <v>1590</v>
      </c>
      <c r="C713" s="137" t="s">
        <v>1591</v>
      </c>
      <c r="D713" s="137">
        <v>90</v>
      </c>
      <c r="E713" s="137" t="s">
        <v>2935</v>
      </c>
      <c r="F713" s="137">
        <v>0</v>
      </c>
      <c r="G713" s="137" t="s">
        <v>181</v>
      </c>
      <c r="H713" s="70">
        <v>0</v>
      </c>
      <c r="I713" s="70" t="s">
        <v>181</v>
      </c>
      <c r="J713" s="149"/>
    </row>
    <row r="714" spans="1:10" ht="12.75" customHeight="1">
      <c r="A714" s="70" t="s">
        <v>1561</v>
      </c>
      <c r="B714" s="137" t="s">
        <v>1592</v>
      </c>
      <c r="C714" s="137" t="s">
        <v>1593</v>
      </c>
      <c r="D714" s="137">
        <v>90</v>
      </c>
      <c r="E714" s="137" t="s">
        <v>2935</v>
      </c>
      <c r="F714" s="137">
        <v>0</v>
      </c>
      <c r="G714" s="137" t="s">
        <v>181</v>
      </c>
      <c r="H714" s="70">
        <v>0</v>
      </c>
      <c r="I714" s="70" t="s">
        <v>181</v>
      </c>
      <c r="J714" s="149"/>
    </row>
    <row r="715" spans="1:10" ht="12.75" customHeight="1">
      <c r="A715" s="70" t="s">
        <v>1561</v>
      </c>
      <c r="B715" s="137" t="s">
        <v>1594</v>
      </c>
      <c r="C715" s="137" t="s">
        <v>1595</v>
      </c>
      <c r="D715" s="137">
        <v>90</v>
      </c>
      <c r="E715" s="137" t="s">
        <v>2935</v>
      </c>
      <c r="F715" s="137">
        <v>0</v>
      </c>
      <c r="G715" s="137" t="s">
        <v>181</v>
      </c>
      <c r="H715" s="70">
        <v>0</v>
      </c>
      <c r="I715" s="70" t="s">
        <v>181</v>
      </c>
      <c r="J715" s="149"/>
    </row>
    <row r="716" spans="1:10" ht="12.75" customHeight="1">
      <c r="A716" s="70" t="s">
        <v>1561</v>
      </c>
      <c r="B716" s="137" t="s">
        <v>1596</v>
      </c>
      <c r="C716" s="137" t="s">
        <v>1597</v>
      </c>
      <c r="D716" s="137">
        <v>90</v>
      </c>
      <c r="E716" s="137" t="s">
        <v>2935</v>
      </c>
      <c r="F716" s="137">
        <v>0</v>
      </c>
      <c r="G716" s="137" t="s">
        <v>181</v>
      </c>
      <c r="H716" s="70">
        <v>0</v>
      </c>
      <c r="I716" s="70" t="s">
        <v>181</v>
      </c>
      <c r="J716" s="149"/>
    </row>
    <row r="717" spans="1:10" ht="12.75" customHeight="1">
      <c r="A717" s="70" t="s">
        <v>1561</v>
      </c>
      <c r="B717" s="137" t="s">
        <v>1598</v>
      </c>
      <c r="C717" s="137" t="s">
        <v>1599</v>
      </c>
      <c r="D717" s="137">
        <v>90</v>
      </c>
      <c r="E717" s="137" t="s">
        <v>2935</v>
      </c>
      <c r="F717" s="137">
        <v>0</v>
      </c>
      <c r="G717" s="137" t="s">
        <v>181</v>
      </c>
      <c r="H717" s="70">
        <v>0</v>
      </c>
      <c r="I717" s="70" t="s">
        <v>181</v>
      </c>
      <c r="J717" s="149"/>
    </row>
    <row r="718" spans="1:10" ht="12.75" customHeight="1">
      <c r="A718" s="70" t="s">
        <v>1561</v>
      </c>
      <c r="B718" s="137" t="s">
        <v>1600</v>
      </c>
      <c r="C718" s="137" t="s">
        <v>1601</v>
      </c>
      <c r="D718" s="137">
        <v>90</v>
      </c>
      <c r="E718" s="137" t="s">
        <v>2935</v>
      </c>
      <c r="F718" s="137">
        <v>0</v>
      </c>
      <c r="G718" s="137" t="s">
        <v>181</v>
      </c>
      <c r="H718" s="70">
        <v>0</v>
      </c>
      <c r="I718" s="70" t="s">
        <v>181</v>
      </c>
      <c r="J718" s="149"/>
    </row>
    <row r="719" spans="1:10" ht="12.75" customHeight="1">
      <c r="A719" s="70" t="s">
        <v>1561</v>
      </c>
      <c r="B719" s="137" t="s">
        <v>1602</v>
      </c>
      <c r="C719" s="137" t="s">
        <v>1603</v>
      </c>
      <c r="D719" s="137">
        <v>90</v>
      </c>
      <c r="E719" s="137" t="s">
        <v>2935</v>
      </c>
      <c r="F719" s="137">
        <v>0</v>
      </c>
      <c r="G719" s="137" t="s">
        <v>181</v>
      </c>
      <c r="H719" s="70">
        <v>0</v>
      </c>
      <c r="I719" s="70" t="s">
        <v>181</v>
      </c>
      <c r="J719" s="149"/>
    </row>
    <row r="720" spans="1:10" ht="12.75" customHeight="1">
      <c r="A720" s="70" t="s">
        <v>1561</v>
      </c>
      <c r="B720" s="137" t="s">
        <v>1604</v>
      </c>
      <c r="C720" s="137" t="s">
        <v>1605</v>
      </c>
      <c r="D720" s="137">
        <v>90</v>
      </c>
      <c r="E720" s="137" t="s">
        <v>2935</v>
      </c>
      <c r="F720" s="137">
        <v>0</v>
      </c>
      <c r="G720" s="137" t="s">
        <v>181</v>
      </c>
      <c r="H720" s="70">
        <v>0</v>
      </c>
      <c r="I720" s="70" t="s">
        <v>181</v>
      </c>
      <c r="J720" s="149"/>
    </row>
    <row r="721" spans="1:10" ht="12.75" customHeight="1">
      <c r="A721" s="70" t="s">
        <v>1561</v>
      </c>
      <c r="B721" s="137" t="s">
        <v>1606</v>
      </c>
      <c r="C721" s="137" t="s">
        <v>1607</v>
      </c>
      <c r="D721" s="137">
        <v>90</v>
      </c>
      <c r="E721" s="137" t="s">
        <v>2935</v>
      </c>
      <c r="F721" s="137">
        <v>0</v>
      </c>
      <c r="G721" s="137" t="s">
        <v>181</v>
      </c>
      <c r="H721" s="70">
        <v>0</v>
      </c>
      <c r="I721" s="70" t="s">
        <v>181</v>
      </c>
      <c r="J721" s="149"/>
    </row>
    <row r="722" spans="1:10" ht="12.75" customHeight="1">
      <c r="A722" s="70" t="s">
        <v>1561</v>
      </c>
      <c r="B722" s="137" t="s">
        <v>1608</v>
      </c>
      <c r="C722" s="137" t="s">
        <v>1609</v>
      </c>
      <c r="D722" s="137">
        <v>90</v>
      </c>
      <c r="E722" s="137" t="s">
        <v>2935</v>
      </c>
      <c r="F722" s="137">
        <v>0</v>
      </c>
      <c r="G722" s="137" t="s">
        <v>181</v>
      </c>
      <c r="H722" s="70">
        <v>0</v>
      </c>
      <c r="I722" s="70" t="s">
        <v>181</v>
      </c>
      <c r="J722" s="149"/>
    </row>
    <row r="723" spans="1:10" ht="12.75" customHeight="1">
      <c r="A723" s="70" t="s">
        <v>1561</v>
      </c>
      <c r="B723" s="137" t="s">
        <v>1610</v>
      </c>
      <c r="C723" s="137" t="s">
        <v>1611</v>
      </c>
      <c r="D723" s="137">
        <v>90</v>
      </c>
      <c r="E723" s="137" t="s">
        <v>2935</v>
      </c>
      <c r="F723" s="137">
        <v>0</v>
      </c>
      <c r="G723" s="137" t="s">
        <v>181</v>
      </c>
      <c r="H723" s="70">
        <v>0</v>
      </c>
      <c r="I723" s="70" t="s">
        <v>181</v>
      </c>
      <c r="J723" s="149"/>
    </row>
    <row r="724" spans="1:10" ht="12.75" customHeight="1">
      <c r="A724" s="70" t="s">
        <v>1561</v>
      </c>
      <c r="B724" s="137" t="s">
        <v>1612</v>
      </c>
      <c r="C724" s="137" t="s">
        <v>1613</v>
      </c>
      <c r="D724" s="137">
        <v>90</v>
      </c>
      <c r="E724" s="137" t="s">
        <v>2935</v>
      </c>
      <c r="F724" s="137">
        <v>0</v>
      </c>
      <c r="G724" s="137" t="s">
        <v>181</v>
      </c>
      <c r="H724" s="70">
        <v>0</v>
      </c>
      <c r="I724" s="70" t="s">
        <v>181</v>
      </c>
      <c r="J724" s="149"/>
    </row>
    <row r="725" spans="1:10" ht="12.75" customHeight="1">
      <c r="A725" s="70" t="s">
        <v>1561</v>
      </c>
      <c r="B725" s="137" t="s">
        <v>1614</v>
      </c>
      <c r="C725" s="137" t="s">
        <v>1615</v>
      </c>
      <c r="D725" s="137">
        <v>90</v>
      </c>
      <c r="E725" s="137" t="s">
        <v>2935</v>
      </c>
      <c r="F725" s="137">
        <v>0</v>
      </c>
      <c r="G725" s="137" t="s">
        <v>181</v>
      </c>
      <c r="H725" s="70">
        <v>0</v>
      </c>
      <c r="I725" s="70" t="s">
        <v>181</v>
      </c>
      <c r="J725" s="149"/>
    </row>
    <row r="726" spans="1:10" ht="12.75" customHeight="1">
      <c r="A726" s="70" t="s">
        <v>1561</v>
      </c>
      <c r="B726" s="137" t="s">
        <v>1616</v>
      </c>
      <c r="C726" s="137" t="s">
        <v>1617</v>
      </c>
      <c r="D726" s="137">
        <v>90</v>
      </c>
      <c r="E726" s="137" t="s">
        <v>2935</v>
      </c>
      <c r="F726" s="137">
        <v>0</v>
      </c>
      <c r="G726" s="137" t="s">
        <v>181</v>
      </c>
      <c r="H726" s="70">
        <v>0</v>
      </c>
      <c r="I726" s="70" t="s">
        <v>181</v>
      </c>
      <c r="J726" s="149"/>
    </row>
    <row r="727" spans="1:10" ht="12.75" customHeight="1">
      <c r="A727" s="70" t="s">
        <v>1561</v>
      </c>
      <c r="B727" s="137" t="s">
        <v>1618</v>
      </c>
      <c r="C727" s="137" t="s">
        <v>1619</v>
      </c>
      <c r="D727" s="137">
        <v>90</v>
      </c>
      <c r="E727" s="137" t="s">
        <v>2935</v>
      </c>
      <c r="F727" s="137">
        <v>0</v>
      </c>
      <c r="G727" s="137" t="s">
        <v>181</v>
      </c>
      <c r="H727" s="70">
        <v>0</v>
      </c>
      <c r="I727" s="70" t="s">
        <v>181</v>
      </c>
      <c r="J727" s="149"/>
    </row>
    <row r="728" spans="1:10" ht="12.75" customHeight="1">
      <c r="A728" s="70" t="s">
        <v>1561</v>
      </c>
      <c r="B728" s="137" t="s">
        <v>1620</v>
      </c>
      <c r="C728" s="137" t="s">
        <v>1621</v>
      </c>
      <c r="D728" s="137">
        <v>90</v>
      </c>
      <c r="E728" s="137" t="s">
        <v>2935</v>
      </c>
      <c r="F728" s="137">
        <v>0</v>
      </c>
      <c r="G728" s="137" t="s">
        <v>181</v>
      </c>
      <c r="H728" s="70">
        <v>0</v>
      </c>
      <c r="I728" s="70" t="s">
        <v>181</v>
      </c>
      <c r="J728" s="149"/>
    </row>
    <row r="729" spans="1:10" ht="12.75" customHeight="1">
      <c r="A729" s="70" t="s">
        <v>1561</v>
      </c>
      <c r="B729" s="137" t="s">
        <v>1622</v>
      </c>
      <c r="C729" s="137" t="s">
        <v>1623</v>
      </c>
      <c r="D729" s="137">
        <v>90</v>
      </c>
      <c r="E729" s="137" t="s">
        <v>2935</v>
      </c>
      <c r="F729" s="137">
        <v>0</v>
      </c>
      <c r="G729" s="137" t="s">
        <v>181</v>
      </c>
      <c r="H729" s="70">
        <v>0</v>
      </c>
      <c r="I729" s="70" t="s">
        <v>181</v>
      </c>
      <c r="J729" s="149"/>
    </row>
    <row r="730" spans="1:10" ht="12.75" customHeight="1">
      <c r="A730" s="70" t="s">
        <v>1561</v>
      </c>
      <c r="B730" s="137" t="s">
        <v>1624</v>
      </c>
      <c r="C730" s="137" t="s">
        <v>1625</v>
      </c>
      <c r="D730" s="137">
        <v>90</v>
      </c>
      <c r="E730" s="137" t="s">
        <v>2935</v>
      </c>
      <c r="F730" s="137">
        <v>0</v>
      </c>
      <c r="G730" s="137" t="s">
        <v>181</v>
      </c>
      <c r="H730" s="70">
        <v>0</v>
      </c>
      <c r="I730" s="70" t="s">
        <v>181</v>
      </c>
      <c r="J730" s="149"/>
    </row>
    <row r="731" spans="1:10" ht="12.75" customHeight="1">
      <c r="A731" s="70" t="s">
        <v>1561</v>
      </c>
      <c r="B731" s="137" t="s">
        <v>1626</v>
      </c>
      <c r="C731" s="137" t="s">
        <v>1627</v>
      </c>
      <c r="D731" s="137">
        <v>90</v>
      </c>
      <c r="E731" s="137" t="s">
        <v>2935</v>
      </c>
      <c r="F731" s="137">
        <v>0</v>
      </c>
      <c r="G731" s="137" t="s">
        <v>181</v>
      </c>
      <c r="H731" s="70">
        <v>0</v>
      </c>
      <c r="I731" s="70" t="s">
        <v>181</v>
      </c>
      <c r="J731" s="149"/>
    </row>
    <row r="732" spans="1:10" ht="12.75" customHeight="1">
      <c r="A732" s="70" t="s">
        <v>1561</v>
      </c>
      <c r="B732" s="137" t="s">
        <v>1628</v>
      </c>
      <c r="C732" s="137" t="s">
        <v>1629</v>
      </c>
      <c r="D732" s="137">
        <v>90</v>
      </c>
      <c r="E732" s="137" t="s">
        <v>2935</v>
      </c>
      <c r="F732" s="137">
        <v>0</v>
      </c>
      <c r="G732" s="137" t="s">
        <v>181</v>
      </c>
      <c r="H732" s="70">
        <v>0</v>
      </c>
      <c r="I732" s="70" t="s">
        <v>181</v>
      </c>
      <c r="J732" s="149"/>
    </row>
    <row r="733" spans="1:10" ht="12.75" customHeight="1">
      <c r="A733" s="70" t="s">
        <v>1561</v>
      </c>
      <c r="B733" s="137" t="s">
        <v>1630</v>
      </c>
      <c r="C733" s="137" t="s">
        <v>1631</v>
      </c>
      <c r="D733" s="137">
        <v>90</v>
      </c>
      <c r="E733" s="137" t="s">
        <v>2935</v>
      </c>
      <c r="F733" s="137">
        <v>0</v>
      </c>
      <c r="G733" s="137" t="s">
        <v>181</v>
      </c>
      <c r="H733" s="70">
        <v>0</v>
      </c>
      <c r="I733" s="70" t="s">
        <v>181</v>
      </c>
      <c r="J733" s="149"/>
    </row>
    <row r="734" spans="1:10" ht="12.75" customHeight="1">
      <c r="A734" s="70" t="s">
        <v>1561</v>
      </c>
      <c r="B734" s="137" t="s">
        <v>1632</v>
      </c>
      <c r="C734" s="137" t="s">
        <v>1633</v>
      </c>
      <c r="D734" s="137">
        <v>90</v>
      </c>
      <c r="E734" s="137" t="s">
        <v>2935</v>
      </c>
      <c r="F734" s="137">
        <v>0</v>
      </c>
      <c r="G734" s="137" t="s">
        <v>181</v>
      </c>
      <c r="H734" s="70">
        <v>0</v>
      </c>
      <c r="I734" s="70" t="s">
        <v>181</v>
      </c>
      <c r="J734" s="149"/>
    </row>
    <row r="735" spans="1:10" ht="12.75" customHeight="1">
      <c r="A735" s="70" t="s">
        <v>1561</v>
      </c>
      <c r="B735" s="137" t="s">
        <v>1634</v>
      </c>
      <c r="C735" s="137" t="s">
        <v>1635</v>
      </c>
      <c r="D735" s="137">
        <v>90</v>
      </c>
      <c r="E735" s="137" t="s">
        <v>2935</v>
      </c>
      <c r="F735" s="137">
        <v>0</v>
      </c>
      <c r="G735" s="137" t="s">
        <v>181</v>
      </c>
      <c r="H735" s="70">
        <v>0</v>
      </c>
      <c r="I735" s="70" t="s">
        <v>181</v>
      </c>
      <c r="J735" s="149"/>
    </row>
    <row r="736" spans="1:10" ht="12.75" customHeight="1">
      <c r="A736" s="70" t="s">
        <v>1561</v>
      </c>
      <c r="B736" s="137" t="s">
        <v>1636</v>
      </c>
      <c r="C736" s="137" t="s">
        <v>1637</v>
      </c>
      <c r="D736" s="137">
        <v>90</v>
      </c>
      <c r="E736" s="137" t="s">
        <v>2935</v>
      </c>
      <c r="F736" s="137">
        <v>0</v>
      </c>
      <c r="G736" s="137" t="s">
        <v>181</v>
      </c>
      <c r="H736" s="70">
        <v>0</v>
      </c>
      <c r="I736" s="70" t="s">
        <v>181</v>
      </c>
      <c r="J736" s="149"/>
    </row>
    <row r="737" spans="1:10" ht="12.75" customHeight="1">
      <c r="A737" s="70" t="s">
        <v>1561</v>
      </c>
      <c r="B737" s="137" t="s">
        <v>1638</v>
      </c>
      <c r="C737" s="137" t="s">
        <v>1639</v>
      </c>
      <c r="D737" s="137">
        <v>90</v>
      </c>
      <c r="E737" s="137" t="s">
        <v>2935</v>
      </c>
      <c r="F737" s="137">
        <v>0</v>
      </c>
      <c r="G737" s="137" t="s">
        <v>181</v>
      </c>
      <c r="H737" s="70">
        <v>0</v>
      </c>
      <c r="I737" s="70" t="s">
        <v>181</v>
      </c>
      <c r="J737" s="149"/>
    </row>
    <row r="738" spans="1:10" ht="12.75" customHeight="1">
      <c r="A738" s="70" t="s">
        <v>1561</v>
      </c>
      <c r="B738" s="137" t="s">
        <v>1640</v>
      </c>
      <c r="C738" s="137" t="s">
        <v>1641</v>
      </c>
      <c r="D738" s="137">
        <v>90</v>
      </c>
      <c r="E738" s="137" t="s">
        <v>2935</v>
      </c>
      <c r="F738" s="137">
        <v>0</v>
      </c>
      <c r="G738" s="137" t="s">
        <v>181</v>
      </c>
      <c r="H738" s="70">
        <v>0</v>
      </c>
      <c r="I738" s="70" t="s">
        <v>181</v>
      </c>
      <c r="J738" s="149"/>
    </row>
    <row r="739" spans="1:10" ht="12.75" customHeight="1">
      <c r="A739" s="70" t="s">
        <v>1561</v>
      </c>
      <c r="B739" s="137" t="s">
        <v>1642</v>
      </c>
      <c r="C739" s="137" t="s">
        <v>1643</v>
      </c>
      <c r="D739" s="137">
        <v>90</v>
      </c>
      <c r="E739" s="137" t="s">
        <v>2935</v>
      </c>
      <c r="F739" s="137">
        <v>0</v>
      </c>
      <c r="G739" s="137" t="s">
        <v>181</v>
      </c>
      <c r="H739" s="70">
        <v>0</v>
      </c>
      <c r="I739" s="70" t="s">
        <v>181</v>
      </c>
      <c r="J739" s="149"/>
    </row>
    <row r="740" spans="1:10" ht="12.75" customHeight="1">
      <c r="A740" s="70" t="s">
        <v>1561</v>
      </c>
      <c r="B740" s="137" t="s">
        <v>1644</v>
      </c>
      <c r="C740" s="137" t="s">
        <v>1645</v>
      </c>
      <c r="D740" s="137">
        <v>90</v>
      </c>
      <c r="E740" s="137" t="s">
        <v>2935</v>
      </c>
      <c r="F740" s="137">
        <v>0</v>
      </c>
      <c r="G740" s="137" t="s">
        <v>181</v>
      </c>
      <c r="H740" s="70">
        <v>0</v>
      </c>
      <c r="I740" s="70" t="s">
        <v>181</v>
      </c>
      <c r="J740" s="149"/>
    </row>
    <row r="741" spans="1:10" ht="12.75" customHeight="1">
      <c r="A741" s="70" t="s">
        <v>1561</v>
      </c>
      <c r="B741" s="137" t="s">
        <v>1646</v>
      </c>
      <c r="C741" s="137" t="s">
        <v>1647</v>
      </c>
      <c r="D741" s="137">
        <v>90</v>
      </c>
      <c r="E741" s="137" t="s">
        <v>2935</v>
      </c>
      <c r="F741" s="137">
        <v>0</v>
      </c>
      <c r="G741" s="137" t="s">
        <v>181</v>
      </c>
      <c r="H741" s="70">
        <v>0</v>
      </c>
      <c r="I741" s="70" t="s">
        <v>181</v>
      </c>
      <c r="J741" s="149"/>
    </row>
    <row r="742" spans="1:10" ht="12.75" customHeight="1">
      <c r="A742" s="70" t="s">
        <v>1561</v>
      </c>
      <c r="B742" s="137" t="s">
        <v>1648</v>
      </c>
      <c r="C742" s="137" t="s">
        <v>1649</v>
      </c>
      <c r="D742" s="137">
        <v>90</v>
      </c>
      <c r="E742" s="137" t="s">
        <v>2935</v>
      </c>
      <c r="F742" s="137">
        <v>0</v>
      </c>
      <c r="G742" s="137" t="s">
        <v>181</v>
      </c>
      <c r="H742" s="70">
        <v>0</v>
      </c>
      <c r="I742" s="70" t="s">
        <v>181</v>
      </c>
      <c r="J742" s="149"/>
    </row>
    <row r="743" spans="1:10" ht="12.75" customHeight="1">
      <c r="A743" s="70" t="s">
        <v>1561</v>
      </c>
      <c r="B743" s="137" t="s">
        <v>1650</v>
      </c>
      <c r="C743" s="137" t="s">
        <v>1651</v>
      </c>
      <c r="D743" s="137">
        <v>90</v>
      </c>
      <c r="E743" s="137" t="s">
        <v>2935</v>
      </c>
      <c r="F743" s="137">
        <v>0</v>
      </c>
      <c r="G743" s="137" t="s">
        <v>181</v>
      </c>
      <c r="H743" s="70">
        <v>0</v>
      </c>
      <c r="I743" s="70" t="s">
        <v>181</v>
      </c>
      <c r="J743" s="149"/>
    </row>
    <row r="744" spans="1:10" ht="12.75" customHeight="1">
      <c r="A744" s="70" t="s">
        <v>1561</v>
      </c>
      <c r="B744" s="137" t="s">
        <v>1652</v>
      </c>
      <c r="C744" s="137" t="s">
        <v>1653</v>
      </c>
      <c r="D744" s="137">
        <v>90</v>
      </c>
      <c r="E744" s="137" t="s">
        <v>2935</v>
      </c>
      <c r="F744" s="137">
        <v>0</v>
      </c>
      <c r="G744" s="137" t="s">
        <v>181</v>
      </c>
      <c r="H744" s="70">
        <v>0</v>
      </c>
      <c r="I744" s="70" t="s">
        <v>181</v>
      </c>
      <c r="J744" s="149"/>
    </row>
    <row r="745" spans="1:10" ht="12.75" customHeight="1">
      <c r="A745" s="70" t="s">
        <v>1561</v>
      </c>
      <c r="B745" s="137" t="s">
        <v>1654</v>
      </c>
      <c r="C745" s="137" t="s">
        <v>1655</v>
      </c>
      <c r="D745" s="137">
        <v>90</v>
      </c>
      <c r="E745" s="137" t="s">
        <v>2935</v>
      </c>
      <c r="F745" s="137">
        <v>0</v>
      </c>
      <c r="G745" s="137" t="s">
        <v>181</v>
      </c>
      <c r="H745" s="70">
        <v>0</v>
      </c>
      <c r="I745" s="70" t="s">
        <v>181</v>
      </c>
      <c r="J745" s="149"/>
    </row>
    <row r="746" spans="1:10" ht="12.75" customHeight="1">
      <c r="A746" s="70" t="s">
        <v>1561</v>
      </c>
      <c r="B746" s="137" t="s">
        <v>1656</v>
      </c>
      <c r="C746" s="137" t="s">
        <v>1657</v>
      </c>
      <c r="D746" s="137">
        <v>90</v>
      </c>
      <c r="E746" s="137" t="s">
        <v>2935</v>
      </c>
      <c r="F746" s="137">
        <v>0</v>
      </c>
      <c r="G746" s="137" t="s">
        <v>181</v>
      </c>
      <c r="H746" s="70">
        <v>0</v>
      </c>
      <c r="I746" s="70" t="s">
        <v>181</v>
      </c>
      <c r="J746" s="149"/>
    </row>
    <row r="747" spans="1:10" ht="12.75" customHeight="1">
      <c r="A747" s="70" t="s">
        <v>1561</v>
      </c>
      <c r="B747" s="137" t="s">
        <v>1658</v>
      </c>
      <c r="C747" s="137" t="s">
        <v>1659</v>
      </c>
      <c r="D747" s="137">
        <v>90</v>
      </c>
      <c r="E747" s="137" t="s">
        <v>2935</v>
      </c>
      <c r="F747" s="137">
        <v>0</v>
      </c>
      <c r="G747" s="137" t="s">
        <v>181</v>
      </c>
      <c r="H747" s="70">
        <v>0</v>
      </c>
      <c r="I747" s="70" t="s">
        <v>181</v>
      </c>
      <c r="J747" s="149"/>
    </row>
    <row r="748" spans="1:10" ht="12.75" customHeight="1">
      <c r="A748" s="70" t="s">
        <v>1561</v>
      </c>
      <c r="B748" s="137" t="s">
        <v>1660</v>
      </c>
      <c r="C748" s="137" t="s">
        <v>1661</v>
      </c>
      <c r="D748" s="137">
        <v>90</v>
      </c>
      <c r="E748" s="137" t="s">
        <v>2935</v>
      </c>
      <c r="F748" s="137">
        <v>0</v>
      </c>
      <c r="G748" s="137" t="s">
        <v>181</v>
      </c>
      <c r="H748" s="70">
        <v>0</v>
      </c>
      <c r="I748" s="70" t="s">
        <v>181</v>
      </c>
      <c r="J748" s="149"/>
    </row>
    <row r="749" spans="1:10" ht="12.75" customHeight="1">
      <c r="A749" s="70" t="s">
        <v>1561</v>
      </c>
      <c r="B749" s="137" t="s">
        <v>1662</v>
      </c>
      <c r="C749" s="137" t="s">
        <v>1663</v>
      </c>
      <c r="D749" s="137">
        <v>90</v>
      </c>
      <c r="E749" s="137" t="s">
        <v>2935</v>
      </c>
      <c r="F749" s="137">
        <v>0</v>
      </c>
      <c r="G749" s="137" t="s">
        <v>181</v>
      </c>
      <c r="H749" s="70">
        <v>0</v>
      </c>
      <c r="I749" s="70" t="s">
        <v>181</v>
      </c>
      <c r="J749" s="149"/>
    </row>
    <row r="750" spans="1:10" ht="12.75" customHeight="1">
      <c r="A750" s="70" t="s">
        <v>1561</v>
      </c>
      <c r="B750" s="70" t="s">
        <v>1664</v>
      </c>
      <c r="C750" s="70" t="s">
        <v>1665</v>
      </c>
      <c r="D750" s="70">
        <v>90</v>
      </c>
      <c r="E750" s="70" t="s">
        <v>2935</v>
      </c>
      <c r="F750" s="70">
        <v>1</v>
      </c>
      <c r="G750" s="70" t="s">
        <v>181</v>
      </c>
      <c r="H750" s="70">
        <v>0</v>
      </c>
      <c r="I750" s="70" t="s">
        <v>181</v>
      </c>
      <c r="J750" s="149">
        <v>493.18</v>
      </c>
    </row>
    <row r="751" spans="1:10" ht="12.75" customHeight="1">
      <c r="A751" s="70" t="s">
        <v>1561</v>
      </c>
      <c r="B751" s="137" t="s">
        <v>1666</v>
      </c>
      <c r="C751" s="137" t="s">
        <v>1667</v>
      </c>
      <c r="D751" s="137">
        <v>90</v>
      </c>
      <c r="E751" s="137" t="s">
        <v>2935</v>
      </c>
      <c r="F751" s="137">
        <v>0</v>
      </c>
      <c r="G751" s="137" t="s">
        <v>181</v>
      </c>
      <c r="H751" s="70">
        <v>0</v>
      </c>
      <c r="I751" s="70" t="s">
        <v>181</v>
      </c>
      <c r="J751" s="149"/>
    </row>
    <row r="752" spans="1:10" ht="12.75" customHeight="1">
      <c r="A752" s="70" t="s">
        <v>1561</v>
      </c>
      <c r="B752" s="137" t="s">
        <v>1668</v>
      </c>
      <c r="C752" s="137" t="s">
        <v>1669</v>
      </c>
      <c r="D752" s="137">
        <v>90</v>
      </c>
      <c r="E752" s="137" t="s">
        <v>2935</v>
      </c>
      <c r="F752" s="137">
        <v>0</v>
      </c>
      <c r="G752" s="137" t="s">
        <v>181</v>
      </c>
      <c r="H752" s="70">
        <v>0</v>
      </c>
      <c r="I752" s="70" t="s">
        <v>181</v>
      </c>
      <c r="J752" s="149"/>
    </row>
    <row r="753" spans="1:10" ht="12.75" customHeight="1">
      <c r="A753" s="70" t="s">
        <v>1561</v>
      </c>
      <c r="B753" s="137" t="s">
        <v>1670</v>
      </c>
      <c r="C753" s="137" t="s">
        <v>1671</v>
      </c>
      <c r="D753" s="137">
        <v>90</v>
      </c>
      <c r="E753" s="137" t="s">
        <v>2935</v>
      </c>
      <c r="F753" s="137">
        <v>0</v>
      </c>
      <c r="G753" s="137" t="s">
        <v>181</v>
      </c>
      <c r="H753" s="70">
        <v>0</v>
      </c>
      <c r="I753" s="70" t="s">
        <v>181</v>
      </c>
      <c r="J753" s="149"/>
    </row>
    <row r="754" spans="1:10" ht="12.75" customHeight="1">
      <c r="A754" s="70" t="s">
        <v>1561</v>
      </c>
      <c r="B754" s="137" t="s">
        <v>1672</v>
      </c>
      <c r="C754" s="137" t="s">
        <v>1673</v>
      </c>
      <c r="D754" s="137">
        <v>90</v>
      </c>
      <c r="E754" s="137" t="s">
        <v>2935</v>
      </c>
      <c r="F754" s="137">
        <v>0</v>
      </c>
      <c r="G754" s="137" t="s">
        <v>181</v>
      </c>
      <c r="H754" s="70">
        <v>0</v>
      </c>
      <c r="I754" s="70" t="s">
        <v>181</v>
      </c>
      <c r="J754" s="149"/>
    </row>
    <row r="755" spans="1:10" ht="12.75" customHeight="1">
      <c r="A755" s="70" t="s">
        <v>1561</v>
      </c>
      <c r="B755" s="137" t="s">
        <v>1674</v>
      </c>
      <c r="C755" s="137" t="s">
        <v>1675</v>
      </c>
      <c r="D755" s="137">
        <v>90</v>
      </c>
      <c r="E755" s="137" t="s">
        <v>2935</v>
      </c>
      <c r="F755" s="137">
        <v>0</v>
      </c>
      <c r="G755" s="137" t="s">
        <v>181</v>
      </c>
      <c r="H755" s="70">
        <v>0</v>
      </c>
      <c r="I755" s="70" t="s">
        <v>181</v>
      </c>
      <c r="J755" s="149"/>
    </row>
    <row r="756" spans="1:10" ht="12.75" customHeight="1">
      <c r="A756" s="70" t="s">
        <v>1561</v>
      </c>
      <c r="B756" s="137" t="s">
        <v>1676</v>
      </c>
      <c r="C756" s="137" t="s">
        <v>1677</v>
      </c>
      <c r="D756" s="137">
        <v>90</v>
      </c>
      <c r="E756" s="137" t="s">
        <v>2935</v>
      </c>
      <c r="F756" s="137">
        <v>0</v>
      </c>
      <c r="G756" s="137" t="s">
        <v>181</v>
      </c>
      <c r="H756" s="70">
        <v>0</v>
      </c>
      <c r="I756" s="70" t="s">
        <v>181</v>
      </c>
      <c r="J756" s="149"/>
    </row>
    <row r="757" spans="1:10" ht="12.75" customHeight="1">
      <c r="A757" s="70" t="s">
        <v>1561</v>
      </c>
      <c r="B757" s="137" t="s">
        <v>1678</v>
      </c>
      <c r="C757" s="137" t="s">
        <v>1679</v>
      </c>
      <c r="D757" s="137">
        <v>90</v>
      </c>
      <c r="E757" s="137" t="s">
        <v>2935</v>
      </c>
      <c r="F757" s="137">
        <v>0</v>
      </c>
      <c r="G757" s="137" t="s">
        <v>181</v>
      </c>
      <c r="H757" s="70">
        <v>0</v>
      </c>
      <c r="I757" s="70" t="s">
        <v>181</v>
      </c>
      <c r="J757" s="149"/>
    </row>
    <row r="758" spans="1:10" ht="12.75" customHeight="1">
      <c r="A758" s="70" t="s">
        <v>1561</v>
      </c>
      <c r="B758" s="137" t="s">
        <v>1680</v>
      </c>
      <c r="C758" s="137" t="s">
        <v>1681</v>
      </c>
      <c r="D758" s="137">
        <v>90</v>
      </c>
      <c r="E758" s="137" t="s">
        <v>2935</v>
      </c>
      <c r="F758" s="137">
        <v>0</v>
      </c>
      <c r="G758" s="137" t="s">
        <v>181</v>
      </c>
      <c r="H758" s="70">
        <v>0</v>
      </c>
      <c r="I758" s="70" t="s">
        <v>181</v>
      </c>
      <c r="J758" s="149"/>
    </row>
    <row r="759" spans="1:10" ht="12.75" customHeight="1">
      <c r="A759" s="70" t="s">
        <v>1561</v>
      </c>
      <c r="B759" s="137" t="s">
        <v>1682</v>
      </c>
      <c r="C759" s="137" t="s">
        <v>1683</v>
      </c>
      <c r="D759" s="137">
        <v>90</v>
      </c>
      <c r="E759" s="137" t="s">
        <v>2935</v>
      </c>
      <c r="F759" s="137">
        <v>0</v>
      </c>
      <c r="G759" s="137" t="s">
        <v>181</v>
      </c>
      <c r="H759" s="70">
        <v>0</v>
      </c>
      <c r="I759" s="70" t="s">
        <v>181</v>
      </c>
      <c r="J759" s="149"/>
    </row>
    <row r="760" spans="1:10" ht="12.75" customHeight="1">
      <c r="A760" s="70" t="s">
        <v>1561</v>
      </c>
      <c r="B760" s="137" t="s">
        <v>1684</v>
      </c>
      <c r="C760" s="137" t="s">
        <v>1685</v>
      </c>
      <c r="D760" s="137">
        <v>90</v>
      </c>
      <c r="E760" s="137" t="s">
        <v>2935</v>
      </c>
      <c r="F760" s="137">
        <v>0</v>
      </c>
      <c r="G760" s="137" t="s">
        <v>181</v>
      </c>
      <c r="H760" s="70">
        <v>0</v>
      </c>
      <c r="I760" s="70" t="s">
        <v>181</v>
      </c>
      <c r="J760" s="149"/>
    </row>
    <row r="761" spans="1:10" ht="12.75" customHeight="1">
      <c r="A761" s="70" t="s">
        <v>1561</v>
      </c>
      <c r="B761" s="137" t="s">
        <v>1686</v>
      </c>
      <c r="C761" s="137" t="s">
        <v>1687</v>
      </c>
      <c r="D761" s="137">
        <v>90</v>
      </c>
      <c r="E761" s="137" t="s">
        <v>2935</v>
      </c>
      <c r="F761" s="137">
        <v>0</v>
      </c>
      <c r="G761" s="137" t="s">
        <v>181</v>
      </c>
      <c r="H761" s="70">
        <v>0</v>
      </c>
      <c r="I761" s="70" t="s">
        <v>181</v>
      </c>
      <c r="J761" s="149"/>
    </row>
    <row r="762" spans="1:10" ht="12.75" customHeight="1">
      <c r="A762" s="70" t="s">
        <v>1561</v>
      </c>
      <c r="B762" s="137" t="s">
        <v>1688</v>
      </c>
      <c r="C762" s="137" t="s">
        <v>1689</v>
      </c>
      <c r="D762" s="137">
        <v>90</v>
      </c>
      <c r="E762" s="137" t="s">
        <v>2935</v>
      </c>
      <c r="F762" s="137">
        <v>0</v>
      </c>
      <c r="G762" s="137" t="s">
        <v>181</v>
      </c>
      <c r="H762" s="70">
        <v>0</v>
      </c>
      <c r="I762" s="70" t="s">
        <v>181</v>
      </c>
      <c r="J762" s="149"/>
    </row>
    <row r="763" spans="1:10" ht="12.75" customHeight="1">
      <c r="A763" s="70" t="s">
        <v>1561</v>
      </c>
      <c r="B763" s="137" t="s">
        <v>1690</v>
      </c>
      <c r="C763" s="137" t="s">
        <v>1691</v>
      </c>
      <c r="D763" s="137">
        <v>90</v>
      </c>
      <c r="E763" s="137" t="s">
        <v>2935</v>
      </c>
      <c r="F763" s="137">
        <v>0</v>
      </c>
      <c r="G763" s="137" t="s">
        <v>181</v>
      </c>
      <c r="H763" s="70">
        <v>0</v>
      </c>
      <c r="I763" s="70" t="s">
        <v>181</v>
      </c>
      <c r="J763" s="149"/>
    </row>
    <row r="764" spans="1:10" ht="12.75" customHeight="1">
      <c r="A764" s="70" t="s">
        <v>1561</v>
      </c>
      <c r="B764" s="137" t="s">
        <v>1692</v>
      </c>
      <c r="C764" s="137" t="s">
        <v>1693</v>
      </c>
      <c r="D764" s="137">
        <v>90</v>
      </c>
      <c r="E764" s="137" t="s">
        <v>2935</v>
      </c>
      <c r="F764" s="137">
        <v>0</v>
      </c>
      <c r="G764" s="137" t="s">
        <v>181</v>
      </c>
      <c r="H764" s="70">
        <v>0</v>
      </c>
      <c r="I764" s="70" t="s">
        <v>181</v>
      </c>
      <c r="J764" s="149"/>
    </row>
    <row r="765" spans="1:10" ht="12.75" customHeight="1">
      <c r="A765" s="70" t="s">
        <v>1561</v>
      </c>
      <c r="B765" s="70" t="s">
        <v>1694</v>
      </c>
      <c r="C765" s="70" t="s">
        <v>1695</v>
      </c>
      <c r="D765" s="70">
        <v>90</v>
      </c>
      <c r="E765" s="70" t="s">
        <v>2935</v>
      </c>
      <c r="F765" s="70">
        <v>1</v>
      </c>
      <c r="G765" s="70" t="s">
        <v>181</v>
      </c>
      <c r="H765" s="70">
        <v>0</v>
      </c>
      <c r="I765" s="70" t="s">
        <v>181</v>
      </c>
      <c r="J765" s="149">
        <v>675.78</v>
      </c>
    </row>
    <row r="766" spans="1:10" ht="12.75" customHeight="1">
      <c r="A766" s="70" t="s">
        <v>1561</v>
      </c>
      <c r="B766" s="137" t="s">
        <v>1696</v>
      </c>
      <c r="C766" s="137" t="s">
        <v>1697</v>
      </c>
      <c r="D766" s="137">
        <v>90</v>
      </c>
      <c r="E766" s="137" t="s">
        <v>2935</v>
      </c>
      <c r="F766" s="137">
        <v>0</v>
      </c>
      <c r="G766" s="137" t="s">
        <v>181</v>
      </c>
      <c r="H766" s="70">
        <v>0</v>
      </c>
      <c r="I766" s="70" t="s">
        <v>181</v>
      </c>
      <c r="J766" s="149"/>
    </row>
    <row r="767" spans="1:10" ht="12.75" customHeight="1">
      <c r="A767" s="70" t="s">
        <v>1561</v>
      </c>
      <c r="B767" s="137" t="s">
        <v>1698</v>
      </c>
      <c r="C767" s="137" t="s">
        <v>1699</v>
      </c>
      <c r="D767" s="137">
        <v>90</v>
      </c>
      <c r="E767" s="137" t="s">
        <v>2935</v>
      </c>
      <c r="F767" s="137">
        <v>0</v>
      </c>
      <c r="G767" s="137" t="s">
        <v>181</v>
      </c>
      <c r="H767" s="70">
        <v>0</v>
      </c>
      <c r="I767" s="70" t="s">
        <v>181</v>
      </c>
      <c r="J767" s="149"/>
    </row>
    <row r="768" spans="1:10">
      <c r="A768" s="71" t="s">
        <v>1561</v>
      </c>
      <c r="B768" s="153" t="s">
        <v>1700</v>
      </c>
      <c r="C768" s="153" t="s">
        <v>1701</v>
      </c>
      <c r="D768" s="153">
        <v>90</v>
      </c>
      <c r="E768" s="153" t="s">
        <v>2935</v>
      </c>
      <c r="F768" s="153">
        <v>0</v>
      </c>
      <c r="G768" s="153" t="s">
        <v>181</v>
      </c>
      <c r="H768" s="71">
        <v>0</v>
      </c>
      <c r="I768" s="71" t="s">
        <v>181</v>
      </c>
      <c r="J768" s="152"/>
    </row>
    <row r="769" spans="1:10">
      <c r="A769" s="29"/>
      <c r="B769" s="28">
        <f>COUNTA(B699:B768)</f>
        <v>70</v>
      </c>
      <c r="C769" s="28"/>
      <c r="D769" s="29"/>
      <c r="E769" s="29"/>
      <c r="F769" s="28">
        <f>COUNTIF(F699:F768, "&gt;0")</f>
        <v>2</v>
      </c>
      <c r="G769" s="29"/>
      <c r="H769" s="28"/>
      <c r="I769" s="29"/>
      <c r="J769" s="51">
        <f>SUM(J699:J768)</f>
        <v>1168.96</v>
      </c>
    </row>
    <row r="770" spans="1:10">
      <c r="A770" s="29"/>
      <c r="B770" s="28"/>
      <c r="C770" s="28"/>
      <c r="D770" s="29"/>
      <c r="E770" s="29"/>
      <c r="F770" s="28"/>
      <c r="G770" s="29"/>
      <c r="H770" s="28"/>
      <c r="I770" s="29"/>
      <c r="J770" s="51"/>
    </row>
    <row r="771" spans="1:10" ht="12.75" customHeight="1">
      <c r="A771" s="70" t="s">
        <v>1702</v>
      </c>
      <c r="B771" s="137" t="s">
        <v>1703</v>
      </c>
      <c r="C771" s="137" t="s">
        <v>1704</v>
      </c>
      <c r="D771" s="137">
        <v>90</v>
      </c>
      <c r="E771" s="137" t="s">
        <v>2935</v>
      </c>
      <c r="F771" s="137">
        <v>0</v>
      </c>
      <c r="G771" s="137" t="s">
        <v>181</v>
      </c>
      <c r="H771" s="70">
        <v>0</v>
      </c>
      <c r="I771" s="70" t="s">
        <v>181</v>
      </c>
      <c r="J771" s="149"/>
    </row>
    <row r="772" spans="1:10" ht="12.75" customHeight="1">
      <c r="A772" s="70" t="s">
        <v>1702</v>
      </c>
      <c r="B772" s="137" t="s">
        <v>1705</v>
      </c>
      <c r="C772" s="137" t="s">
        <v>1706</v>
      </c>
      <c r="D772" s="137">
        <v>360</v>
      </c>
      <c r="E772" s="137" t="s">
        <v>2935</v>
      </c>
      <c r="F772" s="137">
        <v>0</v>
      </c>
      <c r="G772" s="137" t="s">
        <v>181</v>
      </c>
      <c r="H772" s="70">
        <v>0</v>
      </c>
      <c r="I772" s="70" t="s">
        <v>181</v>
      </c>
      <c r="J772" s="149"/>
    </row>
    <row r="773" spans="1:10" ht="12.75" customHeight="1">
      <c r="A773" s="70" t="s">
        <v>1702</v>
      </c>
      <c r="B773" s="137" t="s">
        <v>1707</v>
      </c>
      <c r="C773" s="137" t="s">
        <v>1708</v>
      </c>
      <c r="D773" s="137">
        <v>90</v>
      </c>
      <c r="E773" s="137" t="s">
        <v>2935</v>
      </c>
      <c r="F773" s="137">
        <v>0</v>
      </c>
      <c r="G773" s="137" t="s">
        <v>181</v>
      </c>
      <c r="H773" s="70">
        <v>0</v>
      </c>
      <c r="I773" s="70" t="s">
        <v>181</v>
      </c>
      <c r="J773" s="149"/>
    </row>
    <row r="774" spans="1:10" ht="12.75" customHeight="1">
      <c r="A774" s="70" t="s">
        <v>1702</v>
      </c>
      <c r="B774" s="137" t="s">
        <v>1709</v>
      </c>
      <c r="C774" s="137" t="s">
        <v>1710</v>
      </c>
      <c r="D774" s="137">
        <v>90</v>
      </c>
      <c r="E774" s="137" t="s">
        <v>2935</v>
      </c>
      <c r="F774" s="137">
        <v>0</v>
      </c>
      <c r="G774" s="137" t="s">
        <v>181</v>
      </c>
      <c r="H774" s="70">
        <v>0</v>
      </c>
      <c r="I774" s="70" t="s">
        <v>181</v>
      </c>
      <c r="J774" s="149"/>
    </row>
    <row r="775" spans="1:10" ht="12.75" customHeight="1">
      <c r="A775" s="70" t="s">
        <v>1702</v>
      </c>
      <c r="B775" s="137" t="s">
        <v>1711</v>
      </c>
      <c r="C775" s="137" t="s">
        <v>1712</v>
      </c>
      <c r="D775" s="137">
        <v>90</v>
      </c>
      <c r="E775" s="137" t="s">
        <v>2935</v>
      </c>
      <c r="F775" s="137">
        <v>0</v>
      </c>
      <c r="G775" s="137" t="s">
        <v>181</v>
      </c>
      <c r="H775" s="70">
        <v>0</v>
      </c>
      <c r="I775" s="70" t="s">
        <v>181</v>
      </c>
      <c r="J775" s="149"/>
    </row>
    <row r="776" spans="1:10" ht="12.75" customHeight="1">
      <c r="A776" s="70" t="s">
        <v>1702</v>
      </c>
      <c r="B776" s="137" t="s">
        <v>1713</v>
      </c>
      <c r="C776" s="137" t="s">
        <v>1714</v>
      </c>
      <c r="D776" s="137">
        <v>90</v>
      </c>
      <c r="E776" s="137" t="s">
        <v>2935</v>
      </c>
      <c r="F776" s="137">
        <v>0</v>
      </c>
      <c r="G776" s="137" t="s">
        <v>181</v>
      </c>
      <c r="H776" s="70">
        <v>0</v>
      </c>
      <c r="I776" s="70" t="s">
        <v>181</v>
      </c>
      <c r="J776" s="149"/>
    </row>
    <row r="777" spans="1:10" ht="12.75" customHeight="1">
      <c r="A777" s="70" t="s">
        <v>1702</v>
      </c>
      <c r="B777" s="137" t="s">
        <v>1715</v>
      </c>
      <c r="C777" s="137" t="s">
        <v>1716</v>
      </c>
      <c r="D777" s="137">
        <v>90</v>
      </c>
      <c r="E777" s="137" t="s">
        <v>2935</v>
      </c>
      <c r="F777" s="137">
        <v>0</v>
      </c>
      <c r="G777" s="137" t="s">
        <v>181</v>
      </c>
      <c r="H777" s="70">
        <v>0</v>
      </c>
      <c r="I777" s="70" t="s">
        <v>181</v>
      </c>
      <c r="J777" s="149"/>
    </row>
    <row r="778" spans="1:10" ht="12.75" customHeight="1">
      <c r="A778" s="70" t="s">
        <v>1702</v>
      </c>
      <c r="B778" s="137" t="s">
        <v>1717</v>
      </c>
      <c r="C778" s="137" t="s">
        <v>1718</v>
      </c>
      <c r="D778" s="137">
        <v>90</v>
      </c>
      <c r="E778" s="137" t="s">
        <v>2935</v>
      </c>
      <c r="F778" s="137">
        <v>0</v>
      </c>
      <c r="G778" s="137" t="s">
        <v>181</v>
      </c>
      <c r="H778" s="70">
        <v>0</v>
      </c>
      <c r="I778" s="70" t="s">
        <v>181</v>
      </c>
      <c r="J778" s="149"/>
    </row>
    <row r="779" spans="1:10" ht="12.75" customHeight="1">
      <c r="A779" s="70" t="s">
        <v>1702</v>
      </c>
      <c r="B779" s="137" t="s">
        <v>1719</v>
      </c>
      <c r="C779" s="137" t="s">
        <v>1720</v>
      </c>
      <c r="D779" s="137">
        <v>360</v>
      </c>
      <c r="E779" s="137" t="s">
        <v>2935</v>
      </c>
      <c r="F779" s="137">
        <v>0</v>
      </c>
      <c r="G779" s="137" t="s">
        <v>181</v>
      </c>
      <c r="H779" s="70">
        <v>0</v>
      </c>
      <c r="I779" s="70" t="s">
        <v>181</v>
      </c>
      <c r="J779" s="149"/>
    </row>
    <row r="780" spans="1:10" ht="12.75" customHeight="1">
      <c r="A780" s="70" t="s">
        <v>1702</v>
      </c>
      <c r="B780" s="137" t="s">
        <v>1721</v>
      </c>
      <c r="C780" s="137" t="s">
        <v>1722</v>
      </c>
      <c r="D780" s="137">
        <v>90</v>
      </c>
      <c r="E780" s="137" t="s">
        <v>2935</v>
      </c>
      <c r="F780" s="137">
        <v>0</v>
      </c>
      <c r="G780" s="137" t="s">
        <v>181</v>
      </c>
      <c r="H780" s="70">
        <v>0</v>
      </c>
      <c r="I780" s="70" t="s">
        <v>181</v>
      </c>
      <c r="J780" s="149"/>
    </row>
    <row r="781" spans="1:10" ht="12.75" customHeight="1">
      <c r="A781" s="70" t="s">
        <v>1702</v>
      </c>
      <c r="B781" s="137" t="s">
        <v>1723</v>
      </c>
      <c r="C781" s="137" t="s">
        <v>1724</v>
      </c>
      <c r="D781" s="137">
        <v>90</v>
      </c>
      <c r="E781" s="137" t="s">
        <v>2935</v>
      </c>
      <c r="F781" s="137">
        <v>0</v>
      </c>
      <c r="G781" s="137" t="s">
        <v>181</v>
      </c>
      <c r="H781" s="70">
        <v>0</v>
      </c>
      <c r="I781" s="70" t="s">
        <v>181</v>
      </c>
      <c r="J781" s="149"/>
    </row>
    <row r="782" spans="1:10" ht="12.75" customHeight="1">
      <c r="A782" s="70" t="s">
        <v>1702</v>
      </c>
      <c r="B782" s="137" t="s">
        <v>1725</v>
      </c>
      <c r="C782" s="137" t="s">
        <v>1726</v>
      </c>
      <c r="D782" s="137">
        <v>90</v>
      </c>
      <c r="E782" s="137" t="s">
        <v>2935</v>
      </c>
      <c r="F782" s="137">
        <v>0</v>
      </c>
      <c r="G782" s="137" t="s">
        <v>181</v>
      </c>
      <c r="H782" s="70">
        <v>0</v>
      </c>
      <c r="I782" s="70" t="s">
        <v>181</v>
      </c>
      <c r="J782" s="149"/>
    </row>
    <row r="783" spans="1:10" ht="12.75" customHeight="1">
      <c r="A783" s="70" t="s">
        <v>1702</v>
      </c>
      <c r="B783" s="137" t="s">
        <v>1727</v>
      </c>
      <c r="C783" s="137" t="s">
        <v>1728</v>
      </c>
      <c r="D783" s="137">
        <v>360</v>
      </c>
      <c r="E783" s="137" t="s">
        <v>2935</v>
      </c>
      <c r="F783" s="137">
        <v>0</v>
      </c>
      <c r="G783" s="137" t="s">
        <v>181</v>
      </c>
      <c r="H783" s="70">
        <v>0</v>
      </c>
      <c r="I783" s="70" t="s">
        <v>181</v>
      </c>
      <c r="J783" s="149"/>
    </row>
    <row r="784" spans="1:10" ht="12.75" customHeight="1">
      <c r="A784" s="70" t="s">
        <v>1702</v>
      </c>
      <c r="B784" s="137" t="s">
        <v>1729</v>
      </c>
      <c r="C784" s="137" t="s">
        <v>1730</v>
      </c>
      <c r="D784" s="137">
        <v>90</v>
      </c>
      <c r="E784" s="137" t="s">
        <v>2935</v>
      </c>
      <c r="F784" s="137">
        <v>0</v>
      </c>
      <c r="G784" s="137" t="s">
        <v>181</v>
      </c>
      <c r="H784" s="70">
        <v>0</v>
      </c>
      <c r="I784" s="70" t="s">
        <v>181</v>
      </c>
      <c r="J784" s="149"/>
    </row>
    <row r="785" spans="1:10" ht="12.75" customHeight="1">
      <c r="A785" s="70" t="s">
        <v>1702</v>
      </c>
      <c r="B785" s="137" t="s">
        <v>1731</v>
      </c>
      <c r="C785" s="137" t="s">
        <v>1732</v>
      </c>
      <c r="D785" s="137">
        <v>90</v>
      </c>
      <c r="E785" s="137" t="s">
        <v>2935</v>
      </c>
      <c r="F785" s="137">
        <v>0</v>
      </c>
      <c r="G785" s="137" t="s">
        <v>181</v>
      </c>
      <c r="H785" s="70">
        <v>0</v>
      </c>
      <c r="I785" s="70" t="s">
        <v>181</v>
      </c>
      <c r="J785" s="149"/>
    </row>
    <row r="786" spans="1:10" ht="12.75" customHeight="1">
      <c r="A786" s="70" t="s">
        <v>1702</v>
      </c>
      <c r="B786" s="137" t="s">
        <v>1733</v>
      </c>
      <c r="C786" s="137" t="s">
        <v>1734</v>
      </c>
      <c r="D786" s="137">
        <v>90</v>
      </c>
      <c r="E786" s="137" t="s">
        <v>2935</v>
      </c>
      <c r="F786" s="137">
        <v>0</v>
      </c>
      <c r="G786" s="137" t="s">
        <v>181</v>
      </c>
      <c r="H786" s="70">
        <v>0</v>
      </c>
      <c r="I786" s="70" t="s">
        <v>181</v>
      </c>
      <c r="J786" s="149"/>
    </row>
    <row r="787" spans="1:10" ht="12.75" customHeight="1">
      <c r="A787" s="70" t="s">
        <v>1702</v>
      </c>
      <c r="B787" s="137" t="s">
        <v>1735</v>
      </c>
      <c r="C787" s="137" t="s">
        <v>1736</v>
      </c>
      <c r="D787" s="137">
        <v>90</v>
      </c>
      <c r="E787" s="137" t="s">
        <v>2935</v>
      </c>
      <c r="F787" s="137">
        <v>0</v>
      </c>
      <c r="G787" s="137" t="s">
        <v>181</v>
      </c>
      <c r="H787" s="70">
        <v>0</v>
      </c>
      <c r="I787" s="70" t="s">
        <v>181</v>
      </c>
      <c r="J787" s="149"/>
    </row>
    <row r="788" spans="1:10" ht="12.75" customHeight="1">
      <c r="A788" s="70" t="s">
        <v>1702</v>
      </c>
      <c r="B788" s="137" t="s">
        <v>1737</v>
      </c>
      <c r="C788" s="137" t="s">
        <v>1738</v>
      </c>
      <c r="D788" s="137">
        <v>360</v>
      </c>
      <c r="E788" s="137" t="s">
        <v>2935</v>
      </c>
      <c r="F788" s="137">
        <v>0</v>
      </c>
      <c r="G788" s="137" t="s">
        <v>181</v>
      </c>
      <c r="H788" s="70">
        <v>0</v>
      </c>
      <c r="I788" s="70" t="s">
        <v>181</v>
      </c>
      <c r="J788" s="149"/>
    </row>
    <row r="789" spans="1:10" ht="12.75" customHeight="1">
      <c r="A789" s="70" t="s">
        <v>1702</v>
      </c>
      <c r="B789" s="137" t="s">
        <v>1739</v>
      </c>
      <c r="C789" s="137" t="s">
        <v>1740</v>
      </c>
      <c r="D789" s="137">
        <v>90</v>
      </c>
      <c r="E789" s="137" t="s">
        <v>2935</v>
      </c>
      <c r="F789" s="137">
        <v>0</v>
      </c>
      <c r="G789" s="137" t="s">
        <v>181</v>
      </c>
      <c r="H789" s="70">
        <v>0</v>
      </c>
      <c r="I789" s="70" t="s">
        <v>181</v>
      </c>
      <c r="J789" s="149"/>
    </row>
    <row r="790" spans="1:10" ht="12.75" customHeight="1">
      <c r="A790" s="70" t="s">
        <v>1702</v>
      </c>
      <c r="B790" s="137" t="s">
        <v>1741</v>
      </c>
      <c r="C790" s="137" t="s">
        <v>1742</v>
      </c>
      <c r="D790" s="137">
        <v>90</v>
      </c>
      <c r="E790" s="137" t="s">
        <v>2935</v>
      </c>
      <c r="F790" s="137">
        <v>0</v>
      </c>
      <c r="G790" s="137" t="s">
        <v>181</v>
      </c>
      <c r="H790" s="70">
        <v>0</v>
      </c>
      <c r="I790" s="70" t="s">
        <v>181</v>
      </c>
      <c r="J790" s="149"/>
    </row>
    <row r="791" spans="1:10" ht="12.75" customHeight="1">
      <c r="A791" s="70" t="s">
        <v>1702</v>
      </c>
      <c r="B791" s="137" t="s">
        <v>1743</v>
      </c>
      <c r="C791" s="137" t="s">
        <v>1744</v>
      </c>
      <c r="D791" s="137">
        <v>90</v>
      </c>
      <c r="E791" s="137" t="s">
        <v>2935</v>
      </c>
      <c r="F791" s="137">
        <v>0</v>
      </c>
      <c r="G791" s="137" t="s">
        <v>181</v>
      </c>
      <c r="H791" s="70">
        <v>0</v>
      </c>
      <c r="I791" s="70" t="s">
        <v>181</v>
      </c>
      <c r="J791" s="149"/>
    </row>
    <row r="792" spans="1:10" ht="12.75" customHeight="1">
      <c r="A792" s="70" t="s">
        <v>1702</v>
      </c>
      <c r="B792" s="137" t="s">
        <v>1745</v>
      </c>
      <c r="C792" s="137" t="s">
        <v>1746</v>
      </c>
      <c r="D792" s="137">
        <v>90</v>
      </c>
      <c r="E792" s="137" t="s">
        <v>2935</v>
      </c>
      <c r="F792" s="137">
        <v>0</v>
      </c>
      <c r="G792" s="137" t="s">
        <v>181</v>
      </c>
      <c r="H792" s="70">
        <v>0</v>
      </c>
      <c r="I792" s="70" t="s">
        <v>181</v>
      </c>
      <c r="J792" s="149"/>
    </row>
    <row r="793" spans="1:10" ht="12.75" customHeight="1">
      <c r="A793" s="70" t="s">
        <v>1702</v>
      </c>
      <c r="B793" s="137" t="s">
        <v>1747</v>
      </c>
      <c r="C793" s="137" t="s">
        <v>1748</v>
      </c>
      <c r="D793" s="137">
        <v>90</v>
      </c>
      <c r="E793" s="137" t="s">
        <v>2935</v>
      </c>
      <c r="F793" s="137">
        <v>0</v>
      </c>
      <c r="G793" s="137" t="s">
        <v>181</v>
      </c>
      <c r="H793" s="70">
        <v>0</v>
      </c>
      <c r="I793" s="70" t="s">
        <v>181</v>
      </c>
      <c r="J793" s="149"/>
    </row>
    <row r="794" spans="1:10" ht="12.75" customHeight="1">
      <c r="A794" s="70" t="s">
        <v>1702</v>
      </c>
      <c r="B794" s="137" t="s">
        <v>1749</v>
      </c>
      <c r="C794" s="137" t="s">
        <v>1750</v>
      </c>
      <c r="D794" s="137">
        <v>90</v>
      </c>
      <c r="E794" s="137" t="s">
        <v>2935</v>
      </c>
      <c r="F794" s="137">
        <v>0</v>
      </c>
      <c r="G794" s="137" t="s">
        <v>181</v>
      </c>
      <c r="H794" s="70">
        <v>0</v>
      </c>
      <c r="I794" s="70" t="s">
        <v>181</v>
      </c>
      <c r="J794" s="149"/>
    </row>
    <row r="795" spans="1:10" ht="12.75" customHeight="1">
      <c r="A795" s="70" t="s">
        <v>1702</v>
      </c>
      <c r="B795" s="137" t="s">
        <v>1751</v>
      </c>
      <c r="C795" s="137" t="s">
        <v>1752</v>
      </c>
      <c r="D795" s="137">
        <v>90</v>
      </c>
      <c r="E795" s="137" t="s">
        <v>2935</v>
      </c>
      <c r="F795" s="137">
        <v>0</v>
      </c>
      <c r="G795" s="137" t="s">
        <v>181</v>
      </c>
      <c r="H795" s="70">
        <v>0</v>
      </c>
      <c r="I795" s="70" t="s">
        <v>181</v>
      </c>
      <c r="J795" s="149"/>
    </row>
    <row r="796" spans="1:10" ht="12.75" customHeight="1">
      <c r="A796" s="70" t="s">
        <v>1702</v>
      </c>
      <c r="B796" s="137" t="s">
        <v>1753</v>
      </c>
      <c r="C796" s="137" t="s">
        <v>1754</v>
      </c>
      <c r="D796" s="137">
        <v>90</v>
      </c>
      <c r="E796" s="137" t="s">
        <v>2935</v>
      </c>
      <c r="F796" s="137">
        <v>0</v>
      </c>
      <c r="G796" s="137" t="s">
        <v>181</v>
      </c>
      <c r="H796" s="70">
        <v>0</v>
      </c>
      <c r="I796" s="70" t="s">
        <v>181</v>
      </c>
      <c r="J796" s="149"/>
    </row>
    <row r="797" spans="1:10" ht="12.75" customHeight="1">
      <c r="A797" s="70" t="s">
        <v>1702</v>
      </c>
      <c r="B797" s="137" t="s">
        <v>1755</v>
      </c>
      <c r="C797" s="137" t="s">
        <v>1756</v>
      </c>
      <c r="D797" s="137">
        <v>90</v>
      </c>
      <c r="E797" s="137" t="s">
        <v>2935</v>
      </c>
      <c r="F797" s="137">
        <v>0</v>
      </c>
      <c r="G797" s="137" t="s">
        <v>181</v>
      </c>
      <c r="H797" s="70">
        <v>0</v>
      </c>
      <c r="I797" s="70" t="s">
        <v>181</v>
      </c>
      <c r="J797" s="149"/>
    </row>
    <row r="798" spans="1:10" ht="12.75" customHeight="1">
      <c r="A798" s="70" t="s">
        <v>1702</v>
      </c>
      <c r="B798" s="137" t="s">
        <v>1757</v>
      </c>
      <c r="C798" s="137" t="s">
        <v>1758</v>
      </c>
      <c r="D798" s="137">
        <v>90</v>
      </c>
      <c r="E798" s="137" t="s">
        <v>2935</v>
      </c>
      <c r="F798" s="137">
        <v>0</v>
      </c>
      <c r="G798" s="137" t="s">
        <v>181</v>
      </c>
      <c r="H798" s="70">
        <v>0</v>
      </c>
      <c r="I798" s="70" t="s">
        <v>181</v>
      </c>
      <c r="J798" s="149"/>
    </row>
    <row r="799" spans="1:10" ht="12.75" customHeight="1">
      <c r="A799" s="70" t="s">
        <v>1702</v>
      </c>
      <c r="B799" s="137" t="s">
        <v>1759</v>
      </c>
      <c r="C799" s="137" t="s">
        <v>1760</v>
      </c>
      <c r="D799" s="137">
        <v>90</v>
      </c>
      <c r="E799" s="137" t="s">
        <v>2935</v>
      </c>
      <c r="F799" s="137">
        <v>0</v>
      </c>
      <c r="G799" s="137" t="s">
        <v>181</v>
      </c>
      <c r="H799" s="70">
        <v>0</v>
      </c>
      <c r="I799" s="70" t="s">
        <v>181</v>
      </c>
      <c r="J799" s="149"/>
    </row>
    <row r="800" spans="1:10" ht="12.75" customHeight="1">
      <c r="A800" s="70" t="s">
        <v>1702</v>
      </c>
      <c r="B800" s="137" t="s">
        <v>1761</v>
      </c>
      <c r="C800" s="137" t="s">
        <v>1762</v>
      </c>
      <c r="D800" s="137">
        <v>90</v>
      </c>
      <c r="E800" s="137" t="s">
        <v>2935</v>
      </c>
      <c r="F800" s="137">
        <v>0</v>
      </c>
      <c r="G800" s="137" t="s">
        <v>181</v>
      </c>
      <c r="H800" s="70">
        <v>0</v>
      </c>
      <c r="I800" s="70" t="s">
        <v>181</v>
      </c>
      <c r="J800" s="149"/>
    </row>
    <row r="801" spans="1:10" ht="12.75" customHeight="1">
      <c r="A801" s="70" t="s">
        <v>1702</v>
      </c>
      <c r="B801" s="137" t="s">
        <v>1763</v>
      </c>
      <c r="C801" s="137" t="s">
        <v>1764</v>
      </c>
      <c r="D801" s="137">
        <v>90</v>
      </c>
      <c r="E801" s="137" t="s">
        <v>2935</v>
      </c>
      <c r="F801" s="137">
        <v>0</v>
      </c>
      <c r="G801" s="137" t="s">
        <v>181</v>
      </c>
      <c r="H801" s="70">
        <v>0</v>
      </c>
      <c r="I801" s="70" t="s">
        <v>181</v>
      </c>
      <c r="J801" s="149"/>
    </row>
    <row r="802" spans="1:10" ht="12.75" customHeight="1">
      <c r="A802" s="70" t="s">
        <v>1702</v>
      </c>
      <c r="B802" s="137" t="s">
        <v>1765</v>
      </c>
      <c r="C802" s="137" t="s">
        <v>1766</v>
      </c>
      <c r="D802" s="137">
        <v>90</v>
      </c>
      <c r="E802" s="137" t="s">
        <v>2935</v>
      </c>
      <c r="F802" s="137">
        <v>0</v>
      </c>
      <c r="G802" s="137" t="s">
        <v>181</v>
      </c>
      <c r="H802" s="70">
        <v>0</v>
      </c>
      <c r="I802" s="70" t="s">
        <v>181</v>
      </c>
      <c r="J802" s="149"/>
    </row>
    <row r="803" spans="1:10" ht="12.75" customHeight="1">
      <c r="A803" s="70" t="s">
        <v>1702</v>
      </c>
      <c r="B803" s="137" t="s">
        <v>1767</v>
      </c>
      <c r="C803" s="137" t="s">
        <v>1768</v>
      </c>
      <c r="D803" s="137">
        <v>90</v>
      </c>
      <c r="E803" s="137" t="s">
        <v>2935</v>
      </c>
      <c r="F803" s="137">
        <v>0</v>
      </c>
      <c r="G803" s="137" t="s">
        <v>181</v>
      </c>
      <c r="H803" s="70">
        <v>0</v>
      </c>
      <c r="I803" s="70" t="s">
        <v>181</v>
      </c>
      <c r="J803" s="149"/>
    </row>
    <row r="804" spans="1:10" ht="12.75" customHeight="1">
      <c r="A804" s="70" t="s">
        <v>1702</v>
      </c>
      <c r="B804" s="137" t="s">
        <v>1769</v>
      </c>
      <c r="C804" s="137" t="s">
        <v>1770</v>
      </c>
      <c r="D804" s="137">
        <v>90</v>
      </c>
      <c r="E804" s="137" t="s">
        <v>2935</v>
      </c>
      <c r="F804" s="137">
        <v>0</v>
      </c>
      <c r="G804" s="137" t="s">
        <v>181</v>
      </c>
      <c r="H804" s="70">
        <v>0</v>
      </c>
      <c r="I804" s="70" t="s">
        <v>181</v>
      </c>
      <c r="J804" s="149"/>
    </row>
    <row r="805" spans="1:10" ht="12.75" customHeight="1">
      <c r="A805" s="70" t="s">
        <v>1702</v>
      </c>
      <c r="B805" s="137" t="s">
        <v>1771</v>
      </c>
      <c r="C805" s="137" t="s">
        <v>1772</v>
      </c>
      <c r="D805" s="137">
        <v>90</v>
      </c>
      <c r="E805" s="137" t="s">
        <v>2935</v>
      </c>
      <c r="F805" s="137">
        <v>0</v>
      </c>
      <c r="G805" s="137" t="s">
        <v>181</v>
      </c>
      <c r="H805" s="70">
        <v>0</v>
      </c>
      <c r="I805" s="70" t="s">
        <v>181</v>
      </c>
      <c r="J805" s="149"/>
    </row>
    <row r="806" spans="1:10" ht="12.75" customHeight="1">
      <c r="A806" s="70" t="s">
        <v>1702</v>
      </c>
      <c r="B806" s="137" t="s">
        <v>1773</v>
      </c>
      <c r="C806" s="137" t="s">
        <v>1774</v>
      </c>
      <c r="D806" s="137">
        <v>90</v>
      </c>
      <c r="E806" s="137" t="s">
        <v>2935</v>
      </c>
      <c r="F806" s="137">
        <v>0</v>
      </c>
      <c r="G806" s="137" t="s">
        <v>181</v>
      </c>
      <c r="H806" s="70">
        <v>0</v>
      </c>
      <c r="I806" s="70" t="s">
        <v>181</v>
      </c>
      <c r="J806" s="149"/>
    </row>
    <row r="807" spans="1:10" ht="12.75" customHeight="1">
      <c r="A807" s="70" t="s">
        <v>1702</v>
      </c>
      <c r="B807" s="137" t="s">
        <v>1775</v>
      </c>
      <c r="C807" s="137" t="s">
        <v>1776</v>
      </c>
      <c r="D807" s="137">
        <v>90</v>
      </c>
      <c r="E807" s="137" t="s">
        <v>2935</v>
      </c>
      <c r="F807" s="137">
        <v>0</v>
      </c>
      <c r="G807" s="137" t="s">
        <v>181</v>
      </c>
      <c r="H807" s="70">
        <v>0</v>
      </c>
      <c r="I807" s="70" t="s">
        <v>181</v>
      </c>
      <c r="J807" s="149"/>
    </row>
    <row r="808" spans="1:10" ht="12.75" customHeight="1">
      <c r="A808" s="70" t="s">
        <v>1702</v>
      </c>
      <c r="B808" s="137" t="s">
        <v>1777</v>
      </c>
      <c r="C808" s="137" t="s">
        <v>1778</v>
      </c>
      <c r="D808" s="137">
        <v>90</v>
      </c>
      <c r="E808" s="137" t="s">
        <v>2935</v>
      </c>
      <c r="F808" s="137">
        <v>0</v>
      </c>
      <c r="G808" s="137" t="s">
        <v>181</v>
      </c>
      <c r="H808" s="70">
        <v>0</v>
      </c>
      <c r="I808" s="70" t="s">
        <v>181</v>
      </c>
      <c r="J808" s="149"/>
    </row>
    <row r="809" spans="1:10" ht="12.75" customHeight="1">
      <c r="A809" s="70" t="s">
        <v>1702</v>
      </c>
      <c r="B809" s="137" t="s">
        <v>1779</v>
      </c>
      <c r="C809" s="137" t="s">
        <v>1780</v>
      </c>
      <c r="D809" s="137">
        <v>90</v>
      </c>
      <c r="E809" s="137" t="s">
        <v>2935</v>
      </c>
      <c r="F809" s="137">
        <v>0</v>
      </c>
      <c r="G809" s="137" t="s">
        <v>181</v>
      </c>
      <c r="H809" s="70">
        <v>0</v>
      </c>
      <c r="I809" s="70" t="s">
        <v>181</v>
      </c>
      <c r="J809" s="149"/>
    </row>
    <row r="810" spans="1:10" ht="12.75" customHeight="1">
      <c r="A810" s="70" t="s">
        <v>1702</v>
      </c>
      <c r="B810" s="137" t="s">
        <v>1781</v>
      </c>
      <c r="C810" s="137" t="s">
        <v>1782</v>
      </c>
      <c r="D810" s="137">
        <v>90</v>
      </c>
      <c r="E810" s="137" t="s">
        <v>2935</v>
      </c>
      <c r="F810" s="137">
        <v>0</v>
      </c>
      <c r="G810" s="137" t="s">
        <v>181</v>
      </c>
      <c r="H810" s="70">
        <v>0</v>
      </c>
      <c r="I810" s="70" t="s">
        <v>181</v>
      </c>
      <c r="J810" s="149"/>
    </row>
    <row r="811" spans="1:10" ht="12.75" customHeight="1">
      <c r="A811" s="70" t="s">
        <v>1702</v>
      </c>
      <c r="B811" s="137" t="s">
        <v>1783</v>
      </c>
      <c r="C811" s="137" t="s">
        <v>1784</v>
      </c>
      <c r="D811" s="137">
        <v>90</v>
      </c>
      <c r="E811" s="137" t="s">
        <v>2935</v>
      </c>
      <c r="F811" s="137">
        <v>0</v>
      </c>
      <c r="G811" s="137" t="s">
        <v>181</v>
      </c>
      <c r="H811" s="70">
        <v>0</v>
      </c>
      <c r="I811" s="70" t="s">
        <v>181</v>
      </c>
      <c r="J811" s="149"/>
    </row>
    <row r="812" spans="1:10" ht="12.75" customHeight="1">
      <c r="A812" s="70" t="s">
        <v>1702</v>
      </c>
      <c r="B812" s="137" t="s">
        <v>1785</v>
      </c>
      <c r="C812" s="137" t="s">
        <v>1786</v>
      </c>
      <c r="D812" s="137">
        <v>90</v>
      </c>
      <c r="E812" s="137" t="s">
        <v>2935</v>
      </c>
      <c r="F812" s="137">
        <v>0</v>
      </c>
      <c r="G812" s="137" t="s">
        <v>181</v>
      </c>
      <c r="H812" s="70">
        <v>0</v>
      </c>
      <c r="I812" s="70" t="s">
        <v>181</v>
      </c>
      <c r="J812" s="149"/>
    </row>
    <row r="813" spans="1:10" ht="12.75" customHeight="1">
      <c r="A813" s="70" t="s">
        <v>1702</v>
      </c>
      <c r="B813" s="137" t="s">
        <v>1787</v>
      </c>
      <c r="C813" s="137" t="s">
        <v>1788</v>
      </c>
      <c r="D813" s="137">
        <v>90</v>
      </c>
      <c r="E813" s="137" t="s">
        <v>2935</v>
      </c>
      <c r="F813" s="137">
        <v>0</v>
      </c>
      <c r="G813" s="137" t="s">
        <v>181</v>
      </c>
      <c r="H813" s="70">
        <v>0</v>
      </c>
      <c r="I813" s="70" t="s">
        <v>181</v>
      </c>
      <c r="J813" s="149"/>
    </row>
    <row r="814" spans="1:10" ht="12.75" customHeight="1">
      <c r="A814" s="70" t="s">
        <v>1702</v>
      </c>
      <c r="B814" s="137" t="s">
        <v>1789</v>
      </c>
      <c r="C814" s="137" t="s">
        <v>1790</v>
      </c>
      <c r="D814" s="137">
        <v>90</v>
      </c>
      <c r="E814" s="137" t="s">
        <v>2935</v>
      </c>
      <c r="F814" s="137">
        <v>0</v>
      </c>
      <c r="G814" s="137" t="s">
        <v>181</v>
      </c>
      <c r="H814" s="70">
        <v>0</v>
      </c>
      <c r="I814" s="70" t="s">
        <v>181</v>
      </c>
      <c r="J814" s="149"/>
    </row>
    <row r="815" spans="1:10" ht="12.75" customHeight="1">
      <c r="A815" s="70" t="s">
        <v>1702</v>
      </c>
      <c r="B815" s="137" t="s">
        <v>1791</v>
      </c>
      <c r="C815" s="137" t="s">
        <v>1792</v>
      </c>
      <c r="D815" s="137">
        <v>90</v>
      </c>
      <c r="E815" s="137" t="s">
        <v>2935</v>
      </c>
      <c r="F815" s="137">
        <v>0</v>
      </c>
      <c r="G815" s="137" t="s">
        <v>181</v>
      </c>
      <c r="H815" s="70">
        <v>0</v>
      </c>
      <c r="I815" s="70" t="s">
        <v>181</v>
      </c>
      <c r="J815" s="149"/>
    </row>
    <row r="816" spans="1:10" ht="12.75" customHeight="1">
      <c r="A816" s="70" t="s">
        <v>1702</v>
      </c>
      <c r="B816" s="137" t="s">
        <v>1793</v>
      </c>
      <c r="C816" s="137" t="s">
        <v>1794</v>
      </c>
      <c r="D816" s="137">
        <v>90</v>
      </c>
      <c r="E816" s="137" t="s">
        <v>2935</v>
      </c>
      <c r="F816" s="137">
        <v>0</v>
      </c>
      <c r="G816" s="137" t="s">
        <v>181</v>
      </c>
      <c r="H816" s="70">
        <v>0</v>
      </c>
      <c r="I816" s="70" t="s">
        <v>181</v>
      </c>
      <c r="J816" s="149"/>
    </row>
    <row r="817" spans="1:10" ht="12.75" customHeight="1">
      <c r="A817" s="70" t="s">
        <v>1702</v>
      </c>
      <c r="B817" s="137" t="s">
        <v>1795</v>
      </c>
      <c r="C817" s="137" t="s">
        <v>1796</v>
      </c>
      <c r="D817" s="137">
        <v>90</v>
      </c>
      <c r="E817" s="137" t="s">
        <v>2935</v>
      </c>
      <c r="F817" s="137">
        <v>0</v>
      </c>
      <c r="G817" s="137" t="s">
        <v>181</v>
      </c>
      <c r="H817" s="70">
        <v>0</v>
      </c>
      <c r="I817" s="70" t="s">
        <v>181</v>
      </c>
      <c r="J817" s="149"/>
    </row>
    <row r="818" spans="1:10" ht="12.75" customHeight="1">
      <c r="A818" s="70" t="s">
        <v>1702</v>
      </c>
      <c r="B818" s="137" t="s">
        <v>1797</v>
      </c>
      <c r="C818" s="137" t="s">
        <v>1798</v>
      </c>
      <c r="D818" s="137">
        <v>90</v>
      </c>
      <c r="E818" s="137" t="s">
        <v>2935</v>
      </c>
      <c r="F818" s="137">
        <v>0</v>
      </c>
      <c r="G818" s="137" t="s">
        <v>181</v>
      </c>
      <c r="H818" s="70">
        <v>0</v>
      </c>
      <c r="I818" s="70" t="s">
        <v>181</v>
      </c>
      <c r="J818" s="149"/>
    </row>
    <row r="819" spans="1:10" ht="12.75" customHeight="1">
      <c r="A819" s="70" t="s">
        <v>1702</v>
      </c>
      <c r="B819" s="137" t="s">
        <v>1799</v>
      </c>
      <c r="C819" s="137" t="s">
        <v>1800</v>
      </c>
      <c r="D819" s="137">
        <v>90</v>
      </c>
      <c r="E819" s="137" t="s">
        <v>2935</v>
      </c>
      <c r="F819" s="137">
        <v>0</v>
      </c>
      <c r="G819" s="137" t="s">
        <v>181</v>
      </c>
      <c r="H819" s="70">
        <v>0</v>
      </c>
      <c r="I819" s="70" t="s">
        <v>181</v>
      </c>
      <c r="J819" s="149"/>
    </row>
    <row r="820" spans="1:10" ht="12.75" customHeight="1">
      <c r="A820" s="70" t="s">
        <v>1702</v>
      </c>
      <c r="B820" s="137" t="s">
        <v>1801</v>
      </c>
      <c r="C820" s="137" t="s">
        <v>1802</v>
      </c>
      <c r="D820" s="137">
        <v>90</v>
      </c>
      <c r="E820" s="137" t="s">
        <v>2935</v>
      </c>
      <c r="F820" s="137">
        <v>0</v>
      </c>
      <c r="G820" s="137" t="s">
        <v>181</v>
      </c>
      <c r="H820" s="70">
        <v>0</v>
      </c>
      <c r="I820" s="70" t="s">
        <v>181</v>
      </c>
      <c r="J820" s="149"/>
    </row>
    <row r="821" spans="1:10" ht="12.75" customHeight="1">
      <c r="A821" s="70" t="s">
        <v>1702</v>
      </c>
      <c r="B821" s="137" t="s">
        <v>1803</v>
      </c>
      <c r="C821" s="137" t="s">
        <v>1804</v>
      </c>
      <c r="D821" s="137">
        <v>90</v>
      </c>
      <c r="E821" s="137" t="s">
        <v>2935</v>
      </c>
      <c r="F821" s="137">
        <v>0</v>
      </c>
      <c r="G821" s="137" t="s">
        <v>181</v>
      </c>
      <c r="H821" s="70">
        <v>0</v>
      </c>
      <c r="I821" s="70" t="s">
        <v>181</v>
      </c>
      <c r="J821" s="149"/>
    </row>
    <row r="822" spans="1:10" ht="12.75" customHeight="1">
      <c r="A822" s="70" t="s">
        <v>1702</v>
      </c>
      <c r="B822" s="137" t="s">
        <v>1805</v>
      </c>
      <c r="C822" s="137" t="s">
        <v>1806</v>
      </c>
      <c r="D822" s="137">
        <v>90</v>
      </c>
      <c r="E822" s="137" t="s">
        <v>2935</v>
      </c>
      <c r="F822" s="137">
        <v>0</v>
      </c>
      <c r="G822" s="137" t="s">
        <v>181</v>
      </c>
      <c r="H822" s="70">
        <v>0</v>
      </c>
      <c r="I822" s="70" t="s">
        <v>181</v>
      </c>
      <c r="J822" s="149"/>
    </row>
    <row r="823" spans="1:10" ht="12.75" customHeight="1">
      <c r="A823" s="70" t="s">
        <v>1702</v>
      </c>
      <c r="B823" s="137" t="s">
        <v>1807</v>
      </c>
      <c r="C823" s="137" t="s">
        <v>1808</v>
      </c>
      <c r="D823" s="137">
        <v>90</v>
      </c>
      <c r="E823" s="137" t="s">
        <v>2935</v>
      </c>
      <c r="F823" s="137">
        <v>0</v>
      </c>
      <c r="G823" s="137" t="s">
        <v>181</v>
      </c>
      <c r="H823" s="70">
        <v>0</v>
      </c>
      <c r="I823" s="70" t="s">
        <v>181</v>
      </c>
      <c r="J823" s="149"/>
    </row>
    <row r="824" spans="1:10" ht="12.75" customHeight="1">
      <c r="A824" s="70" t="s">
        <v>1702</v>
      </c>
      <c r="B824" s="137" t="s">
        <v>1809</v>
      </c>
      <c r="C824" s="137" t="s">
        <v>1810</v>
      </c>
      <c r="D824" s="137">
        <v>90</v>
      </c>
      <c r="E824" s="137" t="s">
        <v>2935</v>
      </c>
      <c r="F824" s="137">
        <v>0</v>
      </c>
      <c r="G824" s="137" t="s">
        <v>181</v>
      </c>
      <c r="H824" s="70">
        <v>0</v>
      </c>
      <c r="I824" s="70" t="s">
        <v>181</v>
      </c>
      <c r="J824" s="149"/>
    </row>
    <row r="825" spans="1:10" ht="12.75" customHeight="1">
      <c r="A825" s="70" t="s">
        <v>1702</v>
      </c>
      <c r="B825" s="137" t="s">
        <v>1811</v>
      </c>
      <c r="C825" s="137" t="s">
        <v>1812</v>
      </c>
      <c r="D825" s="137">
        <v>90</v>
      </c>
      <c r="E825" s="137" t="s">
        <v>2935</v>
      </c>
      <c r="F825" s="137">
        <v>0</v>
      </c>
      <c r="G825" s="137" t="s">
        <v>181</v>
      </c>
      <c r="H825" s="70">
        <v>0</v>
      </c>
      <c r="I825" s="70" t="s">
        <v>181</v>
      </c>
      <c r="J825" s="149"/>
    </row>
    <row r="826" spans="1:10" ht="12.75" customHeight="1">
      <c r="A826" s="70" t="s">
        <v>1702</v>
      </c>
      <c r="B826" s="137" t="s">
        <v>1813</v>
      </c>
      <c r="C826" s="137" t="s">
        <v>1814</v>
      </c>
      <c r="D826" s="137">
        <v>90</v>
      </c>
      <c r="E826" s="137" t="s">
        <v>2935</v>
      </c>
      <c r="F826" s="137">
        <v>0</v>
      </c>
      <c r="G826" s="137" t="s">
        <v>181</v>
      </c>
      <c r="H826" s="70">
        <v>0</v>
      </c>
      <c r="I826" s="70" t="s">
        <v>181</v>
      </c>
      <c r="J826" s="149"/>
    </row>
    <row r="827" spans="1:10" ht="12.75" customHeight="1">
      <c r="A827" s="70" t="s">
        <v>1702</v>
      </c>
      <c r="B827" s="137" t="s">
        <v>1815</v>
      </c>
      <c r="C827" s="137" t="s">
        <v>1816</v>
      </c>
      <c r="D827" s="137">
        <v>90</v>
      </c>
      <c r="E827" s="137" t="s">
        <v>2935</v>
      </c>
      <c r="F827" s="137">
        <v>0</v>
      </c>
      <c r="G827" s="137" t="s">
        <v>181</v>
      </c>
      <c r="H827" s="70">
        <v>0</v>
      </c>
      <c r="I827" s="70" t="s">
        <v>181</v>
      </c>
      <c r="J827" s="149"/>
    </row>
    <row r="828" spans="1:10" ht="12.75" customHeight="1">
      <c r="A828" s="70" t="s">
        <v>1702</v>
      </c>
      <c r="B828" s="137" t="s">
        <v>1817</v>
      </c>
      <c r="C828" s="137" t="s">
        <v>1818</v>
      </c>
      <c r="D828" s="137">
        <v>90</v>
      </c>
      <c r="E828" s="137" t="s">
        <v>2935</v>
      </c>
      <c r="F828" s="137">
        <v>0</v>
      </c>
      <c r="G828" s="137" t="s">
        <v>181</v>
      </c>
      <c r="H828" s="70">
        <v>0</v>
      </c>
      <c r="I828" s="70" t="s">
        <v>181</v>
      </c>
      <c r="J828" s="149"/>
    </row>
    <row r="829" spans="1:10" ht="12.75" customHeight="1">
      <c r="A829" s="71" t="s">
        <v>1702</v>
      </c>
      <c r="B829" s="153" t="s">
        <v>1819</v>
      </c>
      <c r="C829" s="153" t="s">
        <v>1820</v>
      </c>
      <c r="D829" s="153">
        <v>90</v>
      </c>
      <c r="E829" s="153" t="s">
        <v>2935</v>
      </c>
      <c r="F829" s="153">
        <v>0</v>
      </c>
      <c r="G829" s="153" t="s">
        <v>181</v>
      </c>
      <c r="H829" s="71">
        <v>0</v>
      </c>
      <c r="I829" s="71" t="s">
        <v>181</v>
      </c>
      <c r="J829" s="152"/>
    </row>
    <row r="830" spans="1:10">
      <c r="A830" s="29"/>
      <c r="B830" s="28">
        <f>COUNTA(B771:B829)</f>
        <v>59</v>
      </c>
      <c r="C830" s="28"/>
      <c r="D830" s="29"/>
      <c r="E830" s="29"/>
      <c r="F830" s="28">
        <f>COUNTIF(F771:F829, "&gt;0")</f>
        <v>0</v>
      </c>
      <c r="G830" s="29"/>
      <c r="H830" s="28"/>
      <c r="I830" s="29"/>
      <c r="J830" s="51">
        <f>SUM(J771:J829)</f>
        <v>0</v>
      </c>
    </row>
    <row r="831" spans="1:10">
      <c r="A831" s="29"/>
      <c r="B831" s="28"/>
      <c r="C831" s="28"/>
      <c r="D831" s="29"/>
      <c r="E831" s="29"/>
      <c r="F831" s="28"/>
      <c r="G831" s="29"/>
      <c r="H831" s="28"/>
      <c r="I831" s="29"/>
      <c r="J831" s="51"/>
    </row>
    <row r="832" spans="1:10" ht="12.75" customHeight="1">
      <c r="A832" s="70" t="s">
        <v>1821</v>
      </c>
      <c r="B832" s="137" t="s">
        <v>1822</v>
      </c>
      <c r="C832" s="137" t="s">
        <v>1823</v>
      </c>
      <c r="D832" s="137">
        <v>90</v>
      </c>
      <c r="E832" s="137" t="s">
        <v>2935</v>
      </c>
      <c r="F832" s="137">
        <v>0</v>
      </c>
      <c r="G832" s="137" t="s">
        <v>181</v>
      </c>
      <c r="H832" s="70">
        <v>0</v>
      </c>
      <c r="I832" s="70" t="s">
        <v>181</v>
      </c>
      <c r="J832" s="149"/>
    </row>
    <row r="833" spans="1:10" ht="12.75" customHeight="1">
      <c r="A833" s="70" t="s">
        <v>1821</v>
      </c>
      <c r="B833" s="137" t="s">
        <v>1824</v>
      </c>
      <c r="C833" s="137" t="s">
        <v>1825</v>
      </c>
      <c r="D833" s="137">
        <v>90</v>
      </c>
      <c r="E833" s="137" t="s">
        <v>2935</v>
      </c>
      <c r="F833" s="137">
        <v>0</v>
      </c>
      <c r="G833" s="137" t="s">
        <v>181</v>
      </c>
      <c r="H833" s="70">
        <v>0</v>
      </c>
      <c r="I833" s="70" t="s">
        <v>181</v>
      </c>
      <c r="J833" s="149"/>
    </row>
    <row r="834" spans="1:10" ht="12.75" customHeight="1">
      <c r="A834" s="70" t="s">
        <v>1821</v>
      </c>
      <c r="B834" s="137" t="s">
        <v>1826</v>
      </c>
      <c r="C834" s="137" t="s">
        <v>1827</v>
      </c>
      <c r="D834" s="137">
        <v>90</v>
      </c>
      <c r="E834" s="137" t="s">
        <v>2935</v>
      </c>
      <c r="F834" s="137">
        <v>0</v>
      </c>
      <c r="G834" s="137" t="s">
        <v>181</v>
      </c>
      <c r="H834" s="70">
        <v>0</v>
      </c>
      <c r="I834" s="70" t="s">
        <v>181</v>
      </c>
      <c r="J834" s="149"/>
    </row>
    <row r="835" spans="1:10" ht="12.75" customHeight="1">
      <c r="A835" s="70" t="s">
        <v>1821</v>
      </c>
      <c r="B835" s="137" t="s">
        <v>1828</v>
      </c>
      <c r="C835" s="137" t="s">
        <v>1829</v>
      </c>
      <c r="D835" s="137">
        <v>90</v>
      </c>
      <c r="E835" s="137" t="s">
        <v>2935</v>
      </c>
      <c r="F835" s="137">
        <v>0</v>
      </c>
      <c r="G835" s="137" t="s">
        <v>181</v>
      </c>
      <c r="H835" s="70">
        <v>0</v>
      </c>
      <c r="I835" s="70" t="s">
        <v>181</v>
      </c>
      <c r="J835" s="149"/>
    </row>
    <row r="836" spans="1:10" ht="12.75" customHeight="1">
      <c r="A836" s="70" t="s">
        <v>1821</v>
      </c>
      <c r="B836" s="137" t="s">
        <v>1830</v>
      </c>
      <c r="C836" s="137" t="s">
        <v>1831</v>
      </c>
      <c r="D836" s="137">
        <v>90</v>
      </c>
      <c r="E836" s="137" t="s">
        <v>2935</v>
      </c>
      <c r="F836" s="137">
        <v>0</v>
      </c>
      <c r="G836" s="137" t="s">
        <v>181</v>
      </c>
      <c r="H836" s="70">
        <v>0</v>
      </c>
      <c r="I836" s="70" t="s">
        <v>181</v>
      </c>
      <c r="J836" s="149"/>
    </row>
    <row r="837" spans="1:10" ht="12.75" customHeight="1">
      <c r="A837" s="70" t="s">
        <v>1821</v>
      </c>
      <c r="B837" s="137" t="s">
        <v>1832</v>
      </c>
      <c r="C837" s="137" t="s">
        <v>1833</v>
      </c>
      <c r="D837" s="137">
        <v>90</v>
      </c>
      <c r="E837" s="137" t="s">
        <v>2935</v>
      </c>
      <c r="F837" s="137">
        <v>0</v>
      </c>
      <c r="G837" s="137" t="s">
        <v>181</v>
      </c>
      <c r="H837" s="70">
        <v>0</v>
      </c>
      <c r="I837" s="70" t="s">
        <v>181</v>
      </c>
      <c r="J837" s="149"/>
    </row>
    <row r="838" spans="1:10" ht="12.75" customHeight="1">
      <c r="A838" s="70" t="s">
        <v>1821</v>
      </c>
      <c r="B838" s="137" t="s">
        <v>1834</v>
      </c>
      <c r="C838" s="137" t="s">
        <v>1835</v>
      </c>
      <c r="D838" s="137">
        <v>90</v>
      </c>
      <c r="E838" s="137" t="s">
        <v>2935</v>
      </c>
      <c r="F838" s="137">
        <v>0</v>
      </c>
      <c r="G838" s="137" t="s">
        <v>181</v>
      </c>
      <c r="H838" s="70">
        <v>0</v>
      </c>
      <c r="I838" s="70" t="s">
        <v>181</v>
      </c>
      <c r="J838" s="149"/>
    </row>
    <row r="839" spans="1:10" ht="12.75" customHeight="1">
      <c r="A839" s="70" t="s">
        <v>1821</v>
      </c>
      <c r="B839" s="137" t="s">
        <v>1836</v>
      </c>
      <c r="C839" s="137" t="s">
        <v>1835</v>
      </c>
      <c r="D839" s="137">
        <v>90</v>
      </c>
      <c r="E839" s="137" t="s">
        <v>2935</v>
      </c>
      <c r="F839" s="137">
        <v>0</v>
      </c>
      <c r="G839" s="137" t="s">
        <v>181</v>
      </c>
      <c r="H839" s="70">
        <v>0</v>
      </c>
      <c r="I839" s="70" t="s">
        <v>181</v>
      </c>
      <c r="J839" s="149"/>
    </row>
    <row r="840" spans="1:10" ht="12.75" customHeight="1">
      <c r="A840" s="70" t="s">
        <v>1821</v>
      </c>
      <c r="B840" s="137" t="s">
        <v>1837</v>
      </c>
      <c r="C840" s="137" t="s">
        <v>1838</v>
      </c>
      <c r="D840" s="137">
        <v>90</v>
      </c>
      <c r="E840" s="137" t="s">
        <v>2935</v>
      </c>
      <c r="F840" s="137">
        <v>0</v>
      </c>
      <c r="G840" s="137" t="s">
        <v>181</v>
      </c>
      <c r="H840" s="70">
        <v>0</v>
      </c>
      <c r="I840" s="70" t="s">
        <v>181</v>
      </c>
      <c r="J840" s="149"/>
    </row>
    <row r="841" spans="1:10" ht="12.75" customHeight="1">
      <c r="A841" s="70" t="s">
        <v>1821</v>
      </c>
      <c r="B841" s="137" t="s">
        <v>1839</v>
      </c>
      <c r="C841" s="137" t="s">
        <v>1840</v>
      </c>
      <c r="D841" s="137">
        <v>90</v>
      </c>
      <c r="E841" s="137" t="s">
        <v>2935</v>
      </c>
      <c r="F841" s="137">
        <v>0</v>
      </c>
      <c r="G841" s="137" t="s">
        <v>181</v>
      </c>
      <c r="H841" s="70">
        <v>0</v>
      </c>
      <c r="I841" s="70" t="s">
        <v>181</v>
      </c>
      <c r="J841" s="149"/>
    </row>
    <row r="842" spans="1:10" ht="12.75" customHeight="1">
      <c r="A842" s="70" t="s">
        <v>1821</v>
      </c>
      <c r="B842" s="137" t="s">
        <v>1841</v>
      </c>
      <c r="C842" s="137" t="s">
        <v>1842</v>
      </c>
      <c r="D842" s="137">
        <v>90</v>
      </c>
      <c r="E842" s="137" t="s">
        <v>2935</v>
      </c>
      <c r="F842" s="137">
        <v>0</v>
      </c>
      <c r="G842" s="137" t="s">
        <v>181</v>
      </c>
      <c r="H842" s="70">
        <v>0</v>
      </c>
      <c r="I842" s="70" t="s">
        <v>181</v>
      </c>
      <c r="J842" s="149"/>
    </row>
    <row r="843" spans="1:10" ht="12.75" customHeight="1">
      <c r="A843" s="70" t="s">
        <v>1821</v>
      </c>
      <c r="B843" s="137" t="s">
        <v>1843</v>
      </c>
      <c r="C843" s="137" t="s">
        <v>1844</v>
      </c>
      <c r="D843" s="137">
        <v>90</v>
      </c>
      <c r="E843" s="137" t="s">
        <v>2935</v>
      </c>
      <c r="F843" s="137">
        <v>0</v>
      </c>
      <c r="G843" s="137" t="s">
        <v>181</v>
      </c>
      <c r="H843" s="70">
        <v>0</v>
      </c>
      <c r="I843" s="70" t="s">
        <v>181</v>
      </c>
      <c r="J843" s="149"/>
    </row>
    <row r="844" spans="1:10" ht="12.75" customHeight="1">
      <c r="A844" s="70" t="s">
        <v>1821</v>
      </c>
      <c r="B844" s="137" t="s">
        <v>1845</v>
      </c>
      <c r="C844" s="137" t="s">
        <v>1846</v>
      </c>
      <c r="D844" s="137">
        <v>90</v>
      </c>
      <c r="E844" s="137" t="s">
        <v>2935</v>
      </c>
      <c r="F844" s="137">
        <v>0</v>
      </c>
      <c r="G844" s="137" t="s">
        <v>181</v>
      </c>
      <c r="H844" s="70">
        <v>0</v>
      </c>
      <c r="I844" s="70" t="s">
        <v>181</v>
      </c>
      <c r="J844" s="149"/>
    </row>
    <row r="845" spans="1:10" ht="12.75" customHeight="1">
      <c r="A845" s="70" t="s">
        <v>1821</v>
      </c>
      <c r="B845" s="137" t="s">
        <v>1847</v>
      </c>
      <c r="C845" s="137" t="s">
        <v>1848</v>
      </c>
      <c r="D845" s="137">
        <v>90</v>
      </c>
      <c r="E845" s="137" t="s">
        <v>2935</v>
      </c>
      <c r="F845" s="137">
        <v>0</v>
      </c>
      <c r="G845" s="137" t="s">
        <v>181</v>
      </c>
      <c r="H845" s="70">
        <v>0</v>
      </c>
      <c r="I845" s="70" t="s">
        <v>181</v>
      </c>
      <c r="J845" s="149"/>
    </row>
    <row r="846" spans="1:10" ht="12.75" customHeight="1">
      <c r="A846" s="70" t="s">
        <v>1821</v>
      </c>
      <c r="B846" s="137" t="s">
        <v>1849</v>
      </c>
      <c r="C846" s="137" t="s">
        <v>1850</v>
      </c>
      <c r="D846" s="137">
        <v>90</v>
      </c>
      <c r="E846" s="137" t="s">
        <v>2935</v>
      </c>
      <c r="F846" s="137">
        <v>0</v>
      </c>
      <c r="G846" s="137" t="s">
        <v>181</v>
      </c>
      <c r="H846" s="70">
        <v>0</v>
      </c>
      <c r="I846" s="70" t="s">
        <v>181</v>
      </c>
      <c r="J846" s="149"/>
    </row>
    <row r="847" spans="1:10" ht="12.75" customHeight="1">
      <c r="A847" s="70" t="s">
        <v>1821</v>
      </c>
      <c r="B847" s="70" t="s">
        <v>1851</v>
      </c>
      <c r="C847" s="70" t="s">
        <v>1852</v>
      </c>
      <c r="D847" s="70">
        <v>90</v>
      </c>
      <c r="E847" s="70" t="s">
        <v>2935</v>
      </c>
      <c r="F847" s="70">
        <v>1</v>
      </c>
      <c r="G847" s="70" t="s">
        <v>181</v>
      </c>
      <c r="H847" s="70">
        <v>0</v>
      </c>
      <c r="I847" s="70" t="s">
        <v>181</v>
      </c>
      <c r="J847" s="149">
        <v>4973.6400000000003</v>
      </c>
    </row>
    <row r="848" spans="1:10" ht="12.75" customHeight="1">
      <c r="A848" s="70" t="s">
        <v>1821</v>
      </c>
      <c r="B848" s="137" t="s">
        <v>1853</v>
      </c>
      <c r="C848" s="137" t="s">
        <v>1854</v>
      </c>
      <c r="D848" s="137">
        <v>90</v>
      </c>
      <c r="E848" s="137" t="s">
        <v>2935</v>
      </c>
      <c r="F848" s="137">
        <v>0</v>
      </c>
      <c r="G848" s="137" t="s">
        <v>181</v>
      </c>
      <c r="H848" s="70">
        <v>0</v>
      </c>
      <c r="I848" s="70" t="s">
        <v>181</v>
      </c>
      <c r="J848" s="149"/>
    </row>
    <row r="849" spans="1:10" ht="12.75" customHeight="1">
      <c r="A849" s="70" t="s">
        <v>1821</v>
      </c>
      <c r="B849" s="137" t="s">
        <v>1855</v>
      </c>
      <c r="C849" s="137" t="s">
        <v>1856</v>
      </c>
      <c r="D849" s="137">
        <v>90</v>
      </c>
      <c r="E849" s="137" t="s">
        <v>2935</v>
      </c>
      <c r="F849" s="137">
        <v>0</v>
      </c>
      <c r="G849" s="137" t="s">
        <v>181</v>
      </c>
      <c r="H849" s="70">
        <v>0</v>
      </c>
      <c r="I849" s="70" t="s">
        <v>181</v>
      </c>
      <c r="J849" s="149"/>
    </row>
    <row r="850" spans="1:10" ht="12.75" customHeight="1">
      <c r="A850" s="70" t="s">
        <v>1821</v>
      </c>
      <c r="B850" s="137" t="s">
        <v>1857</v>
      </c>
      <c r="C850" s="137" t="s">
        <v>1858</v>
      </c>
      <c r="D850" s="137">
        <v>90</v>
      </c>
      <c r="E850" s="137" t="s">
        <v>2935</v>
      </c>
      <c r="F850" s="137">
        <v>0</v>
      </c>
      <c r="G850" s="137" t="s">
        <v>181</v>
      </c>
      <c r="H850" s="70">
        <v>0</v>
      </c>
      <c r="I850" s="70" t="s">
        <v>181</v>
      </c>
      <c r="J850" s="149"/>
    </row>
    <row r="851" spans="1:10" ht="12.75" customHeight="1">
      <c r="A851" s="70" t="s">
        <v>1821</v>
      </c>
      <c r="B851" s="137" t="s">
        <v>1859</v>
      </c>
      <c r="C851" s="137" t="s">
        <v>1860</v>
      </c>
      <c r="D851" s="137">
        <v>360</v>
      </c>
      <c r="E851" s="137" t="s">
        <v>2935</v>
      </c>
      <c r="F851" s="137">
        <v>0</v>
      </c>
      <c r="G851" s="137" t="s">
        <v>181</v>
      </c>
      <c r="H851" s="70">
        <v>0</v>
      </c>
      <c r="I851" s="70" t="s">
        <v>181</v>
      </c>
      <c r="J851" s="149"/>
    </row>
    <row r="852" spans="1:10" ht="12.75" customHeight="1">
      <c r="A852" s="70" t="s">
        <v>1821</v>
      </c>
      <c r="B852" s="137" t="s">
        <v>1861</v>
      </c>
      <c r="C852" s="137" t="s">
        <v>1862</v>
      </c>
      <c r="D852" s="137">
        <v>90</v>
      </c>
      <c r="E852" s="137" t="s">
        <v>2935</v>
      </c>
      <c r="F852" s="137">
        <v>0</v>
      </c>
      <c r="G852" s="137" t="s">
        <v>181</v>
      </c>
      <c r="H852" s="70">
        <v>0</v>
      </c>
      <c r="I852" s="70" t="s">
        <v>181</v>
      </c>
      <c r="J852" s="149"/>
    </row>
    <row r="853" spans="1:10" ht="12.75" customHeight="1">
      <c r="A853" s="70" t="s">
        <v>1821</v>
      </c>
      <c r="B853" s="137" t="s">
        <v>1863</v>
      </c>
      <c r="C853" s="137" t="s">
        <v>1864</v>
      </c>
      <c r="D853" s="137">
        <v>90</v>
      </c>
      <c r="E853" s="137" t="s">
        <v>2935</v>
      </c>
      <c r="F853" s="137">
        <v>0</v>
      </c>
      <c r="G853" s="137" t="s">
        <v>181</v>
      </c>
      <c r="H853" s="70">
        <v>0</v>
      </c>
      <c r="I853" s="70" t="s">
        <v>181</v>
      </c>
      <c r="J853" s="149"/>
    </row>
    <row r="854" spans="1:10" ht="12.75" customHeight="1">
      <c r="A854" s="70" t="s">
        <v>1821</v>
      </c>
      <c r="B854" s="137" t="s">
        <v>1865</v>
      </c>
      <c r="C854" s="137" t="s">
        <v>1866</v>
      </c>
      <c r="D854" s="137">
        <v>90</v>
      </c>
      <c r="E854" s="137" t="s">
        <v>2935</v>
      </c>
      <c r="F854" s="137">
        <v>0</v>
      </c>
      <c r="G854" s="137" t="s">
        <v>181</v>
      </c>
      <c r="H854" s="70">
        <v>0</v>
      </c>
      <c r="I854" s="70" t="s">
        <v>181</v>
      </c>
      <c r="J854" s="149"/>
    </row>
    <row r="855" spans="1:10" ht="12.75" customHeight="1">
      <c r="A855" s="70" t="s">
        <v>1821</v>
      </c>
      <c r="B855" s="137" t="s">
        <v>1867</v>
      </c>
      <c r="C855" s="137" t="s">
        <v>1868</v>
      </c>
      <c r="D855" s="137">
        <v>90</v>
      </c>
      <c r="E855" s="137" t="s">
        <v>2935</v>
      </c>
      <c r="F855" s="137">
        <v>0</v>
      </c>
      <c r="G855" s="137" t="s">
        <v>181</v>
      </c>
      <c r="H855" s="70">
        <v>0</v>
      </c>
      <c r="I855" s="70" t="s">
        <v>181</v>
      </c>
      <c r="J855" s="149"/>
    </row>
    <row r="856" spans="1:10" ht="12.75" customHeight="1">
      <c r="A856" s="70" t="s">
        <v>1821</v>
      </c>
      <c r="B856" s="137" t="s">
        <v>1869</v>
      </c>
      <c r="C856" s="137" t="s">
        <v>1870</v>
      </c>
      <c r="D856" s="137">
        <v>90</v>
      </c>
      <c r="E856" s="137" t="s">
        <v>2935</v>
      </c>
      <c r="F856" s="137">
        <v>0</v>
      </c>
      <c r="G856" s="137" t="s">
        <v>181</v>
      </c>
      <c r="H856" s="70">
        <v>0</v>
      </c>
      <c r="I856" s="70" t="s">
        <v>181</v>
      </c>
      <c r="J856" s="149"/>
    </row>
    <row r="857" spans="1:10" ht="12.75" customHeight="1">
      <c r="A857" s="70" t="s">
        <v>1821</v>
      </c>
      <c r="B857" s="137" t="s">
        <v>1871</v>
      </c>
      <c r="C857" s="137" t="s">
        <v>1872</v>
      </c>
      <c r="D857" s="137">
        <v>90</v>
      </c>
      <c r="E857" s="137" t="s">
        <v>2935</v>
      </c>
      <c r="F857" s="137">
        <v>0</v>
      </c>
      <c r="G857" s="137" t="s">
        <v>181</v>
      </c>
      <c r="H857" s="70">
        <v>0</v>
      </c>
      <c r="I857" s="70" t="s">
        <v>181</v>
      </c>
      <c r="J857" s="149"/>
    </row>
    <row r="858" spans="1:10" ht="12.75" customHeight="1">
      <c r="A858" s="70" t="s">
        <v>1821</v>
      </c>
      <c r="B858" s="137" t="s">
        <v>1873</v>
      </c>
      <c r="C858" s="137" t="s">
        <v>1874</v>
      </c>
      <c r="D858" s="137">
        <v>90</v>
      </c>
      <c r="E858" s="137" t="s">
        <v>2935</v>
      </c>
      <c r="F858" s="137">
        <v>0</v>
      </c>
      <c r="G858" s="137" t="s">
        <v>181</v>
      </c>
      <c r="H858" s="70">
        <v>0</v>
      </c>
      <c r="I858" s="70" t="s">
        <v>181</v>
      </c>
      <c r="J858" s="149"/>
    </row>
    <row r="859" spans="1:10" ht="12.75" customHeight="1">
      <c r="A859" s="70" t="s">
        <v>1821</v>
      </c>
      <c r="B859" s="137" t="s">
        <v>1875</v>
      </c>
      <c r="C859" s="137" t="s">
        <v>1876</v>
      </c>
      <c r="D859" s="137">
        <v>90</v>
      </c>
      <c r="E859" s="137" t="s">
        <v>2935</v>
      </c>
      <c r="F859" s="137">
        <v>0</v>
      </c>
      <c r="G859" s="137" t="s">
        <v>181</v>
      </c>
      <c r="H859" s="70">
        <v>0</v>
      </c>
      <c r="I859" s="70" t="s">
        <v>181</v>
      </c>
      <c r="J859" s="149"/>
    </row>
    <row r="860" spans="1:10" ht="12.75" customHeight="1">
      <c r="A860" s="70" t="s">
        <v>1821</v>
      </c>
      <c r="B860" s="137" t="s">
        <v>1877</v>
      </c>
      <c r="C860" s="137" t="s">
        <v>1878</v>
      </c>
      <c r="D860" s="137">
        <v>90</v>
      </c>
      <c r="E860" s="137" t="s">
        <v>2935</v>
      </c>
      <c r="F860" s="137">
        <v>0</v>
      </c>
      <c r="G860" s="137" t="s">
        <v>181</v>
      </c>
      <c r="H860" s="70">
        <v>0</v>
      </c>
      <c r="I860" s="70" t="s">
        <v>181</v>
      </c>
      <c r="J860" s="149"/>
    </row>
    <row r="861" spans="1:10" ht="12.75" customHeight="1">
      <c r="A861" s="70" t="s">
        <v>1821</v>
      </c>
      <c r="B861" s="137" t="s">
        <v>1879</v>
      </c>
      <c r="C861" s="137" t="s">
        <v>1880</v>
      </c>
      <c r="D861" s="137">
        <v>360</v>
      </c>
      <c r="E861" s="137" t="s">
        <v>2935</v>
      </c>
      <c r="F861" s="137">
        <v>0</v>
      </c>
      <c r="G861" s="137" t="s">
        <v>181</v>
      </c>
      <c r="H861" s="70">
        <v>0</v>
      </c>
      <c r="I861" s="70" t="s">
        <v>181</v>
      </c>
      <c r="J861" s="149"/>
    </row>
    <row r="862" spans="1:10" ht="12.75" customHeight="1">
      <c r="A862" s="70" t="s">
        <v>1821</v>
      </c>
      <c r="B862" s="137" t="s">
        <v>1881</v>
      </c>
      <c r="C862" s="137" t="s">
        <v>1882</v>
      </c>
      <c r="D862" s="137">
        <v>90</v>
      </c>
      <c r="E862" s="137" t="s">
        <v>2935</v>
      </c>
      <c r="F862" s="137">
        <v>0</v>
      </c>
      <c r="G862" s="137" t="s">
        <v>181</v>
      </c>
      <c r="H862" s="70">
        <v>0</v>
      </c>
      <c r="I862" s="70" t="s">
        <v>181</v>
      </c>
      <c r="J862" s="149"/>
    </row>
    <row r="863" spans="1:10" ht="12.75" customHeight="1">
      <c r="A863" s="70" t="s">
        <v>1821</v>
      </c>
      <c r="B863" s="137" t="s">
        <v>1883</v>
      </c>
      <c r="C863" s="137" t="s">
        <v>1884</v>
      </c>
      <c r="D863" s="137">
        <v>90</v>
      </c>
      <c r="E863" s="137" t="s">
        <v>2935</v>
      </c>
      <c r="F863" s="137">
        <v>0</v>
      </c>
      <c r="G863" s="137" t="s">
        <v>181</v>
      </c>
      <c r="H863" s="70">
        <v>0</v>
      </c>
      <c r="I863" s="70" t="s">
        <v>181</v>
      </c>
      <c r="J863" s="149"/>
    </row>
    <row r="864" spans="1:10" ht="12.75" customHeight="1">
      <c r="A864" s="70" t="s">
        <v>1821</v>
      </c>
      <c r="B864" s="137" t="s">
        <v>1885</v>
      </c>
      <c r="C864" s="137" t="s">
        <v>1886</v>
      </c>
      <c r="D864" s="137">
        <v>90</v>
      </c>
      <c r="E864" s="137" t="s">
        <v>2935</v>
      </c>
      <c r="F864" s="137">
        <v>0</v>
      </c>
      <c r="G864" s="137" t="s">
        <v>181</v>
      </c>
      <c r="H864" s="70">
        <v>0</v>
      </c>
      <c r="I864" s="70" t="s">
        <v>181</v>
      </c>
      <c r="J864" s="149"/>
    </row>
    <row r="865" spans="1:10" ht="12.75" customHeight="1">
      <c r="A865" s="70" t="s">
        <v>1821</v>
      </c>
      <c r="B865" s="137" t="s">
        <v>1887</v>
      </c>
      <c r="C865" s="137" t="s">
        <v>1888</v>
      </c>
      <c r="D865" s="137">
        <v>90</v>
      </c>
      <c r="E865" s="137" t="s">
        <v>2935</v>
      </c>
      <c r="F865" s="137">
        <v>0</v>
      </c>
      <c r="G865" s="137" t="s">
        <v>181</v>
      </c>
      <c r="H865" s="70">
        <v>0</v>
      </c>
      <c r="I865" s="70" t="s">
        <v>181</v>
      </c>
      <c r="J865" s="149"/>
    </row>
    <row r="866" spans="1:10" ht="12.75" customHeight="1">
      <c r="A866" s="70" t="s">
        <v>1821</v>
      </c>
      <c r="B866" s="137" t="s">
        <v>1889</v>
      </c>
      <c r="C866" s="137" t="s">
        <v>1890</v>
      </c>
      <c r="D866" s="137">
        <v>90</v>
      </c>
      <c r="E866" s="137" t="s">
        <v>2935</v>
      </c>
      <c r="F866" s="137">
        <v>0</v>
      </c>
      <c r="G866" s="137" t="s">
        <v>181</v>
      </c>
      <c r="H866" s="70">
        <v>0</v>
      </c>
      <c r="I866" s="70" t="s">
        <v>181</v>
      </c>
      <c r="J866" s="149"/>
    </row>
    <row r="867" spans="1:10" ht="12.75" customHeight="1">
      <c r="A867" s="70" t="s">
        <v>1821</v>
      </c>
      <c r="B867" s="137" t="s">
        <v>1891</v>
      </c>
      <c r="C867" s="137" t="s">
        <v>1892</v>
      </c>
      <c r="D867" s="137">
        <v>90</v>
      </c>
      <c r="E867" s="137" t="s">
        <v>2935</v>
      </c>
      <c r="F867" s="137">
        <v>0</v>
      </c>
      <c r="G867" s="137" t="s">
        <v>181</v>
      </c>
      <c r="H867" s="70">
        <v>0</v>
      </c>
      <c r="I867" s="70" t="s">
        <v>181</v>
      </c>
      <c r="J867" s="149"/>
    </row>
    <row r="868" spans="1:10" ht="12.75" customHeight="1">
      <c r="A868" s="70" t="s">
        <v>1821</v>
      </c>
      <c r="B868" s="137" t="s">
        <v>1893</v>
      </c>
      <c r="C868" s="137" t="s">
        <v>1894</v>
      </c>
      <c r="D868" s="137">
        <v>90</v>
      </c>
      <c r="E868" s="137" t="s">
        <v>2935</v>
      </c>
      <c r="F868" s="137">
        <v>0</v>
      </c>
      <c r="G868" s="137" t="s">
        <v>181</v>
      </c>
      <c r="H868" s="70">
        <v>0</v>
      </c>
      <c r="I868" s="70" t="s">
        <v>181</v>
      </c>
      <c r="J868" s="149"/>
    </row>
    <row r="869" spans="1:10" ht="12.75" customHeight="1">
      <c r="A869" s="70" t="s">
        <v>1821</v>
      </c>
      <c r="B869" s="137" t="s">
        <v>1895</v>
      </c>
      <c r="C869" s="137" t="s">
        <v>1896</v>
      </c>
      <c r="D869" s="137">
        <v>90</v>
      </c>
      <c r="E869" s="137" t="s">
        <v>2935</v>
      </c>
      <c r="F869" s="137">
        <v>0</v>
      </c>
      <c r="G869" s="137" t="s">
        <v>181</v>
      </c>
      <c r="H869" s="70">
        <v>0</v>
      </c>
      <c r="I869" s="70" t="s">
        <v>181</v>
      </c>
      <c r="J869" s="149"/>
    </row>
    <row r="870" spans="1:10" ht="12.75" customHeight="1">
      <c r="A870" s="70" t="s">
        <v>1821</v>
      </c>
      <c r="B870" s="137" t="s">
        <v>1897</v>
      </c>
      <c r="C870" s="137" t="s">
        <v>1898</v>
      </c>
      <c r="D870" s="137">
        <v>90</v>
      </c>
      <c r="E870" s="137" t="s">
        <v>2935</v>
      </c>
      <c r="F870" s="137">
        <v>0</v>
      </c>
      <c r="G870" s="137" t="s">
        <v>181</v>
      </c>
      <c r="H870" s="70">
        <v>0</v>
      </c>
      <c r="I870" s="70" t="s">
        <v>181</v>
      </c>
      <c r="J870" s="149"/>
    </row>
    <row r="871" spans="1:10" ht="12.75" customHeight="1">
      <c r="A871" s="70" t="s">
        <v>1821</v>
      </c>
      <c r="B871" s="137" t="s">
        <v>1899</v>
      </c>
      <c r="C871" s="137" t="s">
        <v>1900</v>
      </c>
      <c r="D871" s="137">
        <v>90</v>
      </c>
      <c r="E871" s="137" t="s">
        <v>2935</v>
      </c>
      <c r="F871" s="137">
        <v>0</v>
      </c>
      <c r="G871" s="137" t="s">
        <v>181</v>
      </c>
      <c r="H871" s="70">
        <v>0</v>
      </c>
      <c r="I871" s="70" t="s">
        <v>181</v>
      </c>
      <c r="J871" s="149"/>
    </row>
    <row r="872" spans="1:10" ht="12.75" customHeight="1">
      <c r="A872" s="70" t="s">
        <v>1821</v>
      </c>
      <c r="B872" s="137" t="s">
        <v>1901</v>
      </c>
      <c r="C872" s="137" t="s">
        <v>1902</v>
      </c>
      <c r="D872" s="137">
        <v>90</v>
      </c>
      <c r="E872" s="137" t="s">
        <v>2935</v>
      </c>
      <c r="F872" s="137">
        <v>0</v>
      </c>
      <c r="G872" s="137" t="s">
        <v>181</v>
      </c>
      <c r="H872" s="70">
        <v>0</v>
      </c>
      <c r="I872" s="70" t="s">
        <v>181</v>
      </c>
      <c r="J872" s="149"/>
    </row>
    <row r="873" spans="1:10" ht="12.75" customHeight="1">
      <c r="A873" s="70" t="s">
        <v>1821</v>
      </c>
      <c r="B873" s="137" t="s">
        <v>1903</v>
      </c>
      <c r="C873" s="137" t="s">
        <v>1904</v>
      </c>
      <c r="D873" s="137">
        <v>90</v>
      </c>
      <c r="E873" s="137" t="s">
        <v>2935</v>
      </c>
      <c r="F873" s="137">
        <v>0</v>
      </c>
      <c r="G873" s="137" t="s">
        <v>181</v>
      </c>
      <c r="H873" s="70">
        <v>0</v>
      </c>
      <c r="I873" s="70" t="s">
        <v>181</v>
      </c>
      <c r="J873" s="149"/>
    </row>
    <row r="874" spans="1:10" ht="12.75" customHeight="1">
      <c r="A874" s="70" t="s">
        <v>1821</v>
      </c>
      <c r="B874" s="137" t="s">
        <v>1905</v>
      </c>
      <c r="C874" s="137" t="s">
        <v>1906</v>
      </c>
      <c r="D874" s="137">
        <v>90</v>
      </c>
      <c r="E874" s="137" t="s">
        <v>2935</v>
      </c>
      <c r="F874" s="137">
        <v>0</v>
      </c>
      <c r="G874" s="137" t="s">
        <v>181</v>
      </c>
      <c r="H874" s="70">
        <v>0</v>
      </c>
      <c r="I874" s="70" t="s">
        <v>181</v>
      </c>
      <c r="J874" s="149"/>
    </row>
    <row r="875" spans="1:10" ht="12.75" customHeight="1">
      <c r="A875" s="70" t="s">
        <v>1821</v>
      </c>
      <c r="B875" s="137" t="s">
        <v>1907</v>
      </c>
      <c r="C875" s="137" t="s">
        <v>1908</v>
      </c>
      <c r="D875" s="137">
        <v>90</v>
      </c>
      <c r="E875" s="137" t="s">
        <v>2935</v>
      </c>
      <c r="F875" s="137">
        <v>0</v>
      </c>
      <c r="G875" s="137" t="s">
        <v>181</v>
      </c>
      <c r="H875" s="70">
        <v>0</v>
      </c>
      <c r="I875" s="70" t="s">
        <v>181</v>
      </c>
      <c r="J875" s="149"/>
    </row>
    <row r="876" spans="1:10" ht="12.75" customHeight="1">
      <c r="A876" s="70" t="s">
        <v>1821</v>
      </c>
      <c r="B876" s="137" t="s">
        <v>1909</v>
      </c>
      <c r="C876" s="137" t="s">
        <v>1910</v>
      </c>
      <c r="D876" s="137">
        <v>90</v>
      </c>
      <c r="E876" s="137" t="s">
        <v>2935</v>
      </c>
      <c r="F876" s="137">
        <v>0</v>
      </c>
      <c r="G876" s="137" t="s">
        <v>181</v>
      </c>
      <c r="H876" s="70">
        <v>0</v>
      </c>
      <c r="I876" s="70" t="s">
        <v>181</v>
      </c>
      <c r="J876" s="149"/>
    </row>
    <row r="877" spans="1:10" ht="12.75" customHeight="1">
      <c r="A877" s="70" t="s">
        <v>1821</v>
      </c>
      <c r="B877" s="137" t="s">
        <v>1911</v>
      </c>
      <c r="C877" s="137" t="s">
        <v>1912</v>
      </c>
      <c r="D877" s="137">
        <v>90</v>
      </c>
      <c r="E877" s="137" t="s">
        <v>2935</v>
      </c>
      <c r="F877" s="137">
        <v>0</v>
      </c>
      <c r="G877" s="137" t="s">
        <v>181</v>
      </c>
      <c r="H877" s="70">
        <v>0</v>
      </c>
      <c r="I877" s="70" t="s">
        <v>181</v>
      </c>
      <c r="J877" s="149"/>
    </row>
    <row r="878" spans="1:10" ht="12.75" customHeight="1">
      <c r="A878" s="70" t="s">
        <v>1821</v>
      </c>
      <c r="B878" s="137" t="s">
        <v>1913</v>
      </c>
      <c r="C878" s="137" t="s">
        <v>1914</v>
      </c>
      <c r="D878" s="137">
        <v>90</v>
      </c>
      <c r="E878" s="137" t="s">
        <v>2935</v>
      </c>
      <c r="F878" s="137">
        <v>0</v>
      </c>
      <c r="G878" s="137" t="s">
        <v>181</v>
      </c>
      <c r="H878" s="70">
        <v>0</v>
      </c>
      <c r="I878" s="70" t="s">
        <v>181</v>
      </c>
      <c r="J878" s="149"/>
    </row>
    <row r="879" spans="1:10" ht="12.75" customHeight="1">
      <c r="A879" s="70" t="s">
        <v>1821</v>
      </c>
      <c r="B879" s="137" t="s">
        <v>1915</v>
      </c>
      <c r="C879" s="137" t="s">
        <v>1916</v>
      </c>
      <c r="D879" s="137">
        <v>90</v>
      </c>
      <c r="E879" s="137" t="s">
        <v>2935</v>
      </c>
      <c r="F879" s="137">
        <v>0</v>
      </c>
      <c r="G879" s="137" t="s">
        <v>181</v>
      </c>
      <c r="H879" s="70">
        <v>0</v>
      </c>
      <c r="I879" s="70" t="s">
        <v>181</v>
      </c>
      <c r="J879" s="149"/>
    </row>
    <row r="880" spans="1:10" ht="12.75" customHeight="1">
      <c r="A880" s="70" t="s">
        <v>1821</v>
      </c>
      <c r="B880" s="137" t="s">
        <v>1917</v>
      </c>
      <c r="C880" s="137" t="s">
        <v>1918</v>
      </c>
      <c r="D880" s="137">
        <v>90</v>
      </c>
      <c r="E880" s="137" t="s">
        <v>2935</v>
      </c>
      <c r="F880" s="137">
        <v>0</v>
      </c>
      <c r="G880" s="137" t="s">
        <v>181</v>
      </c>
      <c r="H880" s="70">
        <v>0</v>
      </c>
      <c r="I880" s="70" t="s">
        <v>181</v>
      </c>
      <c r="J880" s="149"/>
    </row>
    <row r="881" spans="1:10" ht="12.75" customHeight="1">
      <c r="A881" s="70" t="s">
        <v>1821</v>
      </c>
      <c r="B881" s="137" t="s">
        <v>1919</v>
      </c>
      <c r="C881" s="137" t="s">
        <v>1920</v>
      </c>
      <c r="D881" s="137">
        <v>90</v>
      </c>
      <c r="E881" s="137" t="s">
        <v>2935</v>
      </c>
      <c r="F881" s="137">
        <v>0</v>
      </c>
      <c r="G881" s="137" t="s">
        <v>181</v>
      </c>
      <c r="H881" s="70">
        <v>0</v>
      </c>
      <c r="I881" s="70" t="s">
        <v>181</v>
      </c>
      <c r="J881" s="149"/>
    </row>
    <row r="882" spans="1:10" ht="12.75" customHeight="1">
      <c r="A882" s="70" t="s">
        <v>1821</v>
      </c>
      <c r="B882" s="137" t="s">
        <v>1921</v>
      </c>
      <c r="C882" s="137" t="s">
        <v>1922</v>
      </c>
      <c r="D882" s="137">
        <v>90</v>
      </c>
      <c r="E882" s="137" t="s">
        <v>2935</v>
      </c>
      <c r="F882" s="137">
        <v>0</v>
      </c>
      <c r="G882" s="137" t="s">
        <v>181</v>
      </c>
      <c r="H882" s="70">
        <v>0</v>
      </c>
      <c r="I882" s="70" t="s">
        <v>181</v>
      </c>
      <c r="J882" s="149"/>
    </row>
    <row r="883" spans="1:10" ht="12.75" customHeight="1">
      <c r="A883" s="70" t="s">
        <v>1821</v>
      </c>
      <c r="B883" s="137" t="s">
        <v>1923</v>
      </c>
      <c r="C883" s="137" t="s">
        <v>1924</v>
      </c>
      <c r="D883" s="137">
        <v>90</v>
      </c>
      <c r="E883" s="137" t="s">
        <v>2935</v>
      </c>
      <c r="F883" s="137">
        <v>0</v>
      </c>
      <c r="G883" s="137" t="s">
        <v>181</v>
      </c>
      <c r="H883" s="70">
        <v>0</v>
      </c>
      <c r="I883" s="70" t="s">
        <v>181</v>
      </c>
      <c r="J883" s="149"/>
    </row>
    <row r="884" spans="1:10" ht="12.75" customHeight="1">
      <c r="A884" s="70" t="s">
        <v>1821</v>
      </c>
      <c r="B884" s="137" t="s">
        <v>1925</v>
      </c>
      <c r="C884" s="137" t="s">
        <v>1926</v>
      </c>
      <c r="D884" s="137">
        <v>90</v>
      </c>
      <c r="E884" s="137" t="s">
        <v>2935</v>
      </c>
      <c r="F884" s="137">
        <v>0</v>
      </c>
      <c r="G884" s="137" t="s">
        <v>181</v>
      </c>
      <c r="H884" s="70">
        <v>0</v>
      </c>
      <c r="I884" s="70" t="s">
        <v>181</v>
      </c>
      <c r="J884" s="149"/>
    </row>
    <row r="885" spans="1:10" ht="12.75" customHeight="1">
      <c r="A885" s="70" t="s">
        <v>1821</v>
      </c>
      <c r="B885" s="137" t="s">
        <v>1927</v>
      </c>
      <c r="C885" s="137" t="s">
        <v>1928</v>
      </c>
      <c r="D885" s="137">
        <v>90</v>
      </c>
      <c r="E885" s="137" t="s">
        <v>2935</v>
      </c>
      <c r="F885" s="137">
        <v>0</v>
      </c>
      <c r="G885" s="137" t="s">
        <v>181</v>
      </c>
      <c r="H885" s="70">
        <v>0</v>
      </c>
      <c r="I885" s="70" t="s">
        <v>181</v>
      </c>
      <c r="J885" s="149"/>
    </row>
    <row r="886" spans="1:10" ht="12.75" customHeight="1">
      <c r="A886" s="70" t="s">
        <v>1821</v>
      </c>
      <c r="B886" s="137" t="s">
        <v>1929</v>
      </c>
      <c r="C886" s="137" t="s">
        <v>1930</v>
      </c>
      <c r="D886" s="137">
        <v>360</v>
      </c>
      <c r="E886" s="137" t="s">
        <v>2935</v>
      </c>
      <c r="F886" s="137">
        <v>0</v>
      </c>
      <c r="G886" s="137" t="s">
        <v>181</v>
      </c>
      <c r="H886" s="70">
        <v>0</v>
      </c>
      <c r="I886" s="70" t="s">
        <v>181</v>
      </c>
      <c r="J886" s="149"/>
    </row>
    <row r="887" spans="1:10" ht="12.75" customHeight="1">
      <c r="A887" s="70" t="s">
        <v>1821</v>
      </c>
      <c r="B887" s="137" t="s">
        <v>1931</v>
      </c>
      <c r="C887" s="137" t="s">
        <v>1932</v>
      </c>
      <c r="D887" s="137">
        <v>90</v>
      </c>
      <c r="E887" s="137" t="s">
        <v>2935</v>
      </c>
      <c r="F887" s="137">
        <v>0</v>
      </c>
      <c r="G887" s="137" t="s">
        <v>181</v>
      </c>
      <c r="H887" s="70">
        <v>0</v>
      </c>
      <c r="I887" s="70" t="s">
        <v>181</v>
      </c>
      <c r="J887" s="149"/>
    </row>
    <row r="888" spans="1:10" ht="12.75" customHeight="1">
      <c r="A888" s="70" t="s">
        <v>1821</v>
      </c>
      <c r="B888" s="137" t="s">
        <v>1933</v>
      </c>
      <c r="C888" s="137" t="s">
        <v>1934</v>
      </c>
      <c r="D888" s="137">
        <v>90</v>
      </c>
      <c r="E888" s="137" t="s">
        <v>2935</v>
      </c>
      <c r="F888" s="137">
        <v>0</v>
      </c>
      <c r="G888" s="137" t="s">
        <v>181</v>
      </c>
      <c r="H888" s="70">
        <v>0</v>
      </c>
      <c r="I888" s="70" t="s">
        <v>181</v>
      </c>
      <c r="J888" s="149"/>
    </row>
    <row r="889" spans="1:10" ht="12.75" customHeight="1">
      <c r="A889" s="70" t="s">
        <v>1821</v>
      </c>
      <c r="B889" s="137" t="s">
        <v>1935</v>
      </c>
      <c r="C889" s="137" t="s">
        <v>1936</v>
      </c>
      <c r="D889" s="137">
        <v>90</v>
      </c>
      <c r="E889" s="137" t="s">
        <v>2935</v>
      </c>
      <c r="F889" s="137">
        <v>0</v>
      </c>
      <c r="G889" s="137" t="s">
        <v>181</v>
      </c>
      <c r="H889" s="70">
        <v>0</v>
      </c>
      <c r="I889" s="70" t="s">
        <v>181</v>
      </c>
      <c r="J889" s="149"/>
    </row>
    <row r="890" spans="1:10" ht="12.75" customHeight="1">
      <c r="A890" s="70" t="s">
        <v>1821</v>
      </c>
      <c r="B890" s="137" t="s">
        <v>1937</v>
      </c>
      <c r="C890" s="137" t="s">
        <v>1938</v>
      </c>
      <c r="D890" s="137">
        <v>90</v>
      </c>
      <c r="E890" s="137" t="s">
        <v>2935</v>
      </c>
      <c r="F890" s="137">
        <v>0</v>
      </c>
      <c r="G890" s="137" t="s">
        <v>181</v>
      </c>
      <c r="H890" s="70">
        <v>0</v>
      </c>
      <c r="I890" s="70" t="s">
        <v>181</v>
      </c>
      <c r="J890" s="149"/>
    </row>
    <row r="891" spans="1:10" ht="12.75" customHeight="1">
      <c r="A891" s="70" t="s">
        <v>1821</v>
      </c>
      <c r="B891" s="137" t="s">
        <v>1939</v>
      </c>
      <c r="C891" s="137" t="s">
        <v>1940</v>
      </c>
      <c r="D891" s="137">
        <v>90</v>
      </c>
      <c r="E891" s="137" t="s">
        <v>2935</v>
      </c>
      <c r="F891" s="137">
        <v>0</v>
      </c>
      <c r="G891" s="137" t="s">
        <v>181</v>
      </c>
      <c r="H891" s="70">
        <v>0</v>
      </c>
      <c r="I891" s="70" t="s">
        <v>181</v>
      </c>
      <c r="J891" s="149"/>
    </row>
    <row r="892" spans="1:10" ht="12.75" customHeight="1">
      <c r="A892" s="70" t="s">
        <v>1821</v>
      </c>
      <c r="B892" s="137" t="s">
        <v>1941</v>
      </c>
      <c r="C892" s="137" t="s">
        <v>1942</v>
      </c>
      <c r="D892" s="137">
        <v>90</v>
      </c>
      <c r="E892" s="137" t="s">
        <v>2935</v>
      </c>
      <c r="F892" s="137">
        <v>0</v>
      </c>
      <c r="G892" s="137" t="s">
        <v>181</v>
      </c>
      <c r="H892" s="70">
        <v>0</v>
      </c>
      <c r="I892" s="70" t="s">
        <v>181</v>
      </c>
      <c r="J892" s="149"/>
    </row>
    <row r="893" spans="1:10" ht="12.75" customHeight="1">
      <c r="A893" s="70" t="s">
        <v>1821</v>
      </c>
      <c r="B893" s="137" t="s">
        <v>1943</v>
      </c>
      <c r="C893" s="137" t="s">
        <v>1944</v>
      </c>
      <c r="D893" s="137">
        <v>90</v>
      </c>
      <c r="E893" s="137" t="s">
        <v>2935</v>
      </c>
      <c r="F893" s="137">
        <v>0</v>
      </c>
      <c r="G893" s="137" t="s">
        <v>181</v>
      </c>
      <c r="H893" s="70">
        <v>0</v>
      </c>
      <c r="I893" s="70" t="s">
        <v>181</v>
      </c>
      <c r="J893" s="149"/>
    </row>
    <row r="894" spans="1:10" ht="12.75" customHeight="1">
      <c r="A894" s="70" t="s">
        <v>1821</v>
      </c>
      <c r="B894" s="137" t="s">
        <v>1945</v>
      </c>
      <c r="C894" s="137" t="s">
        <v>1946</v>
      </c>
      <c r="D894" s="137">
        <v>90</v>
      </c>
      <c r="E894" s="137" t="s">
        <v>2935</v>
      </c>
      <c r="F894" s="137">
        <v>0</v>
      </c>
      <c r="G894" s="137" t="s">
        <v>181</v>
      </c>
      <c r="H894" s="70">
        <v>0</v>
      </c>
      <c r="I894" s="70" t="s">
        <v>181</v>
      </c>
      <c r="J894" s="149"/>
    </row>
    <row r="895" spans="1:10" ht="12.75" customHeight="1">
      <c r="A895" s="70" t="s">
        <v>1821</v>
      </c>
      <c r="B895" s="137" t="s">
        <v>1947</v>
      </c>
      <c r="C895" s="137" t="s">
        <v>1948</v>
      </c>
      <c r="D895" s="137">
        <v>90</v>
      </c>
      <c r="E895" s="137" t="s">
        <v>2935</v>
      </c>
      <c r="F895" s="137">
        <v>0</v>
      </c>
      <c r="G895" s="137" t="s">
        <v>181</v>
      </c>
      <c r="H895" s="70">
        <v>0</v>
      </c>
      <c r="I895" s="70" t="s">
        <v>181</v>
      </c>
      <c r="J895" s="149"/>
    </row>
    <row r="896" spans="1:10" ht="12.75" customHeight="1">
      <c r="A896" s="70" t="s">
        <v>1821</v>
      </c>
      <c r="B896" s="137" t="s">
        <v>1949</v>
      </c>
      <c r="C896" s="137" t="s">
        <v>1950</v>
      </c>
      <c r="D896" s="137">
        <v>90</v>
      </c>
      <c r="E896" s="137" t="s">
        <v>2935</v>
      </c>
      <c r="F896" s="137">
        <v>0</v>
      </c>
      <c r="G896" s="137" t="s">
        <v>181</v>
      </c>
      <c r="H896" s="70">
        <v>0</v>
      </c>
      <c r="I896" s="70" t="s">
        <v>181</v>
      </c>
      <c r="J896" s="149"/>
    </row>
    <row r="897" spans="1:10" ht="12.75" customHeight="1">
      <c r="A897" s="70" t="s">
        <v>1821</v>
      </c>
      <c r="B897" s="137" t="s">
        <v>1951</v>
      </c>
      <c r="C897" s="137" t="s">
        <v>1952</v>
      </c>
      <c r="D897" s="137">
        <v>90</v>
      </c>
      <c r="E897" s="137" t="s">
        <v>2935</v>
      </c>
      <c r="F897" s="137">
        <v>0</v>
      </c>
      <c r="G897" s="137" t="s">
        <v>181</v>
      </c>
      <c r="H897" s="70">
        <v>0</v>
      </c>
      <c r="I897" s="70" t="s">
        <v>181</v>
      </c>
      <c r="J897" s="149"/>
    </row>
    <row r="898" spans="1:10" ht="12.75" customHeight="1">
      <c r="A898" s="70" t="s">
        <v>1821</v>
      </c>
      <c r="B898" s="137" t="s">
        <v>1953</v>
      </c>
      <c r="C898" s="137" t="s">
        <v>1954</v>
      </c>
      <c r="D898" s="137">
        <v>90</v>
      </c>
      <c r="E898" s="137" t="s">
        <v>2935</v>
      </c>
      <c r="F898" s="137">
        <v>0</v>
      </c>
      <c r="G898" s="137" t="s">
        <v>181</v>
      </c>
      <c r="H898" s="70">
        <v>0</v>
      </c>
      <c r="I898" s="70" t="s">
        <v>181</v>
      </c>
      <c r="J898" s="149"/>
    </row>
    <row r="899" spans="1:10" ht="12.75" customHeight="1">
      <c r="A899" s="70" t="s">
        <v>1821</v>
      </c>
      <c r="B899" s="137" t="s">
        <v>1955</v>
      </c>
      <c r="C899" s="137" t="s">
        <v>1956</v>
      </c>
      <c r="D899" s="137">
        <v>90</v>
      </c>
      <c r="E899" s="137" t="s">
        <v>2935</v>
      </c>
      <c r="F899" s="137">
        <v>0</v>
      </c>
      <c r="G899" s="137" t="s">
        <v>181</v>
      </c>
      <c r="H899" s="70">
        <v>0</v>
      </c>
      <c r="I899" s="70" t="s">
        <v>181</v>
      </c>
      <c r="J899" s="149"/>
    </row>
    <row r="900" spans="1:10" ht="12.75" customHeight="1">
      <c r="A900" s="70" t="s">
        <v>1821</v>
      </c>
      <c r="B900" s="137" t="s">
        <v>1957</v>
      </c>
      <c r="C900" s="137" t="s">
        <v>1958</v>
      </c>
      <c r="D900" s="137">
        <v>90</v>
      </c>
      <c r="E900" s="137" t="s">
        <v>2935</v>
      </c>
      <c r="F900" s="137">
        <v>0</v>
      </c>
      <c r="G900" s="137" t="s">
        <v>181</v>
      </c>
      <c r="H900" s="70">
        <v>0</v>
      </c>
      <c r="I900" s="70" t="s">
        <v>181</v>
      </c>
      <c r="J900" s="149"/>
    </row>
    <row r="901" spans="1:10" ht="12.75" customHeight="1">
      <c r="A901" s="70" t="s">
        <v>1821</v>
      </c>
      <c r="B901" s="137" t="s">
        <v>1959</v>
      </c>
      <c r="C901" s="137" t="s">
        <v>1960</v>
      </c>
      <c r="D901" s="137">
        <v>90</v>
      </c>
      <c r="E901" s="137" t="s">
        <v>2935</v>
      </c>
      <c r="F901" s="137">
        <v>0</v>
      </c>
      <c r="G901" s="137" t="s">
        <v>181</v>
      </c>
      <c r="H901" s="70">
        <v>0</v>
      </c>
      <c r="I901" s="70" t="s">
        <v>181</v>
      </c>
      <c r="J901" s="149"/>
    </row>
    <row r="902" spans="1:10" ht="12.75" customHeight="1">
      <c r="A902" s="70" t="s">
        <v>1821</v>
      </c>
      <c r="B902" s="137" t="s">
        <v>1961</v>
      </c>
      <c r="C902" s="137" t="s">
        <v>1962</v>
      </c>
      <c r="D902" s="137">
        <v>90</v>
      </c>
      <c r="E902" s="137" t="s">
        <v>2935</v>
      </c>
      <c r="F902" s="137">
        <v>0</v>
      </c>
      <c r="G902" s="137" t="s">
        <v>181</v>
      </c>
      <c r="H902" s="70">
        <v>0</v>
      </c>
      <c r="I902" s="70" t="s">
        <v>181</v>
      </c>
      <c r="J902" s="149"/>
    </row>
    <row r="903" spans="1:10" ht="12.75" customHeight="1">
      <c r="A903" s="70" t="s">
        <v>1821</v>
      </c>
      <c r="B903" s="137" t="s">
        <v>1963</v>
      </c>
      <c r="C903" s="137" t="s">
        <v>1964</v>
      </c>
      <c r="D903" s="137">
        <v>90</v>
      </c>
      <c r="E903" s="137" t="s">
        <v>2935</v>
      </c>
      <c r="F903" s="137">
        <v>0</v>
      </c>
      <c r="G903" s="137" t="s">
        <v>181</v>
      </c>
      <c r="H903" s="70">
        <v>0</v>
      </c>
      <c r="I903" s="70" t="s">
        <v>181</v>
      </c>
      <c r="J903" s="149"/>
    </row>
    <row r="904" spans="1:10" ht="12.75" customHeight="1">
      <c r="A904" s="70" t="s">
        <v>1821</v>
      </c>
      <c r="B904" s="137" t="s">
        <v>1965</v>
      </c>
      <c r="C904" s="137" t="s">
        <v>1966</v>
      </c>
      <c r="D904" s="137">
        <v>90</v>
      </c>
      <c r="E904" s="137" t="s">
        <v>2935</v>
      </c>
      <c r="F904" s="137">
        <v>0</v>
      </c>
      <c r="G904" s="137" t="s">
        <v>181</v>
      </c>
      <c r="H904" s="70">
        <v>0</v>
      </c>
      <c r="I904" s="70" t="s">
        <v>181</v>
      </c>
      <c r="J904" s="149"/>
    </row>
    <row r="905" spans="1:10" ht="12.75" customHeight="1">
      <c r="A905" s="70" t="s">
        <v>1821</v>
      </c>
      <c r="B905" s="137" t="s">
        <v>1967</v>
      </c>
      <c r="C905" s="137" t="s">
        <v>1968</v>
      </c>
      <c r="D905" s="137">
        <v>90</v>
      </c>
      <c r="E905" s="137" t="s">
        <v>2935</v>
      </c>
      <c r="F905" s="137">
        <v>0</v>
      </c>
      <c r="G905" s="137" t="s">
        <v>181</v>
      </c>
      <c r="H905" s="70">
        <v>0</v>
      </c>
      <c r="I905" s="70" t="s">
        <v>181</v>
      </c>
      <c r="J905" s="149"/>
    </row>
    <row r="906" spans="1:10" ht="12.75" customHeight="1">
      <c r="A906" s="70" t="s">
        <v>1821</v>
      </c>
      <c r="B906" s="137" t="s">
        <v>1969</v>
      </c>
      <c r="C906" s="137" t="s">
        <v>1970</v>
      </c>
      <c r="D906" s="137">
        <v>90</v>
      </c>
      <c r="E906" s="137" t="s">
        <v>2935</v>
      </c>
      <c r="F906" s="137">
        <v>0</v>
      </c>
      <c r="G906" s="137" t="s">
        <v>181</v>
      </c>
      <c r="H906" s="70">
        <v>0</v>
      </c>
      <c r="I906" s="70" t="s">
        <v>181</v>
      </c>
      <c r="J906" s="149"/>
    </row>
    <row r="907" spans="1:10" ht="12.75" customHeight="1">
      <c r="A907" s="70" t="s">
        <v>1821</v>
      </c>
      <c r="B907" s="137" t="s">
        <v>1971</v>
      </c>
      <c r="C907" s="137" t="s">
        <v>1972</v>
      </c>
      <c r="D907" s="137">
        <v>90</v>
      </c>
      <c r="E907" s="137" t="s">
        <v>2935</v>
      </c>
      <c r="F907" s="137">
        <v>0</v>
      </c>
      <c r="G907" s="137" t="s">
        <v>181</v>
      </c>
      <c r="H907" s="70">
        <v>0</v>
      </c>
      <c r="I907" s="70" t="s">
        <v>181</v>
      </c>
      <c r="J907" s="149"/>
    </row>
    <row r="908" spans="1:10" ht="12.75" customHeight="1">
      <c r="A908" s="70" t="s">
        <v>1821</v>
      </c>
      <c r="B908" s="137" t="s">
        <v>1973</v>
      </c>
      <c r="C908" s="137" t="s">
        <v>1974</v>
      </c>
      <c r="D908" s="137">
        <v>90</v>
      </c>
      <c r="E908" s="137" t="s">
        <v>2935</v>
      </c>
      <c r="F908" s="137">
        <v>0</v>
      </c>
      <c r="G908" s="137" t="s">
        <v>181</v>
      </c>
      <c r="H908" s="70">
        <v>0</v>
      </c>
      <c r="I908" s="70" t="s">
        <v>181</v>
      </c>
      <c r="J908" s="149"/>
    </row>
    <row r="909" spans="1:10" ht="12.75" customHeight="1">
      <c r="A909" s="70" t="s">
        <v>1821</v>
      </c>
      <c r="B909" s="137" t="s">
        <v>1975</v>
      </c>
      <c r="C909" s="137" t="s">
        <v>1976</v>
      </c>
      <c r="D909" s="137">
        <v>90</v>
      </c>
      <c r="E909" s="137" t="s">
        <v>2935</v>
      </c>
      <c r="F909" s="137">
        <v>0</v>
      </c>
      <c r="G909" s="137" t="s">
        <v>181</v>
      </c>
      <c r="H909" s="70">
        <v>0</v>
      </c>
      <c r="I909" s="70" t="s">
        <v>181</v>
      </c>
      <c r="J909" s="149"/>
    </row>
    <row r="910" spans="1:10" ht="12.75" customHeight="1">
      <c r="A910" s="70" t="s">
        <v>1821</v>
      </c>
      <c r="B910" s="137" t="s">
        <v>1977</v>
      </c>
      <c r="C910" s="137" t="s">
        <v>1978</v>
      </c>
      <c r="D910" s="137">
        <v>90</v>
      </c>
      <c r="E910" s="137" t="s">
        <v>2935</v>
      </c>
      <c r="F910" s="137">
        <v>0</v>
      </c>
      <c r="G910" s="137" t="s">
        <v>181</v>
      </c>
      <c r="H910" s="70">
        <v>0</v>
      </c>
      <c r="I910" s="70" t="s">
        <v>181</v>
      </c>
      <c r="J910" s="149"/>
    </row>
    <row r="911" spans="1:10" ht="12.75" customHeight="1">
      <c r="A911" s="70" t="s">
        <v>1821</v>
      </c>
      <c r="B911" s="137" t="s">
        <v>1979</v>
      </c>
      <c r="C911" s="137" t="s">
        <v>1980</v>
      </c>
      <c r="D911" s="137">
        <v>90</v>
      </c>
      <c r="E911" s="137" t="s">
        <v>2935</v>
      </c>
      <c r="F911" s="137">
        <v>0</v>
      </c>
      <c r="G911" s="137" t="s">
        <v>181</v>
      </c>
      <c r="H911" s="70">
        <v>0</v>
      </c>
      <c r="I911" s="70" t="s">
        <v>181</v>
      </c>
      <c r="J911" s="149"/>
    </row>
    <row r="912" spans="1:10" ht="12.75" customHeight="1">
      <c r="A912" s="70" t="s">
        <v>1821</v>
      </c>
      <c r="B912" s="137" t="s">
        <v>1981</v>
      </c>
      <c r="C912" s="137" t="s">
        <v>1982</v>
      </c>
      <c r="D912" s="137">
        <v>90</v>
      </c>
      <c r="E912" s="137" t="s">
        <v>2935</v>
      </c>
      <c r="F912" s="137">
        <v>0</v>
      </c>
      <c r="G912" s="137" t="s">
        <v>181</v>
      </c>
      <c r="H912" s="70">
        <v>0</v>
      </c>
      <c r="I912" s="70" t="s">
        <v>181</v>
      </c>
      <c r="J912" s="149"/>
    </row>
    <row r="913" spans="1:10" ht="12.75" customHeight="1">
      <c r="A913" s="70" t="s">
        <v>1821</v>
      </c>
      <c r="B913" s="137" t="s">
        <v>1983</v>
      </c>
      <c r="C913" s="137" t="s">
        <v>1984</v>
      </c>
      <c r="D913" s="137">
        <v>90</v>
      </c>
      <c r="E913" s="137" t="s">
        <v>2935</v>
      </c>
      <c r="F913" s="137">
        <v>0</v>
      </c>
      <c r="G913" s="137" t="s">
        <v>181</v>
      </c>
      <c r="H913" s="70">
        <v>0</v>
      </c>
      <c r="I913" s="70" t="s">
        <v>181</v>
      </c>
      <c r="J913" s="149"/>
    </row>
    <row r="914" spans="1:10" ht="12.75" customHeight="1">
      <c r="A914" s="70" t="s">
        <v>1821</v>
      </c>
      <c r="B914" s="137" t="s">
        <v>1985</v>
      </c>
      <c r="C914" s="137" t="s">
        <v>1986</v>
      </c>
      <c r="D914" s="137">
        <v>90</v>
      </c>
      <c r="E914" s="137" t="s">
        <v>2935</v>
      </c>
      <c r="F914" s="137">
        <v>0</v>
      </c>
      <c r="G914" s="137" t="s">
        <v>181</v>
      </c>
      <c r="H914" s="70">
        <v>0</v>
      </c>
      <c r="I914" s="70" t="s">
        <v>181</v>
      </c>
      <c r="J914" s="149"/>
    </row>
    <row r="915" spans="1:10" ht="12.75" customHeight="1">
      <c r="A915" s="70" t="s">
        <v>1821</v>
      </c>
      <c r="B915" s="70" t="s">
        <v>1987</v>
      </c>
      <c r="C915" s="70" t="s">
        <v>1988</v>
      </c>
      <c r="D915" s="70">
        <v>360</v>
      </c>
      <c r="E915" s="70" t="s">
        <v>2935</v>
      </c>
      <c r="F915" s="70">
        <v>1</v>
      </c>
      <c r="G915" s="70" t="s">
        <v>181</v>
      </c>
      <c r="H915" s="70">
        <v>0</v>
      </c>
      <c r="I915" s="70" t="s">
        <v>181</v>
      </c>
      <c r="J915" s="149">
        <v>7578.06</v>
      </c>
    </row>
    <row r="916" spans="1:10" ht="12.75" customHeight="1">
      <c r="A916" s="70" t="s">
        <v>1821</v>
      </c>
      <c r="B916" s="137" t="s">
        <v>1989</v>
      </c>
      <c r="C916" s="137" t="s">
        <v>1990</v>
      </c>
      <c r="D916" s="137">
        <v>360</v>
      </c>
      <c r="E916" s="137" t="s">
        <v>2935</v>
      </c>
      <c r="F916" s="137">
        <v>0</v>
      </c>
      <c r="G916" s="137" t="s">
        <v>181</v>
      </c>
      <c r="H916" s="70">
        <v>0</v>
      </c>
      <c r="I916" s="70" t="s">
        <v>181</v>
      </c>
      <c r="J916" s="149"/>
    </row>
    <row r="917" spans="1:10" ht="12.75" customHeight="1">
      <c r="A917" s="70" t="s">
        <v>1821</v>
      </c>
      <c r="B917" s="137" t="s">
        <v>1991</v>
      </c>
      <c r="C917" s="137" t="s">
        <v>1992</v>
      </c>
      <c r="D917" s="137">
        <v>90</v>
      </c>
      <c r="E917" s="137" t="s">
        <v>2935</v>
      </c>
      <c r="F917" s="137">
        <v>0</v>
      </c>
      <c r="G917" s="137" t="s">
        <v>181</v>
      </c>
      <c r="H917" s="70">
        <v>0</v>
      </c>
      <c r="I917" s="70" t="s">
        <v>181</v>
      </c>
      <c r="J917" s="149"/>
    </row>
    <row r="918" spans="1:10" ht="12.75" customHeight="1">
      <c r="A918" s="70" t="s">
        <v>1821</v>
      </c>
      <c r="B918" s="137" t="s">
        <v>1993</v>
      </c>
      <c r="C918" s="137" t="s">
        <v>1994</v>
      </c>
      <c r="D918" s="137">
        <v>90</v>
      </c>
      <c r="E918" s="137" t="s">
        <v>2935</v>
      </c>
      <c r="F918" s="137">
        <v>0</v>
      </c>
      <c r="G918" s="137" t="s">
        <v>181</v>
      </c>
      <c r="H918" s="70">
        <v>0</v>
      </c>
      <c r="I918" s="70" t="s">
        <v>181</v>
      </c>
      <c r="J918" s="149"/>
    </row>
    <row r="919" spans="1:10" ht="12.75" customHeight="1">
      <c r="A919" s="70" t="s">
        <v>1821</v>
      </c>
      <c r="B919" s="137" t="s">
        <v>1995</v>
      </c>
      <c r="C919" s="137" t="s">
        <v>1996</v>
      </c>
      <c r="D919" s="137">
        <v>90</v>
      </c>
      <c r="E919" s="137" t="s">
        <v>2935</v>
      </c>
      <c r="F919" s="137">
        <v>0</v>
      </c>
      <c r="G919" s="137" t="s">
        <v>181</v>
      </c>
      <c r="H919" s="70">
        <v>0</v>
      </c>
      <c r="I919" s="70" t="s">
        <v>181</v>
      </c>
      <c r="J919" s="149"/>
    </row>
    <row r="920" spans="1:10" ht="12.75" customHeight="1">
      <c r="A920" s="70" t="s">
        <v>1821</v>
      </c>
      <c r="B920" s="137" t="s">
        <v>1997</v>
      </c>
      <c r="C920" s="137" t="s">
        <v>1998</v>
      </c>
      <c r="D920" s="137">
        <v>90</v>
      </c>
      <c r="E920" s="137" t="s">
        <v>2935</v>
      </c>
      <c r="F920" s="137">
        <v>0</v>
      </c>
      <c r="G920" s="137" t="s">
        <v>181</v>
      </c>
      <c r="H920" s="70">
        <v>0</v>
      </c>
      <c r="I920" s="70" t="s">
        <v>181</v>
      </c>
      <c r="J920" s="149"/>
    </row>
    <row r="921" spans="1:10" ht="12.75" customHeight="1">
      <c r="A921" s="70" t="s">
        <v>1821</v>
      </c>
      <c r="B921" s="137" t="s">
        <v>1999</v>
      </c>
      <c r="C921" s="137" t="s">
        <v>2000</v>
      </c>
      <c r="D921" s="137">
        <v>90</v>
      </c>
      <c r="E921" s="137" t="s">
        <v>2935</v>
      </c>
      <c r="F921" s="137">
        <v>0</v>
      </c>
      <c r="G921" s="137" t="s">
        <v>181</v>
      </c>
      <c r="H921" s="70">
        <v>0</v>
      </c>
      <c r="I921" s="70" t="s">
        <v>181</v>
      </c>
      <c r="J921" s="149"/>
    </row>
    <row r="922" spans="1:10" ht="12.75" customHeight="1">
      <c r="A922" s="70" t="s">
        <v>1821</v>
      </c>
      <c r="B922" s="70" t="s">
        <v>2001</v>
      </c>
      <c r="C922" s="70" t="s">
        <v>2002</v>
      </c>
      <c r="D922" s="70">
        <v>90</v>
      </c>
      <c r="E922" s="70" t="s">
        <v>2935</v>
      </c>
      <c r="F922" s="70">
        <v>1</v>
      </c>
      <c r="G922" s="70" t="s">
        <v>181</v>
      </c>
      <c r="H922" s="70">
        <v>0</v>
      </c>
      <c r="I922" s="70" t="s">
        <v>181</v>
      </c>
      <c r="J922" s="149">
        <v>2247.92</v>
      </c>
    </row>
    <row r="923" spans="1:10" ht="12.75" customHeight="1">
      <c r="A923" s="70" t="s">
        <v>1821</v>
      </c>
      <c r="B923" s="137" t="s">
        <v>2003</v>
      </c>
      <c r="C923" s="137" t="s">
        <v>2004</v>
      </c>
      <c r="D923" s="137">
        <v>90</v>
      </c>
      <c r="E923" s="137" t="s">
        <v>2935</v>
      </c>
      <c r="F923" s="137">
        <v>0</v>
      </c>
      <c r="G923" s="137" t="s">
        <v>181</v>
      </c>
      <c r="H923" s="70">
        <v>0</v>
      </c>
      <c r="I923" s="70" t="s">
        <v>181</v>
      </c>
      <c r="J923" s="149"/>
    </row>
    <row r="924" spans="1:10" ht="12.75" customHeight="1">
      <c r="A924" s="70" t="s">
        <v>1821</v>
      </c>
      <c r="B924" s="137" t="s">
        <v>2005</v>
      </c>
      <c r="C924" s="137" t="s">
        <v>2006</v>
      </c>
      <c r="D924" s="137">
        <v>90</v>
      </c>
      <c r="E924" s="137" t="s">
        <v>2935</v>
      </c>
      <c r="F924" s="137">
        <v>0</v>
      </c>
      <c r="G924" s="137" t="s">
        <v>181</v>
      </c>
      <c r="H924" s="70">
        <v>0</v>
      </c>
      <c r="I924" s="70" t="s">
        <v>181</v>
      </c>
      <c r="J924" s="149"/>
    </row>
    <row r="925" spans="1:10" ht="12.75" customHeight="1">
      <c r="A925" s="70" t="s">
        <v>1821</v>
      </c>
      <c r="B925" s="137" t="s">
        <v>2007</v>
      </c>
      <c r="C925" s="137" t="s">
        <v>2008</v>
      </c>
      <c r="D925" s="137">
        <v>90</v>
      </c>
      <c r="E925" s="137" t="s">
        <v>2935</v>
      </c>
      <c r="F925" s="137">
        <v>0</v>
      </c>
      <c r="G925" s="137" t="s">
        <v>181</v>
      </c>
      <c r="H925" s="70">
        <v>0</v>
      </c>
      <c r="I925" s="70" t="s">
        <v>181</v>
      </c>
      <c r="J925" s="149"/>
    </row>
    <row r="926" spans="1:10" ht="12.75" customHeight="1">
      <c r="A926" s="70" t="s">
        <v>1821</v>
      </c>
      <c r="B926" s="137" t="s">
        <v>2009</v>
      </c>
      <c r="C926" s="137" t="s">
        <v>2010</v>
      </c>
      <c r="D926" s="137">
        <v>90</v>
      </c>
      <c r="E926" s="137" t="s">
        <v>2935</v>
      </c>
      <c r="F926" s="137">
        <v>0</v>
      </c>
      <c r="G926" s="137" t="s">
        <v>181</v>
      </c>
      <c r="H926" s="70">
        <v>0</v>
      </c>
      <c r="I926" s="70" t="s">
        <v>181</v>
      </c>
      <c r="J926" s="149"/>
    </row>
    <row r="927" spans="1:10" ht="12.75" customHeight="1">
      <c r="A927" s="70" t="s">
        <v>1821</v>
      </c>
      <c r="B927" s="137" t="s">
        <v>2011</v>
      </c>
      <c r="C927" s="137" t="s">
        <v>2012</v>
      </c>
      <c r="D927" s="137">
        <v>90</v>
      </c>
      <c r="E927" s="137" t="s">
        <v>2935</v>
      </c>
      <c r="F927" s="137">
        <v>0</v>
      </c>
      <c r="G927" s="137" t="s">
        <v>181</v>
      </c>
      <c r="H927" s="70">
        <v>0</v>
      </c>
      <c r="I927" s="70" t="s">
        <v>181</v>
      </c>
      <c r="J927" s="149"/>
    </row>
    <row r="928" spans="1:10" ht="12.75" customHeight="1">
      <c r="A928" s="70" t="s">
        <v>1821</v>
      </c>
      <c r="B928" s="137" t="s">
        <v>2013</v>
      </c>
      <c r="C928" s="137" t="s">
        <v>2014</v>
      </c>
      <c r="D928" s="137">
        <v>360</v>
      </c>
      <c r="E928" s="137" t="s">
        <v>2935</v>
      </c>
      <c r="F928" s="137">
        <v>0</v>
      </c>
      <c r="G928" s="137" t="s">
        <v>181</v>
      </c>
      <c r="H928" s="70">
        <v>0</v>
      </c>
      <c r="I928" s="70" t="s">
        <v>181</v>
      </c>
      <c r="J928" s="149"/>
    </row>
    <row r="929" spans="1:10" ht="12.75" customHeight="1">
      <c r="A929" s="70" t="s">
        <v>1821</v>
      </c>
      <c r="B929" s="137" t="s">
        <v>2015</v>
      </c>
      <c r="C929" s="137" t="s">
        <v>2016</v>
      </c>
      <c r="D929" s="137">
        <v>90</v>
      </c>
      <c r="E929" s="137" t="s">
        <v>2935</v>
      </c>
      <c r="F929" s="137">
        <v>0</v>
      </c>
      <c r="G929" s="137" t="s">
        <v>181</v>
      </c>
      <c r="H929" s="70">
        <v>0</v>
      </c>
      <c r="I929" s="70" t="s">
        <v>181</v>
      </c>
      <c r="J929" s="149"/>
    </row>
    <row r="930" spans="1:10" ht="12.75" customHeight="1">
      <c r="A930" s="70" t="s">
        <v>1821</v>
      </c>
      <c r="B930" s="137" t="s">
        <v>2017</v>
      </c>
      <c r="C930" s="137" t="s">
        <v>2018</v>
      </c>
      <c r="D930" s="137">
        <v>90</v>
      </c>
      <c r="E930" s="137" t="s">
        <v>2935</v>
      </c>
      <c r="F930" s="137">
        <v>0</v>
      </c>
      <c r="G930" s="137" t="s">
        <v>181</v>
      </c>
      <c r="H930" s="70">
        <v>0</v>
      </c>
      <c r="I930" s="70" t="s">
        <v>181</v>
      </c>
      <c r="J930" s="149"/>
    </row>
    <row r="931" spans="1:10" ht="12.75" customHeight="1">
      <c r="A931" s="70" t="s">
        <v>1821</v>
      </c>
      <c r="B931" s="137" t="s">
        <v>2019</v>
      </c>
      <c r="C931" s="137" t="s">
        <v>2020</v>
      </c>
      <c r="D931" s="137">
        <v>90</v>
      </c>
      <c r="E931" s="137" t="s">
        <v>2935</v>
      </c>
      <c r="F931" s="137">
        <v>0</v>
      </c>
      <c r="G931" s="137" t="s">
        <v>181</v>
      </c>
      <c r="H931" s="70">
        <v>0</v>
      </c>
      <c r="I931" s="70" t="s">
        <v>181</v>
      </c>
      <c r="J931" s="149"/>
    </row>
    <row r="932" spans="1:10" ht="12.75" customHeight="1">
      <c r="A932" s="70" t="s">
        <v>1821</v>
      </c>
      <c r="B932" s="137" t="s">
        <v>2021</v>
      </c>
      <c r="C932" s="137" t="s">
        <v>2022</v>
      </c>
      <c r="D932" s="137">
        <v>90</v>
      </c>
      <c r="E932" s="137" t="s">
        <v>2935</v>
      </c>
      <c r="F932" s="137">
        <v>0</v>
      </c>
      <c r="G932" s="137" t="s">
        <v>181</v>
      </c>
      <c r="H932" s="70">
        <v>0</v>
      </c>
      <c r="I932" s="70" t="s">
        <v>181</v>
      </c>
      <c r="J932" s="149"/>
    </row>
    <row r="933" spans="1:10" ht="12.75" customHeight="1">
      <c r="A933" s="70" t="s">
        <v>1821</v>
      </c>
      <c r="B933" s="137" t="s">
        <v>2023</v>
      </c>
      <c r="C933" s="137" t="s">
        <v>2024</v>
      </c>
      <c r="D933" s="137">
        <v>90</v>
      </c>
      <c r="E933" s="137" t="s">
        <v>2935</v>
      </c>
      <c r="F933" s="137">
        <v>0</v>
      </c>
      <c r="G933" s="137" t="s">
        <v>181</v>
      </c>
      <c r="H933" s="70">
        <v>0</v>
      </c>
      <c r="I933" s="70" t="s">
        <v>181</v>
      </c>
      <c r="J933" s="149"/>
    </row>
    <row r="934" spans="1:10" ht="12.75" customHeight="1">
      <c r="A934" s="70" t="s">
        <v>1821</v>
      </c>
      <c r="B934" s="137" t="s">
        <v>2025</v>
      </c>
      <c r="C934" s="137" t="s">
        <v>2026</v>
      </c>
      <c r="D934" s="137">
        <v>90</v>
      </c>
      <c r="E934" s="137" t="s">
        <v>2935</v>
      </c>
      <c r="F934" s="137">
        <v>0</v>
      </c>
      <c r="G934" s="137" t="s">
        <v>181</v>
      </c>
      <c r="H934" s="70">
        <v>0</v>
      </c>
      <c r="I934" s="70" t="s">
        <v>181</v>
      </c>
      <c r="J934" s="149"/>
    </row>
    <row r="935" spans="1:10" ht="12.75" customHeight="1">
      <c r="A935" s="70" t="s">
        <v>1821</v>
      </c>
      <c r="B935" s="137" t="s">
        <v>2027</v>
      </c>
      <c r="C935" s="137" t="s">
        <v>2028</v>
      </c>
      <c r="D935" s="137">
        <v>90</v>
      </c>
      <c r="E935" s="137" t="s">
        <v>2935</v>
      </c>
      <c r="F935" s="137">
        <v>0</v>
      </c>
      <c r="G935" s="137" t="s">
        <v>181</v>
      </c>
      <c r="H935" s="70">
        <v>0</v>
      </c>
      <c r="I935" s="70" t="s">
        <v>181</v>
      </c>
      <c r="J935" s="149"/>
    </row>
    <row r="936" spans="1:10" ht="12.75" customHeight="1">
      <c r="A936" s="70" t="s">
        <v>1821</v>
      </c>
      <c r="B936" s="137" t="s">
        <v>2029</v>
      </c>
      <c r="C936" s="137" t="s">
        <v>2030</v>
      </c>
      <c r="D936" s="137">
        <v>90</v>
      </c>
      <c r="E936" s="137" t="s">
        <v>2935</v>
      </c>
      <c r="F936" s="137">
        <v>0</v>
      </c>
      <c r="G936" s="137" t="s">
        <v>181</v>
      </c>
      <c r="H936" s="70">
        <v>0</v>
      </c>
      <c r="I936" s="70" t="s">
        <v>181</v>
      </c>
      <c r="J936" s="149"/>
    </row>
    <row r="937" spans="1:10" ht="12.75" customHeight="1">
      <c r="A937" s="70" t="s">
        <v>1821</v>
      </c>
      <c r="B937" s="137" t="s">
        <v>2031</v>
      </c>
      <c r="C937" s="137" t="s">
        <v>2032</v>
      </c>
      <c r="D937" s="137">
        <v>90</v>
      </c>
      <c r="E937" s="137" t="s">
        <v>2935</v>
      </c>
      <c r="F937" s="137">
        <v>0</v>
      </c>
      <c r="G937" s="137" t="s">
        <v>181</v>
      </c>
      <c r="H937" s="70">
        <v>0</v>
      </c>
      <c r="I937" s="70" t="s">
        <v>181</v>
      </c>
      <c r="J937" s="149"/>
    </row>
    <row r="938" spans="1:10" ht="12.75" customHeight="1">
      <c r="A938" s="70" t="s">
        <v>1821</v>
      </c>
      <c r="B938" s="137" t="s">
        <v>2033</v>
      </c>
      <c r="C938" s="137" t="s">
        <v>2034</v>
      </c>
      <c r="D938" s="137">
        <v>90</v>
      </c>
      <c r="E938" s="137" t="s">
        <v>2935</v>
      </c>
      <c r="F938" s="137">
        <v>0</v>
      </c>
      <c r="G938" s="137" t="s">
        <v>181</v>
      </c>
      <c r="H938" s="70">
        <v>0</v>
      </c>
      <c r="I938" s="70" t="s">
        <v>181</v>
      </c>
      <c r="J938" s="149"/>
    </row>
    <row r="939" spans="1:10" ht="12.75" customHeight="1">
      <c r="A939" s="70" t="s">
        <v>1821</v>
      </c>
      <c r="B939" s="137" t="s">
        <v>2035</v>
      </c>
      <c r="C939" s="137" t="s">
        <v>2036</v>
      </c>
      <c r="D939" s="137">
        <v>90</v>
      </c>
      <c r="E939" s="137" t="s">
        <v>2935</v>
      </c>
      <c r="F939" s="137">
        <v>0</v>
      </c>
      <c r="G939" s="137" t="s">
        <v>181</v>
      </c>
      <c r="H939" s="70">
        <v>0</v>
      </c>
      <c r="I939" s="70" t="s">
        <v>181</v>
      </c>
      <c r="J939" s="149"/>
    </row>
    <row r="940" spans="1:10" ht="12.75" customHeight="1">
      <c r="A940" s="70" t="s">
        <v>1821</v>
      </c>
      <c r="B940" s="137" t="s">
        <v>2037</v>
      </c>
      <c r="C940" s="137" t="s">
        <v>2038</v>
      </c>
      <c r="D940" s="137">
        <v>90</v>
      </c>
      <c r="E940" s="137" t="s">
        <v>2935</v>
      </c>
      <c r="F940" s="137">
        <v>0</v>
      </c>
      <c r="G940" s="137" t="s">
        <v>181</v>
      </c>
      <c r="H940" s="70">
        <v>0</v>
      </c>
      <c r="I940" s="70" t="s">
        <v>181</v>
      </c>
      <c r="J940" s="149"/>
    </row>
    <row r="941" spans="1:10" ht="12.75" customHeight="1">
      <c r="A941" s="70" t="s">
        <v>1821</v>
      </c>
      <c r="B941" s="137" t="s">
        <v>2039</v>
      </c>
      <c r="C941" s="137" t="s">
        <v>2040</v>
      </c>
      <c r="D941" s="137">
        <v>90</v>
      </c>
      <c r="E941" s="137" t="s">
        <v>2935</v>
      </c>
      <c r="F941" s="137">
        <v>0</v>
      </c>
      <c r="G941" s="137" t="s">
        <v>181</v>
      </c>
      <c r="H941" s="70">
        <v>0</v>
      </c>
      <c r="I941" s="70" t="s">
        <v>181</v>
      </c>
      <c r="J941" s="149"/>
    </row>
    <row r="942" spans="1:10" ht="12.75" customHeight="1">
      <c r="A942" s="70" t="s">
        <v>1821</v>
      </c>
      <c r="B942" s="137" t="s">
        <v>2041</v>
      </c>
      <c r="C942" s="137" t="s">
        <v>2042</v>
      </c>
      <c r="D942" s="137">
        <v>90</v>
      </c>
      <c r="E942" s="137" t="s">
        <v>2935</v>
      </c>
      <c r="F942" s="137">
        <v>0</v>
      </c>
      <c r="G942" s="137" t="s">
        <v>181</v>
      </c>
      <c r="H942" s="70">
        <v>0</v>
      </c>
      <c r="I942" s="70" t="s">
        <v>181</v>
      </c>
      <c r="J942" s="149"/>
    </row>
    <row r="943" spans="1:10" ht="12.75" customHeight="1">
      <c r="A943" s="70" t="s">
        <v>1821</v>
      </c>
      <c r="B943" s="137" t="s">
        <v>2043</v>
      </c>
      <c r="C943" s="137" t="s">
        <v>2044</v>
      </c>
      <c r="D943" s="137">
        <v>90</v>
      </c>
      <c r="E943" s="137" t="s">
        <v>2935</v>
      </c>
      <c r="F943" s="137">
        <v>0</v>
      </c>
      <c r="G943" s="137" t="s">
        <v>181</v>
      </c>
      <c r="H943" s="70">
        <v>0</v>
      </c>
      <c r="I943" s="70" t="s">
        <v>181</v>
      </c>
      <c r="J943" s="149"/>
    </row>
    <row r="944" spans="1:10" ht="12.75" customHeight="1">
      <c r="A944" s="70" t="s">
        <v>1821</v>
      </c>
      <c r="B944" s="137" t="s">
        <v>2045</v>
      </c>
      <c r="C944" s="137" t="s">
        <v>2046</v>
      </c>
      <c r="D944" s="137">
        <v>90</v>
      </c>
      <c r="E944" s="137" t="s">
        <v>2935</v>
      </c>
      <c r="F944" s="137">
        <v>0</v>
      </c>
      <c r="G944" s="137" t="s">
        <v>181</v>
      </c>
      <c r="H944" s="70">
        <v>0</v>
      </c>
      <c r="I944" s="70" t="s">
        <v>181</v>
      </c>
      <c r="J944" s="149"/>
    </row>
    <row r="945" spans="1:10" ht="12.75" customHeight="1">
      <c r="A945" s="70" t="s">
        <v>1821</v>
      </c>
      <c r="B945" s="137" t="s">
        <v>2047</v>
      </c>
      <c r="C945" s="137" t="s">
        <v>2048</v>
      </c>
      <c r="D945" s="137">
        <v>90</v>
      </c>
      <c r="E945" s="137" t="s">
        <v>2935</v>
      </c>
      <c r="F945" s="137">
        <v>0</v>
      </c>
      <c r="G945" s="137" t="s">
        <v>181</v>
      </c>
      <c r="H945" s="70">
        <v>0</v>
      </c>
      <c r="I945" s="70" t="s">
        <v>181</v>
      </c>
      <c r="J945" s="149"/>
    </row>
    <row r="946" spans="1:10" ht="12.75" customHeight="1">
      <c r="A946" s="70" t="s">
        <v>1821</v>
      </c>
      <c r="B946" s="137" t="s">
        <v>2049</v>
      </c>
      <c r="C946" s="137" t="s">
        <v>2050</v>
      </c>
      <c r="D946" s="137">
        <v>90</v>
      </c>
      <c r="E946" s="137" t="s">
        <v>2935</v>
      </c>
      <c r="F946" s="137">
        <v>0</v>
      </c>
      <c r="G946" s="137" t="s">
        <v>181</v>
      </c>
      <c r="H946" s="70">
        <v>0</v>
      </c>
      <c r="I946" s="70" t="s">
        <v>181</v>
      </c>
      <c r="J946" s="149"/>
    </row>
    <row r="947" spans="1:10" ht="12.75" customHeight="1">
      <c r="A947" s="70" t="s">
        <v>1821</v>
      </c>
      <c r="B947" s="137" t="s">
        <v>2051</v>
      </c>
      <c r="C947" s="137" t="s">
        <v>2052</v>
      </c>
      <c r="D947" s="137">
        <v>360</v>
      </c>
      <c r="E947" s="137" t="s">
        <v>2935</v>
      </c>
      <c r="F947" s="137">
        <v>0</v>
      </c>
      <c r="G947" s="137" t="s">
        <v>181</v>
      </c>
      <c r="H947" s="70">
        <v>0</v>
      </c>
      <c r="I947" s="70" t="s">
        <v>181</v>
      </c>
      <c r="J947" s="149"/>
    </row>
    <row r="948" spans="1:10" ht="12.75" customHeight="1">
      <c r="A948" s="70" t="s">
        <v>1821</v>
      </c>
      <c r="B948" s="137" t="s">
        <v>2053</v>
      </c>
      <c r="C948" s="137" t="s">
        <v>2054</v>
      </c>
      <c r="D948" s="137">
        <v>360</v>
      </c>
      <c r="E948" s="137" t="s">
        <v>2935</v>
      </c>
      <c r="F948" s="137">
        <v>0</v>
      </c>
      <c r="G948" s="137" t="s">
        <v>181</v>
      </c>
      <c r="H948" s="70">
        <v>0</v>
      </c>
      <c r="I948" s="70" t="s">
        <v>181</v>
      </c>
      <c r="J948" s="149"/>
    </row>
    <row r="949" spans="1:10" ht="12.75" customHeight="1">
      <c r="A949" s="70" t="s">
        <v>1821</v>
      </c>
      <c r="B949" s="137" t="s">
        <v>2055</v>
      </c>
      <c r="C949" s="137" t="s">
        <v>2056</v>
      </c>
      <c r="D949" s="137">
        <v>90</v>
      </c>
      <c r="E949" s="137" t="s">
        <v>2935</v>
      </c>
      <c r="F949" s="137">
        <v>0</v>
      </c>
      <c r="G949" s="137" t="s">
        <v>181</v>
      </c>
      <c r="H949" s="70">
        <v>0</v>
      </c>
      <c r="I949" s="70" t="s">
        <v>181</v>
      </c>
      <c r="J949" s="149"/>
    </row>
    <row r="950" spans="1:10" ht="12.75" customHeight="1">
      <c r="A950" s="70" t="s">
        <v>1821</v>
      </c>
      <c r="B950" s="137" t="s">
        <v>2057</v>
      </c>
      <c r="C950" s="137" t="s">
        <v>2058</v>
      </c>
      <c r="D950" s="137">
        <v>90</v>
      </c>
      <c r="E950" s="137" t="s">
        <v>2935</v>
      </c>
      <c r="F950" s="137">
        <v>0</v>
      </c>
      <c r="G950" s="137" t="s">
        <v>181</v>
      </c>
      <c r="H950" s="70">
        <v>0</v>
      </c>
      <c r="I950" s="70" t="s">
        <v>181</v>
      </c>
      <c r="J950" s="149"/>
    </row>
    <row r="951" spans="1:10" ht="12.75" customHeight="1">
      <c r="A951" s="70" t="s">
        <v>1821</v>
      </c>
      <c r="B951" s="137" t="s">
        <v>2059</v>
      </c>
      <c r="C951" s="137" t="s">
        <v>2060</v>
      </c>
      <c r="D951" s="137">
        <v>90</v>
      </c>
      <c r="E951" s="137" t="s">
        <v>2935</v>
      </c>
      <c r="F951" s="137">
        <v>0</v>
      </c>
      <c r="G951" s="137" t="s">
        <v>181</v>
      </c>
      <c r="H951" s="70">
        <v>0</v>
      </c>
      <c r="I951" s="70" t="s">
        <v>181</v>
      </c>
      <c r="J951" s="149"/>
    </row>
    <row r="952" spans="1:10" ht="12.75" customHeight="1">
      <c r="A952" s="70" t="s">
        <v>1821</v>
      </c>
      <c r="B952" s="137" t="s">
        <v>2061</v>
      </c>
      <c r="C952" s="137" t="s">
        <v>2062</v>
      </c>
      <c r="D952" s="137">
        <v>90</v>
      </c>
      <c r="E952" s="137" t="s">
        <v>2935</v>
      </c>
      <c r="F952" s="137">
        <v>0</v>
      </c>
      <c r="G952" s="137" t="s">
        <v>181</v>
      </c>
      <c r="H952" s="70">
        <v>0</v>
      </c>
      <c r="I952" s="70" t="s">
        <v>181</v>
      </c>
      <c r="J952" s="149"/>
    </row>
    <row r="953" spans="1:10" ht="12.75" customHeight="1">
      <c r="A953" s="70" t="s">
        <v>1821</v>
      </c>
      <c r="B953" s="137" t="s">
        <v>2063</v>
      </c>
      <c r="C953" s="137" t="s">
        <v>2064</v>
      </c>
      <c r="D953" s="137">
        <v>90</v>
      </c>
      <c r="E953" s="137" t="s">
        <v>2935</v>
      </c>
      <c r="F953" s="137">
        <v>0</v>
      </c>
      <c r="G953" s="137" t="s">
        <v>181</v>
      </c>
      <c r="H953" s="70">
        <v>0</v>
      </c>
      <c r="I953" s="70" t="s">
        <v>181</v>
      </c>
      <c r="J953" s="149"/>
    </row>
    <row r="954" spans="1:10" ht="12.75" customHeight="1">
      <c r="A954" s="70" t="s">
        <v>1821</v>
      </c>
      <c r="B954" s="137" t="s">
        <v>2065</v>
      </c>
      <c r="C954" s="137" t="s">
        <v>2066</v>
      </c>
      <c r="D954" s="137">
        <v>90</v>
      </c>
      <c r="E954" s="137" t="s">
        <v>2935</v>
      </c>
      <c r="F954" s="137">
        <v>0</v>
      </c>
      <c r="G954" s="137" t="s">
        <v>181</v>
      </c>
      <c r="H954" s="70">
        <v>0</v>
      </c>
      <c r="I954" s="70" t="s">
        <v>181</v>
      </c>
      <c r="J954" s="149"/>
    </row>
    <row r="955" spans="1:10" ht="12.75" customHeight="1">
      <c r="A955" s="70" t="s">
        <v>1821</v>
      </c>
      <c r="B955" s="70" t="s">
        <v>2067</v>
      </c>
      <c r="C955" s="70" t="s">
        <v>2068</v>
      </c>
      <c r="D955" s="70">
        <v>360</v>
      </c>
      <c r="E955" s="70" t="s">
        <v>2935</v>
      </c>
      <c r="F955" s="70">
        <v>1</v>
      </c>
      <c r="G955" s="70" t="s">
        <v>181</v>
      </c>
      <c r="H955" s="70">
        <v>0</v>
      </c>
      <c r="I955" s="70" t="s">
        <v>181</v>
      </c>
      <c r="J955" s="149">
        <v>1570.09</v>
      </c>
    </row>
    <row r="956" spans="1:10" ht="12.75" customHeight="1">
      <c r="A956" s="70" t="s">
        <v>1821</v>
      </c>
      <c r="B956" s="137" t="s">
        <v>2069</v>
      </c>
      <c r="C956" s="137" t="s">
        <v>2070</v>
      </c>
      <c r="D956" s="137">
        <v>90</v>
      </c>
      <c r="E956" s="137" t="s">
        <v>2935</v>
      </c>
      <c r="F956" s="137">
        <v>0</v>
      </c>
      <c r="G956" s="137" t="s">
        <v>181</v>
      </c>
      <c r="H956" s="70">
        <v>0</v>
      </c>
      <c r="I956" s="70" t="s">
        <v>181</v>
      </c>
      <c r="J956" s="149"/>
    </row>
    <row r="957" spans="1:10" ht="12.75" customHeight="1">
      <c r="A957" s="70" t="s">
        <v>1821</v>
      </c>
      <c r="B957" s="137" t="s">
        <v>2071</v>
      </c>
      <c r="C957" s="137" t="s">
        <v>2072</v>
      </c>
      <c r="D957" s="137">
        <v>90</v>
      </c>
      <c r="E957" s="137" t="s">
        <v>2935</v>
      </c>
      <c r="F957" s="137">
        <v>0</v>
      </c>
      <c r="G957" s="137" t="s">
        <v>181</v>
      </c>
      <c r="H957" s="70">
        <v>0</v>
      </c>
      <c r="I957" s="70" t="s">
        <v>181</v>
      </c>
      <c r="J957" s="149"/>
    </row>
    <row r="958" spans="1:10" ht="12.75" customHeight="1">
      <c r="A958" s="70" t="s">
        <v>1821</v>
      </c>
      <c r="B958" s="137" t="s">
        <v>2073</v>
      </c>
      <c r="C958" s="137" t="s">
        <v>2074</v>
      </c>
      <c r="D958" s="137">
        <v>90</v>
      </c>
      <c r="E958" s="137" t="s">
        <v>2935</v>
      </c>
      <c r="F958" s="137">
        <v>0</v>
      </c>
      <c r="G958" s="137" t="s">
        <v>181</v>
      </c>
      <c r="H958" s="70">
        <v>0</v>
      </c>
      <c r="I958" s="70" t="s">
        <v>181</v>
      </c>
      <c r="J958" s="149"/>
    </row>
    <row r="959" spans="1:10" ht="12.75" customHeight="1">
      <c r="A959" s="70" t="s">
        <v>1821</v>
      </c>
      <c r="B959" s="70" t="s">
        <v>2075</v>
      </c>
      <c r="C959" s="70" t="s">
        <v>2076</v>
      </c>
      <c r="D959" s="70">
        <v>360</v>
      </c>
      <c r="E959" s="70" t="s">
        <v>2935</v>
      </c>
      <c r="F959" s="70">
        <v>1</v>
      </c>
      <c r="G959" s="70" t="s">
        <v>181</v>
      </c>
      <c r="H959" s="70">
        <v>0</v>
      </c>
      <c r="I959" s="70" t="s">
        <v>181</v>
      </c>
      <c r="J959" s="149">
        <v>63.01</v>
      </c>
    </row>
    <row r="960" spans="1:10" ht="12.75" customHeight="1">
      <c r="A960" s="70" t="s">
        <v>1821</v>
      </c>
      <c r="B960" s="137" t="s">
        <v>2077</v>
      </c>
      <c r="C960" s="137" t="s">
        <v>2078</v>
      </c>
      <c r="D960" s="137">
        <v>90</v>
      </c>
      <c r="E960" s="137" t="s">
        <v>2935</v>
      </c>
      <c r="F960" s="137">
        <v>0</v>
      </c>
      <c r="G960" s="137" t="s">
        <v>181</v>
      </c>
      <c r="H960" s="70">
        <v>0</v>
      </c>
      <c r="I960" s="70" t="s">
        <v>181</v>
      </c>
      <c r="J960" s="149"/>
    </row>
    <row r="961" spans="1:10" ht="12.75" customHeight="1">
      <c r="A961" s="70" t="s">
        <v>1821</v>
      </c>
      <c r="B961" s="137" t="s">
        <v>2079</v>
      </c>
      <c r="C961" s="137" t="s">
        <v>2080</v>
      </c>
      <c r="D961" s="137">
        <v>90</v>
      </c>
      <c r="E961" s="137" t="s">
        <v>2935</v>
      </c>
      <c r="F961" s="137">
        <v>0</v>
      </c>
      <c r="G961" s="137" t="s">
        <v>181</v>
      </c>
      <c r="H961" s="70">
        <v>0</v>
      </c>
      <c r="I961" s="70" t="s">
        <v>181</v>
      </c>
      <c r="J961" s="149"/>
    </row>
    <row r="962" spans="1:10" ht="12.75" customHeight="1">
      <c r="A962" s="70" t="s">
        <v>1821</v>
      </c>
      <c r="B962" s="137" t="s">
        <v>2081</v>
      </c>
      <c r="C962" s="137" t="s">
        <v>2082</v>
      </c>
      <c r="D962" s="137">
        <v>90</v>
      </c>
      <c r="E962" s="137" t="s">
        <v>2935</v>
      </c>
      <c r="F962" s="137">
        <v>0</v>
      </c>
      <c r="G962" s="137" t="s">
        <v>181</v>
      </c>
      <c r="H962" s="70">
        <v>0</v>
      </c>
      <c r="I962" s="70" t="s">
        <v>181</v>
      </c>
      <c r="J962" s="149"/>
    </row>
    <row r="963" spans="1:10" ht="12.75" customHeight="1">
      <c r="A963" s="70" t="s">
        <v>1821</v>
      </c>
      <c r="B963" s="137" t="s">
        <v>2083</v>
      </c>
      <c r="C963" s="137" t="s">
        <v>2084</v>
      </c>
      <c r="D963" s="137">
        <v>90</v>
      </c>
      <c r="E963" s="137" t="s">
        <v>2935</v>
      </c>
      <c r="F963" s="137">
        <v>0</v>
      </c>
      <c r="G963" s="137" t="s">
        <v>181</v>
      </c>
      <c r="H963" s="70">
        <v>0</v>
      </c>
      <c r="I963" s="70" t="s">
        <v>181</v>
      </c>
      <c r="J963" s="149"/>
    </row>
    <row r="964" spans="1:10" ht="12.75" customHeight="1">
      <c r="A964" s="70" t="s">
        <v>1821</v>
      </c>
      <c r="B964" s="137" t="s">
        <v>2085</v>
      </c>
      <c r="C964" s="137" t="s">
        <v>2086</v>
      </c>
      <c r="D964" s="137">
        <v>90</v>
      </c>
      <c r="E964" s="137" t="s">
        <v>2935</v>
      </c>
      <c r="F964" s="137">
        <v>0</v>
      </c>
      <c r="G964" s="137" t="s">
        <v>181</v>
      </c>
      <c r="H964" s="70">
        <v>0</v>
      </c>
      <c r="I964" s="70" t="s">
        <v>181</v>
      </c>
      <c r="J964" s="149"/>
    </row>
    <row r="965" spans="1:10" ht="12.75" customHeight="1">
      <c r="A965" s="70" t="s">
        <v>1821</v>
      </c>
      <c r="B965" s="137" t="s">
        <v>2087</v>
      </c>
      <c r="C965" s="137" t="s">
        <v>2088</v>
      </c>
      <c r="D965" s="137">
        <v>90</v>
      </c>
      <c r="E965" s="137" t="s">
        <v>2935</v>
      </c>
      <c r="F965" s="137">
        <v>0</v>
      </c>
      <c r="G965" s="137" t="s">
        <v>181</v>
      </c>
      <c r="H965" s="70">
        <v>0</v>
      </c>
      <c r="I965" s="70" t="s">
        <v>181</v>
      </c>
      <c r="J965" s="149"/>
    </row>
    <row r="966" spans="1:10" ht="12.75" customHeight="1">
      <c r="A966" s="70" t="s">
        <v>1821</v>
      </c>
      <c r="B966" s="137" t="s">
        <v>2089</v>
      </c>
      <c r="C966" s="137" t="s">
        <v>2090</v>
      </c>
      <c r="D966" s="137">
        <v>90</v>
      </c>
      <c r="E966" s="137" t="s">
        <v>2935</v>
      </c>
      <c r="F966" s="137">
        <v>0</v>
      </c>
      <c r="G966" s="137" t="s">
        <v>181</v>
      </c>
      <c r="H966" s="70">
        <v>0</v>
      </c>
      <c r="I966" s="70" t="s">
        <v>181</v>
      </c>
      <c r="J966" s="149"/>
    </row>
    <row r="967" spans="1:10" ht="12.75" customHeight="1">
      <c r="A967" s="70" t="s">
        <v>1821</v>
      </c>
      <c r="B967" s="137" t="s">
        <v>2091</v>
      </c>
      <c r="C967" s="137" t="s">
        <v>2092</v>
      </c>
      <c r="D967" s="137">
        <v>90</v>
      </c>
      <c r="E967" s="137" t="s">
        <v>2935</v>
      </c>
      <c r="F967" s="137">
        <v>0</v>
      </c>
      <c r="G967" s="137" t="s">
        <v>181</v>
      </c>
      <c r="H967" s="70">
        <v>0</v>
      </c>
      <c r="I967" s="70" t="s">
        <v>181</v>
      </c>
      <c r="J967" s="149"/>
    </row>
    <row r="968" spans="1:10" ht="12.75" customHeight="1">
      <c r="A968" s="70" t="s">
        <v>1821</v>
      </c>
      <c r="B968" s="137" t="s">
        <v>2093</v>
      </c>
      <c r="C968" s="137" t="s">
        <v>2094</v>
      </c>
      <c r="D968" s="137">
        <v>90</v>
      </c>
      <c r="E968" s="137" t="s">
        <v>2935</v>
      </c>
      <c r="F968" s="137">
        <v>0</v>
      </c>
      <c r="G968" s="137" t="s">
        <v>181</v>
      </c>
      <c r="H968" s="70">
        <v>0</v>
      </c>
      <c r="I968" s="70" t="s">
        <v>181</v>
      </c>
      <c r="J968" s="149"/>
    </row>
    <row r="969" spans="1:10" ht="12.75" customHeight="1">
      <c r="A969" s="71" t="s">
        <v>1821</v>
      </c>
      <c r="B969" s="153" t="s">
        <v>2095</v>
      </c>
      <c r="C969" s="153" t="s">
        <v>2096</v>
      </c>
      <c r="D969" s="153">
        <v>90</v>
      </c>
      <c r="E969" s="153" t="s">
        <v>2935</v>
      </c>
      <c r="F969" s="153">
        <v>0</v>
      </c>
      <c r="G969" s="153" t="s">
        <v>181</v>
      </c>
      <c r="H969" s="71">
        <v>0</v>
      </c>
      <c r="I969" s="71" t="s">
        <v>181</v>
      </c>
      <c r="J969" s="152"/>
    </row>
    <row r="970" spans="1:10">
      <c r="A970" s="29"/>
      <c r="B970" s="28">
        <f>COUNTA(B832:B969)</f>
        <v>138</v>
      </c>
      <c r="C970" s="28"/>
      <c r="D970" s="29"/>
      <c r="E970" s="29"/>
      <c r="F970" s="28">
        <f>COUNTIF(F832:F969, "&gt;0")</f>
        <v>5</v>
      </c>
      <c r="G970" s="29"/>
      <c r="H970" s="28"/>
      <c r="I970" s="29"/>
      <c r="J970" s="51">
        <f>SUM(J832:J969)</f>
        <v>16432.72</v>
      </c>
    </row>
    <row r="971" spans="1:10">
      <c r="A971" s="29"/>
      <c r="B971" s="28"/>
      <c r="C971" s="28"/>
      <c r="D971" s="29"/>
      <c r="E971" s="29"/>
      <c r="F971" s="28"/>
      <c r="G971" s="29"/>
      <c r="H971" s="28"/>
      <c r="I971" s="29"/>
      <c r="J971" s="51"/>
    </row>
    <row r="972" spans="1:10" ht="12.75" customHeight="1">
      <c r="A972" s="70" t="s">
        <v>2097</v>
      </c>
      <c r="B972" s="137" t="s">
        <v>2098</v>
      </c>
      <c r="C972" s="137" t="s">
        <v>2099</v>
      </c>
      <c r="D972" s="137">
        <v>90</v>
      </c>
      <c r="E972" s="137" t="s">
        <v>2935</v>
      </c>
      <c r="F972" s="137">
        <v>0</v>
      </c>
      <c r="G972" s="137" t="s">
        <v>181</v>
      </c>
      <c r="H972" s="70">
        <v>0</v>
      </c>
      <c r="I972" s="70" t="s">
        <v>181</v>
      </c>
      <c r="J972" s="149"/>
    </row>
    <row r="973" spans="1:10" ht="12.75" customHeight="1">
      <c r="A973" s="70" t="s">
        <v>2097</v>
      </c>
      <c r="B973" s="137" t="s">
        <v>2100</v>
      </c>
      <c r="C973" s="137" t="s">
        <v>2101</v>
      </c>
      <c r="D973" s="137">
        <v>360</v>
      </c>
      <c r="E973" s="137" t="s">
        <v>2935</v>
      </c>
      <c r="F973" s="137">
        <v>0</v>
      </c>
      <c r="G973" s="137" t="s">
        <v>181</v>
      </c>
      <c r="H973" s="70">
        <v>0</v>
      </c>
      <c r="I973" s="70" t="s">
        <v>181</v>
      </c>
      <c r="J973" s="149"/>
    </row>
    <row r="974" spans="1:10" ht="12.75" customHeight="1">
      <c r="A974" s="70" t="s">
        <v>2097</v>
      </c>
      <c r="B974" s="137" t="s">
        <v>2102</v>
      </c>
      <c r="C974" s="137" t="s">
        <v>2103</v>
      </c>
      <c r="D974" s="137">
        <v>90</v>
      </c>
      <c r="E974" s="137" t="s">
        <v>2935</v>
      </c>
      <c r="F974" s="137">
        <v>0</v>
      </c>
      <c r="G974" s="137" t="s">
        <v>181</v>
      </c>
      <c r="H974" s="70">
        <v>0</v>
      </c>
      <c r="I974" s="70" t="s">
        <v>181</v>
      </c>
      <c r="J974" s="149"/>
    </row>
    <row r="975" spans="1:10" ht="12.75" customHeight="1">
      <c r="A975" s="70" t="s">
        <v>2097</v>
      </c>
      <c r="B975" s="137" t="s">
        <v>2104</v>
      </c>
      <c r="C975" s="137" t="s">
        <v>2105</v>
      </c>
      <c r="D975" s="137">
        <v>90</v>
      </c>
      <c r="E975" s="137" t="s">
        <v>2935</v>
      </c>
      <c r="F975" s="137">
        <v>0</v>
      </c>
      <c r="G975" s="137" t="s">
        <v>181</v>
      </c>
      <c r="H975" s="70">
        <v>0</v>
      </c>
      <c r="I975" s="70" t="s">
        <v>181</v>
      </c>
      <c r="J975" s="149"/>
    </row>
    <row r="976" spans="1:10" ht="12.75" customHeight="1">
      <c r="A976" s="70" t="s">
        <v>2097</v>
      </c>
      <c r="B976" s="137" t="s">
        <v>2106</v>
      </c>
      <c r="C976" s="137" t="s">
        <v>2107</v>
      </c>
      <c r="D976" s="137">
        <v>90</v>
      </c>
      <c r="E976" s="137" t="s">
        <v>2935</v>
      </c>
      <c r="F976" s="137">
        <v>0</v>
      </c>
      <c r="G976" s="137" t="s">
        <v>181</v>
      </c>
      <c r="H976" s="70">
        <v>0</v>
      </c>
      <c r="I976" s="70" t="s">
        <v>181</v>
      </c>
      <c r="J976" s="149"/>
    </row>
    <row r="977" spans="1:10" ht="12.75" customHeight="1">
      <c r="A977" s="70" t="s">
        <v>2097</v>
      </c>
      <c r="B977" s="137" t="s">
        <v>2108</v>
      </c>
      <c r="C977" s="137" t="s">
        <v>2109</v>
      </c>
      <c r="D977" s="137">
        <v>90</v>
      </c>
      <c r="E977" s="137" t="s">
        <v>2935</v>
      </c>
      <c r="F977" s="137">
        <v>0</v>
      </c>
      <c r="G977" s="137" t="s">
        <v>181</v>
      </c>
      <c r="H977" s="70">
        <v>0</v>
      </c>
      <c r="I977" s="70" t="s">
        <v>181</v>
      </c>
      <c r="J977" s="149"/>
    </row>
    <row r="978" spans="1:10" ht="12.75" customHeight="1">
      <c r="A978" s="70" t="s">
        <v>2097</v>
      </c>
      <c r="B978" s="137" t="s">
        <v>2110</v>
      </c>
      <c r="C978" s="137" t="s">
        <v>2111</v>
      </c>
      <c r="D978" s="137">
        <v>90</v>
      </c>
      <c r="E978" s="137" t="s">
        <v>2935</v>
      </c>
      <c r="F978" s="137">
        <v>0</v>
      </c>
      <c r="G978" s="137" t="s">
        <v>181</v>
      </c>
      <c r="H978" s="70">
        <v>0</v>
      </c>
      <c r="I978" s="70" t="s">
        <v>181</v>
      </c>
      <c r="J978" s="149"/>
    </row>
    <row r="979" spans="1:10" ht="12.75" customHeight="1">
      <c r="A979" s="70" t="s">
        <v>2097</v>
      </c>
      <c r="B979" s="137" t="s">
        <v>2112</v>
      </c>
      <c r="C979" s="137" t="s">
        <v>2113</v>
      </c>
      <c r="D979" s="137">
        <v>90</v>
      </c>
      <c r="E979" s="137" t="s">
        <v>2935</v>
      </c>
      <c r="F979" s="137">
        <v>0</v>
      </c>
      <c r="G979" s="137" t="s">
        <v>181</v>
      </c>
      <c r="H979" s="70">
        <v>0</v>
      </c>
      <c r="I979" s="70" t="s">
        <v>181</v>
      </c>
      <c r="J979" s="149"/>
    </row>
    <row r="980" spans="1:10" ht="12.75" customHeight="1">
      <c r="A980" s="70" t="s">
        <v>2097</v>
      </c>
      <c r="B980" s="137" t="s">
        <v>2114</v>
      </c>
      <c r="C980" s="137" t="s">
        <v>2115</v>
      </c>
      <c r="D980" s="137">
        <v>90</v>
      </c>
      <c r="E980" s="137" t="s">
        <v>2935</v>
      </c>
      <c r="F980" s="137">
        <v>0</v>
      </c>
      <c r="G980" s="137" t="s">
        <v>181</v>
      </c>
      <c r="H980" s="70">
        <v>0</v>
      </c>
      <c r="I980" s="70" t="s">
        <v>181</v>
      </c>
      <c r="J980" s="149"/>
    </row>
    <row r="981" spans="1:10" ht="12.75" customHeight="1">
      <c r="A981" s="70" t="s">
        <v>2097</v>
      </c>
      <c r="B981" s="137" t="s">
        <v>2116</v>
      </c>
      <c r="C981" s="137" t="s">
        <v>2117</v>
      </c>
      <c r="D981" s="137">
        <v>90</v>
      </c>
      <c r="E981" s="137" t="s">
        <v>2935</v>
      </c>
      <c r="F981" s="137">
        <v>0</v>
      </c>
      <c r="G981" s="137" t="s">
        <v>181</v>
      </c>
      <c r="H981" s="70">
        <v>0</v>
      </c>
      <c r="I981" s="70" t="s">
        <v>181</v>
      </c>
      <c r="J981" s="149"/>
    </row>
    <row r="982" spans="1:10" ht="12.75" customHeight="1">
      <c r="A982" s="70" t="s">
        <v>2097</v>
      </c>
      <c r="B982" s="137" t="s">
        <v>2118</v>
      </c>
      <c r="C982" s="137" t="s">
        <v>2119</v>
      </c>
      <c r="D982" s="137">
        <v>90</v>
      </c>
      <c r="E982" s="137" t="s">
        <v>2935</v>
      </c>
      <c r="F982" s="137">
        <v>0</v>
      </c>
      <c r="G982" s="137" t="s">
        <v>181</v>
      </c>
      <c r="H982" s="70">
        <v>0</v>
      </c>
      <c r="I982" s="70" t="s">
        <v>181</v>
      </c>
      <c r="J982" s="149"/>
    </row>
    <row r="983" spans="1:10" ht="12.75" customHeight="1">
      <c r="A983" s="70" t="s">
        <v>2097</v>
      </c>
      <c r="B983" s="137" t="s">
        <v>2120</v>
      </c>
      <c r="C983" s="137" t="s">
        <v>2121</v>
      </c>
      <c r="D983" s="137">
        <v>90</v>
      </c>
      <c r="E983" s="137" t="s">
        <v>2935</v>
      </c>
      <c r="F983" s="137">
        <v>0</v>
      </c>
      <c r="G983" s="137" t="s">
        <v>181</v>
      </c>
      <c r="H983" s="70">
        <v>0</v>
      </c>
      <c r="I983" s="70" t="s">
        <v>181</v>
      </c>
      <c r="J983" s="149"/>
    </row>
    <row r="984" spans="1:10" ht="12.75" customHeight="1">
      <c r="A984" s="70" t="s">
        <v>2097</v>
      </c>
      <c r="B984" s="137" t="s">
        <v>2122</v>
      </c>
      <c r="C984" s="137" t="s">
        <v>2123</v>
      </c>
      <c r="D984" s="137">
        <v>90</v>
      </c>
      <c r="E984" s="137" t="s">
        <v>2935</v>
      </c>
      <c r="F984" s="137">
        <v>0</v>
      </c>
      <c r="G984" s="137" t="s">
        <v>181</v>
      </c>
      <c r="H984" s="70">
        <v>0</v>
      </c>
      <c r="I984" s="70" t="s">
        <v>181</v>
      </c>
      <c r="J984" s="149"/>
    </row>
    <row r="985" spans="1:10" ht="12.75" customHeight="1">
      <c r="A985" s="70" t="s">
        <v>2097</v>
      </c>
      <c r="B985" s="137" t="s">
        <v>2124</v>
      </c>
      <c r="C985" s="137" t="s">
        <v>2125</v>
      </c>
      <c r="D985" s="137">
        <v>90</v>
      </c>
      <c r="E985" s="137" t="s">
        <v>2935</v>
      </c>
      <c r="F985" s="137">
        <v>0</v>
      </c>
      <c r="G985" s="137" t="s">
        <v>181</v>
      </c>
      <c r="H985" s="70">
        <v>0</v>
      </c>
      <c r="I985" s="70" t="s">
        <v>181</v>
      </c>
      <c r="J985" s="149"/>
    </row>
    <row r="986" spans="1:10" ht="12.75" customHeight="1">
      <c r="A986" s="70" t="s">
        <v>2097</v>
      </c>
      <c r="B986" s="137" t="s">
        <v>2126</v>
      </c>
      <c r="C986" s="137" t="s">
        <v>2127</v>
      </c>
      <c r="D986" s="137">
        <v>90</v>
      </c>
      <c r="E986" s="137" t="s">
        <v>2935</v>
      </c>
      <c r="F986" s="137">
        <v>0</v>
      </c>
      <c r="G986" s="137" t="s">
        <v>181</v>
      </c>
      <c r="H986" s="70">
        <v>0</v>
      </c>
      <c r="I986" s="70" t="s">
        <v>181</v>
      </c>
      <c r="J986" s="149"/>
    </row>
    <row r="987" spans="1:10" ht="12.75" customHeight="1">
      <c r="A987" s="70" t="s">
        <v>2097</v>
      </c>
      <c r="B987" s="137" t="s">
        <v>2128</v>
      </c>
      <c r="C987" s="137" t="s">
        <v>2129</v>
      </c>
      <c r="D987" s="137">
        <v>90</v>
      </c>
      <c r="E987" s="137" t="s">
        <v>2935</v>
      </c>
      <c r="F987" s="137">
        <v>0</v>
      </c>
      <c r="G987" s="137" t="s">
        <v>181</v>
      </c>
      <c r="H987" s="70">
        <v>0</v>
      </c>
      <c r="I987" s="70" t="s">
        <v>181</v>
      </c>
      <c r="J987" s="149"/>
    </row>
    <row r="988" spans="1:10" ht="12.75" customHeight="1">
      <c r="A988" s="70" t="s">
        <v>2097</v>
      </c>
      <c r="B988" s="137" t="s">
        <v>2130</v>
      </c>
      <c r="C988" s="137" t="s">
        <v>2131</v>
      </c>
      <c r="D988" s="137">
        <v>90</v>
      </c>
      <c r="E988" s="137" t="s">
        <v>2935</v>
      </c>
      <c r="F988" s="137">
        <v>0</v>
      </c>
      <c r="G988" s="137" t="s">
        <v>181</v>
      </c>
      <c r="H988" s="70">
        <v>0</v>
      </c>
      <c r="I988" s="70" t="s">
        <v>181</v>
      </c>
      <c r="J988" s="149"/>
    </row>
    <row r="989" spans="1:10" ht="12.75" customHeight="1">
      <c r="A989" s="70" t="s">
        <v>2097</v>
      </c>
      <c r="B989" s="137" t="s">
        <v>2132</v>
      </c>
      <c r="C989" s="137" t="s">
        <v>2133</v>
      </c>
      <c r="D989" s="137">
        <v>90</v>
      </c>
      <c r="E989" s="137" t="s">
        <v>2935</v>
      </c>
      <c r="F989" s="137">
        <v>0</v>
      </c>
      <c r="G989" s="137" t="s">
        <v>181</v>
      </c>
      <c r="H989" s="70">
        <v>0</v>
      </c>
      <c r="I989" s="70" t="s">
        <v>181</v>
      </c>
      <c r="J989" s="149"/>
    </row>
    <row r="990" spans="1:10" ht="12.75" customHeight="1">
      <c r="A990" s="70" t="s">
        <v>2097</v>
      </c>
      <c r="B990" s="137" t="s">
        <v>2134</v>
      </c>
      <c r="C990" s="137" t="s">
        <v>2135</v>
      </c>
      <c r="D990" s="137">
        <v>90</v>
      </c>
      <c r="E990" s="137" t="s">
        <v>2935</v>
      </c>
      <c r="F990" s="137">
        <v>0</v>
      </c>
      <c r="G990" s="137" t="s">
        <v>181</v>
      </c>
      <c r="H990" s="70">
        <v>0</v>
      </c>
      <c r="I990" s="70" t="s">
        <v>181</v>
      </c>
      <c r="J990" s="149"/>
    </row>
    <row r="991" spans="1:10" ht="12.75" customHeight="1">
      <c r="A991" s="70" t="s">
        <v>2097</v>
      </c>
      <c r="B991" s="137" t="s">
        <v>2136</v>
      </c>
      <c r="C991" s="137" t="s">
        <v>2137</v>
      </c>
      <c r="D991" s="137">
        <v>90</v>
      </c>
      <c r="E991" s="137" t="s">
        <v>2935</v>
      </c>
      <c r="F991" s="137">
        <v>0</v>
      </c>
      <c r="G991" s="137" t="s">
        <v>181</v>
      </c>
      <c r="H991" s="70">
        <v>0</v>
      </c>
      <c r="I991" s="70" t="s">
        <v>181</v>
      </c>
      <c r="J991" s="149"/>
    </row>
    <row r="992" spans="1:10" ht="12.75" customHeight="1">
      <c r="A992" s="70" t="s">
        <v>2097</v>
      </c>
      <c r="B992" s="137" t="s">
        <v>2138</v>
      </c>
      <c r="C992" s="137" t="s">
        <v>2139</v>
      </c>
      <c r="D992" s="137">
        <v>90</v>
      </c>
      <c r="E992" s="137" t="s">
        <v>2935</v>
      </c>
      <c r="F992" s="137">
        <v>0</v>
      </c>
      <c r="G992" s="137" t="s">
        <v>181</v>
      </c>
      <c r="H992" s="70">
        <v>0</v>
      </c>
      <c r="I992" s="70" t="s">
        <v>181</v>
      </c>
      <c r="J992" s="149"/>
    </row>
    <row r="993" spans="1:10" ht="12.75" customHeight="1">
      <c r="A993" s="70" t="s">
        <v>2097</v>
      </c>
      <c r="B993" s="137" t="s">
        <v>2140</v>
      </c>
      <c r="C993" s="137" t="s">
        <v>2141</v>
      </c>
      <c r="D993" s="137">
        <v>90</v>
      </c>
      <c r="E993" s="137" t="s">
        <v>2935</v>
      </c>
      <c r="F993" s="137">
        <v>0</v>
      </c>
      <c r="G993" s="137" t="s">
        <v>181</v>
      </c>
      <c r="H993" s="70">
        <v>0</v>
      </c>
      <c r="I993" s="70" t="s">
        <v>181</v>
      </c>
      <c r="J993" s="149"/>
    </row>
    <row r="994" spans="1:10" ht="12.75" customHeight="1">
      <c r="A994" s="70" t="s">
        <v>2097</v>
      </c>
      <c r="B994" s="137" t="s">
        <v>2142</v>
      </c>
      <c r="C994" s="137" t="s">
        <v>2143</v>
      </c>
      <c r="D994" s="137">
        <v>90</v>
      </c>
      <c r="E994" s="137" t="s">
        <v>2935</v>
      </c>
      <c r="F994" s="137">
        <v>0</v>
      </c>
      <c r="G994" s="137" t="s">
        <v>181</v>
      </c>
      <c r="H994" s="70">
        <v>0</v>
      </c>
      <c r="I994" s="70" t="s">
        <v>181</v>
      </c>
      <c r="J994" s="149"/>
    </row>
    <row r="995" spans="1:10" ht="12.75" customHeight="1">
      <c r="A995" s="70" t="s">
        <v>2097</v>
      </c>
      <c r="B995" s="137" t="s">
        <v>2144</v>
      </c>
      <c r="C995" s="137" t="s">
        <v>2145</v>
      </c>
      <c r="D995" s="137">
        <v>90</v>
      </c>
      <c r="E995" s="137" t="s">
        <v>2935</v>
      </c>
      <c r="F995" s="137">
        <v>0</v>
      </c>
      <c r="G995" s="137" t="s">
        <v>181</v>
      </c>
      <c r="H995" s="70">
        <v>0</v>
      </c>
      <c r="I995" s="70" t="s">
        <v>181</v>
      </c>
      <c r="J995" s="149"/>
    </row>
    <row r="996" spans="1:10" ht="12.75" customHeight="1">
      <c r="A996" s="70" t="s">
        <v>2097</v>
      </c>
      <c r="B996" s="137" t="s">
        <v>2146</v>
      </c>
      <c r="C996" s="137" t="s">
        <v>2147</v>
      </c>
      <c r="D996" s="137">
        <v>90</v>
      </c>
      <c r="E996" s="137" t="s">
        <v>2935</v>
      </c>
      <c r="F996" s="137">
        <v>0</v>
      </c>
      <c r="G996" s="137" t="s">
        <v>181</v>
      </c>
      <c r="H996" s="70">
        <v>0</v>
      </c>
      <c r="I996" s="70" t="s">
        <v>181</v>
      </c>
      <c r="J996" s="149"/>
    </row>
    <row r="997" spans="1:10" ht="12.75" customHeight="1">
      <c r="A997" s="70" t="s">
        <v>2097</v>
      </c>
      <c r="B997" s="137" t="s">
        <v>2148</v>
      </c>
      <c r="C997" s="137" t="s">
        <v>2149</v>
      </c>
      <c r="D997" s="137">
        <v>90</v>
      </c>
      <c r="E997" s="137" t="s">
        <v>2935</v>
      </c>
      <c r="F997" s="137">
        <v>0</v>
      </c>
      <c r="G997" s="137" t="s">
        <v>181</v>
      </c>
      <c r="H997" s="70">
        <v>0</v>
      </c>
      <c r="I997" s="70" t="s">
        <v>181</v>
      </c>
      <c r="J997" s="149"/>
    </row>
    <row r="998" spans="1:10" ht="12.75" customHeight="1">
      <c r="A998" s="70" t="s">
        <v>2097</v>
      </c>
      <c r="B998" s="137" t="s">
        <v>2150</v>
      </c>
      <c r="C998" s="137" t="s">
        <v>2151</v>
      </c>
      <c r="D998" s="137">
        <v>90</v>
      </c>
      <c r="E998" s="137" t="s">
        <v>2935</v>
      </c>
      <c r="F998" s="137">
        <v>0</v>
      </c>
      <c r="G998" s="137" t="s">
        <v>181</v>
      </c>
      <c r="H998" s="70">
        <v>0</v>
      </c>
      <c r="I998" s="70" t="s">
        <v>181</v>
      </c>
      <c r="J998" s="149"/>
    </row>
    <row r="999" spans="1:10" ht="12.75" customHeight="1">
      <c r="A999" s="70" t="s">
        <v>2097</v>
      </c>
      <c r="B999" s="137" t="s">
        <v>2152</v>
      </c>
      <c r="C999" s="137" t="s">
        <v>2153</v>
      </c>
      <c r="D999" s="137">
        <v>90</v>
      </c>
      <c r="E999" s="137" t="s">
        <v>2935</v>
      </c>
      <c r="F999" s="137">
        <v>0</v>
      </c>
      <c r="G999" s="137" t="s">
        <v>181</v>
      </c>
      <c r="H999" s="70">
        <v>0</v>
      </c>
      <c r="I999" s="70" t="s">
        <v>181</v>
      </c>
      <c r="J999" s="149"/>
    </row>
    <row r="1000" spans="1:10" ht="12.75" customHeight="1">
      <c r="A1000" s="70" t="s">
        <v>2097</v>
      </c>
      <c r="B1000" s="137" t="s">
        <v>2154</v>
      </c>
      <c r="C1000" s="137" t="s">
        <v>2155</v>
      </c>
      <c r="D1000" s="137">
        <v>90</v>
      </c>
      <c r="E1000" s="137" t="s">
        <v>2935</v>
      </c>
      <c r="F1000" s="137">
        <v>0</v>
      </c>
      <c r="G1000" s="137" t="s">
        <v>181</v>
      </c>
      <c r="H1000" s="70">
        <v>0</v>
      </c>
      <c r="I1000" s="70" t="s">
        <v>181</v>
      </c>
      <c r="J1000" s="149"/>
    </row>
    <row r="1001" spans="1:10" ht="12.75" customHeight="1">
      <c r="A1001" s="70" t="s">
        <v>2097</v>
      </c>
      <c r="B1001" s="137" t="s">
        <v>2156</v>
      </c>
      <c r="C1001" s="137" t="s">
        <v>2157</v>
      </c>
      <c r="D1001" s="137">
        <v>90</v>
      </c>
      <c r="E1001" s="137" t="s">
        <v>2935</v>
      </c>
      <c r="F1001" s="137">
        <v>0</v>
      </c>
      <c r="G1001" s="137" t="s">
        <v>181</v>
      </c>
      <c r="H1001" s="70">
        <v>0</v>
      </c>
      <c r="I1001" s="70" t="s">
        <v>181</v>
      </c>
      <c r="J1001" s="149"/>
    </row>
    <row r="1002" spans="1:10" ht="12.75" customHeight="1">
      <c r="A1002" s="70" t="s">
        <v>2097</v>
      </c>
      <c r="B1002" s="137" t="s">
        <v>2158</v>
      </c>
      <c r="C1002" s="137" t="s">
        <v>2159</v>
      </c>
      <c r="D1002" s="137">
        <v>90</v>
      </c>
      <c r="E1002" s="137" t="s">
        <v>2935</v>
      </c>
      <c r="F1002" s="137">
        <v>0</v>
      </c>
      <c r="G1002" s="137" t="s">
        <v>181</v>
      </c>
      <c r="H1002" s="70">
        <v>0</v>
      </c>
      <c r="I1002" s="70" t="s">
        <v>181</v>
      </c>
      <c r="J1002" s="149"/>
    </row>
    <row r="1003" spans="1:10" ht="12.75" customHeight="1">
      <c r="A1003" s="70" t="s">
        <v>2097</v>
      </c>
      <c r="B1003" s="137" t="s">
        <v>2160</v>
      </c>
      <c r="C1003" s="137" t="s">
        <v>2161</v>
      </c>
      <c r="D1003" s="137">
        <v>90</v>
      </c>
      <c r="E1003" s="137" t="s">
        <v>2935</v>
      </c>
      <c r="F1003" s="137">
        <v>0</v>
      </c>
      <c r="G1003" s="137" t="s">
        <v>181</v>
      </c>
      <c r="H1003" s="70">
        <v>0</v>
      </c>
      <c r="I1003" s="70" t="s">
        <v>181</v>
      </c>
      <c r="J1003" s="149"/>
    </row>
    <row r="1004" spans="1:10" ht="12.75" customHeight="1">
      <c r="A1004" s="70" t="s">
        <v>2097</v>
      </c>
      <c r="B1004" s="137" t="s">
        <v>2162</v>
      </c>
      <c r="C1004" s="137" t="s">
        <v>2163</v>
      </c>
      <c r="D1004" s="137">
        <v>90</v>
      </c>
      <c r="E1004" s="137" t="s">
        <v>2935</v>
      </c>
      <c r="F1004" s="137">
        <v>0</v>
      </c>
      <c r="G1004" s="137" t="s">
        <v>181</v>
      </c>
      <c r="H1004" s="70">
        <v>0</v>
      </c>
      <c r="I1004" s="70" t="s">
        <v>181</v>
      </c>
      <c r="J1004" s="149"/>
    </row>
    <row r="1005" spans="1:10" ht="12.75" customHeight="1">
      <c r="A1005" s="70" t="s">
        <v>2097</v>
      </c>
      <c r="B1005" s="137" t="s">
        <v>2164</v>
      </c>
      <c r="C1005" s="137" t="s">
        <v>2165</v>
      </c>
      <c r="D1005" s="137">
        <v>90</v>
      </c>
      <c r="E1005" s="137" t="s">
        <v>2935</v>
      </c>
      <c r="F1005" s="137">
        <v>0</v>
      </c>
      <c r="G1005" s="137" t="s">
        <v>181</v>
      </c>
      <c r="H1005" s="70">
        <v>0</v>
      </c>
      <c r="I1005" s="70" t="s">
        <v>181</v>
      </c>
      <c r="J1005" s="149"/>
    </row>
    <row r="1006" spans="1:10" ht="12.75" customHeight="1">
      <c r="A1006" s="70" t="s">
        <v>2097</v>
      </c>
      <c r="B1006" s="137" t="s">
        <v>2166</v>
      </c>
      <c r="C1006" s="137" t="s">
        <v>2167</v>
      </c>
      <c r="D1006" s="137">
        <v>90</v>
      </c>
      <c r="E1006" s="137" t="s">
        <v>2935</v>
      </c>
      <c r="F1006" s="137">
        <v>0</v>
      </c>
      <c r="G1006" s="137" t="s">
        <v>181</v>
      </c>
      <c r="H1006" s="70">
        <v>0</v>
      </c>
      <c r="I1006" s="70" t="s">
        <v>181</v>
      </c>
      <c r="J1006" s="149"/>
    </row>
    <row r="1007" spans="1:10" ht="12.75" customHeight="1">
      <c r="A1007" s="70" t="s">
        <v>2097</v>
      </c>
      <c r="B1007" s="137" t="s">
        <v>2168</v>
      </c>
      <c r="C1007" s="137" t="s">
        <v>2169</v>
      </c>
      <c r="D1007" s="137">
        <v>90</v>
      </c>
      <c r="E1007" s="137" t="s">
        <v>2935</v>
      </c>
      <c r="F1007" s="137">
        <v>0</v>
      </c>
      <c r="G1007" s="137" t="s">
        <v>181</v>
      </c>
      <c r="H1007" s="70">
        <v>0</v>
      </c>
      <c r="I1007" s="70" t="s">
        <v>181</v>
      </c>
      <c r="J1007" s="149"/>
    </row>
    <row r="1008" spans="1:10" ht="12.75" customHeight="1">
      <c r="A1008" s="70" t="s">
        <v>2097</v>
      </c>
      <c r="B1008" s="137" t="s">
        <v>2170</v>
      </c>
      <c r="C1008" s="137" t="s">
        <v>2171</v>
      </c>
      <c r="D1008" s="137">
        <v>90</v>
      </c>
      <c r="E1008" s="137" t="s">
        <v>2935</v>
      </c>
      <c r="F1008" s="137">
        <v>0</v>
      </c>
      <c r="G1008" s="137" t="s">
        <v>181</v>
      </c>
      <c r="H1008" s="70">
        <v>0</v>
      </c>
      <c r="I1008" s="70" t="s">
        <v>181</v>
      </c>
      <c r="J1008" s="149"/>
    </row>
    <row r="1009" spans="1:10" ht="12.75" customHeight="1">
      <c r="A1009" s="70" t="s">
        <v>2097</v>
      </c>
      <c r="B1009" s="137" t="s">
        <v>2172</v>
      </c>
      <c r="C1009" s="137" t="s">
        <v>2173</v>
      </c>
      <c r="D1009" s="137">
        <v>90</v>
      </c>
      <c r="E1009" s="137" t="s">
        <v>2935</v>
      </c>
      <c r="F1009" s="137">
        <v>0</v>
      </c>
      <c r="G1009" s="137" t="s">
        <v>181</v>
      </c>
      <c r="H1009" s="70">
        <v>0</v>
      </c>
      <c r="I1009" s="70" t="s">
        <v>181</v>
      </c>
      <c r="J1009" s="149"/>
    </row>
    <row r="1010" spans="1:10" ht="12.75" customHeight="1">
      <c r="A1010" s="70" t="s">
        <v>2097</v>
      </c>
      <c r="B1010" s="137" t="s">
        <v>2174</v>
      </c>
      <c r="C1010" s="137" t="s">
        <v>2175</v>
      </c>
      <c r="D1010" s="137">
        <v>90</v>
      </c>
      <c r="E1010" s="137" t="s">
        <v>2935</v>
      </c>
      <c r="F1010" s="137">
        <v>0</v>
      </c>
      <c r="G1010" s="137" t="s">
        <v>181</v>
      </c>
      <c r="H1010" s="70">
        <v>0</v>
      </c>
      <c r="I1010" s="70" t="s">
        <v>181</v>
      </c>
      <c r="J1010" s="149"/>
    </row>
    <row r="1011" spans="1:10" ht="12.75" customHeight="1">
      <c r="A1011" s="70" t="s">
        <v>2097</v>
      </c>
      <c r="B1011" s="137" t="s">
        <v>2176</v>
      </c>
      <c r="C1011" s="137" t="s">
        <v>2177</v>
      </c>
      <c r="D1011" s="137">
        <v>90</v>
      </c>
      <c r="E1011" s="137" t="s">
        <v>2935</v>
      </c>
      <c r="F1011" s="137">
        <v>0</v>
      </c>
      <c r="G1011" s="137" t="s">
        <v>181</v>
      </c>
      <c r="H1011" s="70">
        <v>0</v>
      </c>
      <c r="I1011" s="70" t="s">
        <v>181</v>
      </c>
      <c r="J1011" s="149"/>
    </row>
    <row r="1012" spans="1:10" ht="12.75" customHeight="1">
      <c r="A1012" s="70" t="s">
        <v>2097</v>
      </c>
      <c r="B1012" s="137" t="s">
        <v>2178</v>
      </c>
      <c r="C1012" s="137" t="s">
        <v>2179</v>
      </c>
      <c r="D1012" s="137">
        <v>90</v>
      </c>
      <c r="E1012" s="137" t="s">
        <v>2935</v>
      </c>
      <c r="F1012" s="137">
        <v>0</v>
      </c>
      <c r="G1012" s="137" t="s">
        <v>181</v>
      </c>
      <c r="H1012" s="70">
        <v>0</v>
      </c>
      <c r="I1012" s="70" t="s">
        <v>181</v>
      </c>
      <c r="J1012" s="149"/>
    </row>
    <row r="1013" spans="1:10" ht="12.75" customHeight="1">
      <c r="A1013" s="70" t="s">
        <v>2097</v>
      </c>
      <c r="B1013" s="137" t="s">
        <v>2180</v>
      </c>
      <c r="C1013" s="137" t="s">
        <v>2181</v>
      </c>
      <c r="D1013" s="137">
        <v>90</v>
      </c>
      <c r="E1013" s="137" t="s">
        <v>2935</v>
      </c>
      <c r="F1013" s="137">
        <v>0</v>
      </c>
      <c r="G1013" s="137" t="s">
        <v>181</v>
      </c>
      <c r="H1013" s="70">
        <v>0</v>
      </c>
      <c r="I1013" s="70" t="s">
        <v>181</v>
      </c>
      <c r="J1013" s="149"/>
    </row>
    <row r="1014" spans="1:10" ht="12.75" customHeight="1">
      <c r="A1014" s="70" t="s">
        <v>2097</v>
      </c>
      <c r="B1014" s="137" t="s">
        <v>2182</v>
      </c>
      <c r="C1014" s="137" t="s">
        <v>2183</v>
      </c>
      <c r="D1014" s="137">
        <v>90</v>
      </c>
      <c r="E1014" s="137" t="s">
        <v>2935</v>
      </c>
      <c r="F1014" s="137">
        <v>0</v>
      </c>
      <c r="G1014" s="137" t="s">
        <v>181</v>
      </c>
      <c r="H1014" s="70">
        <v>0</v>
      </c>
      <c r="I1014" s="70" t="s">
        <v>181</v>
      </c>
      <c r="J1014" s="149"/>
    </row>
    <row r="1015" spans="1:10" ht="12.75" customHeight="1">
      <c r="A1015" s="70" t="s">
        <v>2097</v>
      </c>
      <c r="B1015" s="137" t="s">
        <v>2184</v>
      </c>
      <c r="C1015" s="137" t="s">
        <v>2185</v>
      </c>
      <c r="D1015" s="137">
        <v>90</v>
      </c>
      <c r="E1015" s="137" t="s">
        <v>2935</v>
      </c>
      <c r="F1015" s="137">
        <v>0</v>
      </c>
      <c r="G1015" s="137" t="s">
        <v>181</v>
      </c>
      <c r="H1015" s="70">
        <v>0</v>
      </c>
      <c r="I1015" s="70" t="s">
        <v>181</v>
      </c>
      <c r="J1015" s="149"/>
    </row>
    <row r="1016" spans="1:10" ht="12.75" customHeight="1">
      <c r="A1016" s="70" t="s">
        <v>2097</v>
      </c>
      <c r="B1016" s="137" t="s">
        <v>2186</v>
      </c>
      <c r="C1016" s="137" t="s">
        <v>2187</v>
      </c>
      <c r="D1016" s="137">
        <v>90</v>
      </c>
      <c r="E1016" s="137" t="s">
        <v>2935</v>
      </c>
      <c r="F1016" s="137">
        <v>0</v>
      </c>
      <c r="G1016" s="137" t="s">
        <v>181</v>
      </c>
      <c r="H1016" s="70">
        <v>0</v>
      </c>
      <c r="I1016" s="70" t="s">
        <v>181</v>
      </c>
      <c r="J1016" s="149"/>
    </row>
    <row r="1017" spans="1:10" ht="12.75" customHeight="1">
      <c r="A1017" s="70" t="s">
        <v>2097</v>
      </c>
      <c r="B1017" s="137" t="s">
        <v>2188</v>
      </c>
      <c r="C1017" s="137" t="s">
        <v>2189</v>
      </c>
      <c r="D1017" s="137">
        <v>90</v>
      </c>
      <c r="E1017" s="137" t="s">
        <v>2935</v>
      </c>
      <c r="F1017" s="137">
        <v>0</v>
      </c>
      <c r="G1017" s="137" t="s">
        <v>181</v>
      </c>
      <c r="H1017" s="70">
        <v>0</v>
      </c>
      <c r="I1017" s="70" t="s">
        <v>181</v>
      </c>
      <c r="J1017" s="149"/>
    </row>
    <row r="1018" spans="1:10" ht="12.75" customHeight="1">
      <c r="A1018" s="70" t="s">
        <v>2097</v>
      </c>
      <c r="B1018" s="137" t="s">
        <v>2190</v>
      </c>
      <c r="C1018" s="137" t="s">
        <v>2191</v>
      </c>
      <c r="D1018" s="137">
        <v>90</v>
      </c>
      <c r="E1018" s="137" t="s">
        <v>2935</v>
      </c>
      <c r="F1018" s="137">
        <v>0</v>
      </c>
      <c r="G1018" s="137" t="s">
        <v>181</v>
      </c>
      <c r="H1018" s="70">
        <v>0</v>
      </c>
      <c r="I1018" s="70" t="s">
        <v>181</v>
      </c>
      <c r="J1018" s="149"/>
    </row>
    <row r="1019" spans="1:10" ht="12.75" customHeight="1">
      <c r="A1019" s="70" t="s">
        <v>2097</v>
      </c>
      <c r="B1019" s="137" t="s">
        <v>2192</v>
      </c>
      <c r="C1019" s="137" t="s">
        <v>2193</v>
      </c>
      <c r="D1019" s="137">
        <v>360</v>
      </c>
      <c r="E1019" s="137" t="s">
        <v>2935</v>
      </c>
      <c r="F1019" s="137">
        <v>0</v>
      </c>
      <c r="G1019" s="137" t="s">
        <v>181</v>
      </c>
      <c r="H1019" s="70">
        <v>0</v>
      </c>
      <c r="I1019" s="70" t="s">
        <v>181</v>
      </c>
      <c r="J1019" s="149"/>
    </row>
    <row r="1020" spans="1:10" ht="12.75" customHeight="1">
      <c r="A1020" s="70" t="s">
        <v>2097</v>
      </c>
      <c r="B1020" s="137" t="s">
        <v>2194</v>
      </c>
      <c r="C1020" s="137" t="s">
        <v>2195</v>
      </c>
      <c r="D1020" s="137">
        <v>90</v>
      </c>
      <c r="E1020" s="137" t="s">
        <v>2935</v>
      </c>
      <c r="F1020" s="137">
        <v>0</v>
      </c>
      <c r="G1020" s="137" t="s">
        <v>181</v>
      </c>
      <c r="H1020" s="70">
        <v>0</v>
      </c>
      <c r="I1020" s="70" t="s">
        <v>181</v>
      </c>
      <c r="J1020" s="149"/>
    </row>
    <row r="1021" spans="1:10" ht="12.75" customHeight="1">
      <c r="A1021" s="70" t="s">
        <v>2097</v>
      </c>
      <c r="B1021" s="137" t="s">
        <v>2196</v>
      </c>
      <c r="C1021" s="137" t="s">
        <v>2197</v>
      </c>
      <c r="D1021" s="137">
        <v>90</v>
      </c>
      <c r="E1021" s="137" t="s">
        <v>2935</v>
      </c>
      <c r="F1021" s="137">
        <v>0</v>
      </c>
      <c r="G1021" s="137" t="s">
        <v>181</v>
      </c>
      <c r="H1021" s="70">
        <v>0</v>
      </c>
      <c r="I1021" s="70" t="s">
        <v>181</v>
      </c>
      <c r="J1021" s="149"/>
    </row>
    <row r="1022" spans="1:10" ht="12.75" customHeight="1">
      <c r="A1022" s="70" t="s">
        <v>2097</v>
      </c>
      <c r="B1022" s="137" t="s">
        <v>2198</v>
      </c>
      <c r="C1022" s="137" t="s">
        <v>2199</v>
      </c>
      <c r="D1022" s="137">
        <v>360</v>
      </c>
      <c r="E1022" s="137" t="s">
        <v>2935</v>
      </c>
      <c r="F1022" s="137">
        <v>0</v>
      </c>
      <c r="G1022" s="137" t="s">
        <v>181</v>
      </c>
      <c r="H1022" s="70">
        <v>0</v>
      </c>
      <c r="I1022" s="70" t="s">
        <v>181</v>
      </c>
      <c r="J1022" s="149"/>
    </row>
    <row r="1023" spans="1:10" ht="12.75" customHeight="1">
      <c r="A1023" s="70" t="s">
        <v>2097</v>
      </c>
      <c r="B1023" s="137" t="s">
        <v>2200</v>
      </c>
      <c r="C1023" s="137" t="s">
        <v>2201</v>
      </c>
      <c r="D1023" s="137">
        <v>90</v>
      </c>
      <c r="E1023" s="137" t="s">
        <v>2935</v>
      </c>
      <c r="F1023" s="137">
        <v>0</v>
      </c>
      <c r="G1023" s="137" t="s">
        <v>181</v>
      </c>
      <c r="H1023" s="70">
        <v>0</v>
      </c>
      <c r="I1023" s="70" t="s">
        <v>181</v>
      </c>
      <c r="J1023" s="149"/>
    </row>
    <row r="1024" spans="1:10" ht="12.75" customHeight="1">
      <c r="A1024" s="70" t="s">
        <v>2097</v>
      </c>
      <c r="B1024" s="137" t="s">
        <v>2202</v>
      </c>
      <c r="C1024" s="137" t="s">
        <v>2203</v>
      </c>
      <c r="D1024" s="137">
        <v>90</v>
      </c>
      <c r="E1024" s="137" t="s">
        <v>2935</v>
      </c>
      <c r="F1024" s="137">
        <v>0</v>
      </c>
      <c r="G1024" s="137" t="s">
        <v>181</v>
      </c>
      <c r="H1024" s="70">
        <v>0</v>
      </c>
      <c r="I1024" s="70" t="s">
        <v>181</v>
      </c>
      <c r="J1024" s="149"/>
    </row>
    <row r="1025" spans="1:10" ht="12.75" customHeight="1">
      <c r="A1025" s="70" t="s">
        <v>2097</v>
      </c>
      <c r="B1025" s="137" t="s">
        <v>2204</v>
      </c>
      <c r="C1025" s="137" t="s">
        <v>2205</v>
      </c>
      <c r="D1025" s="137">
        <v>90</v>
      </c>
      <c r="E1025" s="137" t="s">
        <v>2935</v>
      </c>
      <c r="F1025" s="137">
        <v>0</v>
      </c>
      <c r="G1025" s="137" t="s">
        <v>181</v>
      </c>
      <c r="H1025" s="70">
        <v>0</v>
      </c>
      <c r="I1025" s="70" t="s">
        <v>181</v>
      </c>
      <c r="J1025" s="149"/>
    </row>
    <row r="1026" spans="1:10" ht="12.75" customHeight="1">
      <c r="A1026" s="70" t="s">
        <v>2097</v>
      </c>
      <c r="B1026" s="137" t="s">
        <v>2206</v>
      </c>
      <c r="C1026" s="137" t="s">
        <v>2207</v>
      </c>
      <c r="D1026" s="137">
        <v>90</v>
      </c>
      <c r="E1026" s="137" t="s">
        <v>2935</v>
      </c>
      <c r="F1026" s="137">
        <v>0</v>
      </c>
      <c r="G1026" s="137" t="s">
        <v>181</v>
      </c>
      <c r="H1026" s="70">
        <v>0</v>
      </c>
      <c r="I1026" s="70" t="s">
        <v>181</v>
      </c>
      <c r="J1026" s="149"/>
    </row>
    <row r="1027" spans="1:10" ht="12.75" customHeight="1">
      <c r="A1027" s="70" t="s">
        <v>2097</v>
      </c>
      <c r="B1027" s="137" t="s">
        <v>2208</v>
      </c>
      <c r="C1027" s="137" t="s">
        <v>2209</v>
      </c>
      <c r="D1027" s="137">
        <v>90</v>
      </c>
      <c r="E1027" s="137" t="s">
        <v>2935</v>
      </c>
      <c r="F1027" s="137">
        <v>0</v>
      </c>
      <c r="G1027" s="137" t="s">
        <v>181</v>
      </c>
      <c r="H1027" s="70">
        <v>0</v>
      </c>
      <c r="I1027" s="70" t="s">
        <v>181</v>
      </c>
      <c r="J1027" s="149"/>
    </row>
    <row r="1028" spans="1:10" ht="12.75" customHeight="1">
      <c r="A1028" s="70" t="s">
        <v>2097</v>
      </c>
      <c r="B1028" s="137" t="s">
        <v>2210</v>
      </c>
      <c r="C1028" s="137" t="s">
        <v>2211</v>
      </c>
      <c r="D1028" s="137">
        <v>90</v>
      </c>
      <c r="E1028" s="137" t="s">
        <v>2935</v>
      </c>
      <c r="F1028" s="137">
        <v>0</v>
      </c>
      <c r="G1028" s="137" t="s">
        <v>181</v>
      </c>
      <c r="H1028" s="70">
        <v>0</v>
      </c>
      <c r="I1028" s="70" t="s">
        <v>181</v>
      </c>
      <c r="J1028" s="149"/>
    </row>
    <row r="1029" spans="1:10" ht="12.75" customHeight="1">
      <c r="A1029" s="70" t="s">
        <v>2097</v>
      </c>
      <c r="B1029" s="137" t="s">
        <v>2212</v>
      </c>
      <c r="C1029" s="137" t="s">
        <v>2213</v>
      </c>
      <c r="D1029" s="137">
        <v>90</v>
      </c>
      <c r="E1029" s="137" t="s">
        <v>2935</v>
      </c>
      <c r="F1029" s="137">
        <v>0</v>
      </c>
      <c r="G1029" s="137" t="s">
        <v>181</v>
      </c>
      <c r="H1029" s="70">
        <v>0</v>
      </c>
      <c r="I1029" s="70" t="s">
        <v>181</v>
      </c>
      <c r="J1029" s="149"/>
    </row>
    <row r="1030" spans="1:10" ht="12.75" customHeight="1">
      <c r="A1030" s="70" t="s">
        <v>2097</v>
      </c>
      <c r="B1030" s="137" t="s">
        <v>2214</v>
      </c>
      <c r="C1030" s="137" t="s">
        <v>2215</v>
      </c>
      <c r="D1030" s="137">
        <v>90</v>
      </c>
      <c r="E1030" s="137" t="s">
        <v>2935</v>
      </c>
      <c r="F1030" s="137">
        <v>0</v>
      </c>
      <c r="G1030" s="137" t="s">
        <v>181</v>
      </c>
      <c r="H1030" s="70">
        <v>0</v>
      </c>
      <c r="I1030" s="70" t="s">
        <v>181</v>
      </c>
      <c r="J1030" s="149"/>
    </row>
    <row r="1031" spans="1:10" ht="12.75" customHeight="1">
      <c r="A1031" s="70" t="s">
        <v>2097</v>
      </c>
      <c r="B1031" s="137" t="s">
        <v>2216</v>
      </c>
      <c r="C1031" s="137" t="s">
        <v>2217</v>
      </c>
      <c r="D1031" s="137">
        <v>90</v>
      </c>
      <c r="E1031" s="137" t="s">
        <v>2935</v>
      </c>
      <c r="F1031" s="137">
        <v>0</v>
      </c>
      <c r="G1031" s="137" t="s">
        <v>181</v>
      </c>
      <c r="H1031" s="70">
        <v>0</v>
      </c>
      <c r="I1031" s="70" t="s">
        <v>181</v>
      </c>
      <c r="J1031" s="149"/>
    </row>
    <row r="1032" spans="1:10" ht="12.75" customHeight="1">
      <c r="A1032" s="70" t="s">
        <v>2097</v>
      </c>
      <c r="B1032" s="137" t="s">
        <v>2218</v>
      </c>
      <c r="C1032" s="137" t="s">
        <v>2219</v>
      </c>
      <c r="D1032" s="137">
        <v>90</v>
      </c>
      <c r="E1032" s="137" t="s">
        <v>2935</v>
      </c>
      <c r="F1032" s="137">
        <v>0</v>
      </c>
      <c r="G1032" s="137" t="s">
        <v>181</v>
      </c>
      <c r="H1032" s="70">
        <v>0</v>
      </c>
      <c r="I1032" s="70" t="s">
        <v>181</v>
      </c>
      <c r="J1032" s="149"/>
    </row>
    <row r="1033" spans="1:10" ht="12.75" customHeight="1">
      <c r="A1033" s="70" t="s">
        <v>2097</v>
      </c>
      <c r="B1033" s="137" t="s">
        <v>2220</v>
      </c>
      <c r="C1033" s="137" t="s">
        <v>2221</v>
      </c>
      <c r="D1033" s="137">
        <v>90</v>
      </c>
      <c r="E1033" s="137" t="s">
        <v>2935</v>
      </c>
      <c r="F1033" s="137">
        <v>0</v>
      </c>
      <c r="G1033" s="137" t="s">
        <v>181</v>
      </c>
      <c r="H1033" s="70">
        <v>0</v>
      </c>
      <c r="I1033" s="70" t="s">
        <v>181</v>
      </c>
      <c r="J1033" s="149"/>
    </row>
    <row r="1034" spans="1:10" ht="12.75" customHeight="1">
      <c r="A1034" s="70" t="s">
        <v>2097</v>
      </c>
      <c r="B1034" s="137" t="s">
        <v>2222</v>
      </c>
      <c r="C1034" s="137" t="s">
        <v>2223</v>
      </c>
      <c r="D1034" s="137">
        <v>90</v>
      </c>
      <c r="E1034" s="137" t="s">
        <v>2935</v>
      </c>
      <c r="F1034" s="137">
        <v>0</v>
      </c>
      <c r="G1034" s="137" t="s">
        <v>181</v>
      </c>
      <c r="H1034" s="70">
        <v>0</v>
      </c>
      <c r="I1034" s="70" t="s">
        <v>181</v>
      </c>
      <c r="J1034" s="149"/>
    </row>
    <row r="1035" spans="1:10" ht="12.75" customHeight="1">
      <c r="A1035" s="70" t="s">
        <v>2097</v>
      </c>
      <c r="B1035" s="137" t="s">
        <v>2224</v>
      </c>
      <c r="C1035" s="137" t="s">
        <v>2225</v>
      </c>
      <c r="D1035" s="137">
        <v>90</v>
      </c>
      <c r="E1035" s="137" t="s">
        <v>2935</v>
      </c>
      <c r="F1035" s="137">
        <v>0</v>
      </c>
      <c r="G1035" s="137" t="s">
        <v>181</v>
      </c>
      <c r="H1035" s="70">
        <v>0</v>
      </c>
      <c r="I1035" s="70" t="s">
        <v>181</v>
      </c>
      <c r="J1035" s="149"/>
    </row>
    <row r="1036" spans="1:10" ht="12.75" customHeight="1">
      <c r="A1036" s="70" t="s">
        <v>2097</v>
      </c>
      <c r="B1036" s="137" t="s">
        <v>2226</v>
      </c>
      <c r="C1036" s="137" t="s">
        <v>2227</v>
      </c>
      <c r="D1036" s="137">
        <v>90</v>
      </c>
      <c r="E1036" s="137" t="s">
        <v>2935</v>
      </c>
      <c r="F1036" s="137">
        <v>0</v>
      </c>
      <c r="G1036" s="137" t="s">
        <v>181</v>
      </c>
      <c r="H1036" s="70">
        <v>0</v>
      </c>
      <c r="I1036" s="70" t="s">
        <v>181</v>
      </c>
      <c r="J1036" s="149"/>
    </row>
    <row r="1037" spans="1:10" ht="12.75" customHeight="1">
      <c r="A1037" s="70" t="s">
        <v>2097</v>
      </c>
      <c r="B1037" s="137" t="s">
        <v>2228</v>
      </c>
      <c r="C1037" s="137" t="s">
        <v>2229</v>
      </c>
      <c r="D1037" s="137">
        <v>90</v>
      </c>
      <c r="E1037" s="137" t="s">
        <v>2935</v>
      </c>
      <c r="F1037" s="137">
        <v>0</v>
      </c>
      <c r="G1037" s="137" t="s">
        <v>181</v>
      </c>
      <c r="H1037" s="70">
        <v>0</v>
      </c>
      <c r="I1037" s="70" t="s">
        <v>181</v>
      </c>
      <c r="J1037" s="149"/>
    </row>
    <row r="1038" spans="1:10" ht="12.75" customHeight="1">
      <c r="A1038" s="70" t="s">
        <v>2097</v>
      </c>
      <c r="B1038" s="137" t="s">
        <v>2230</v>
      </c>
      <c r="C1038" s="137" t="s">
        <v>2231</v>
      </c>
      <c r="D1038" s="137">
        <v>90</v>
      </c>
      <c r="E1038" s="137" t="s">
        <v>2935</v>
      </c>
      <c r="F1038" s="137">
        <v>0</v>
      </c>
      <c r="G1038" s="137" t="s">
        <v>181</v>
      </c>
      <c r="H1038" s="70">
        <v>0</v>
      </c>
      <c r="I1038" s="70" t="s">
        <v>181</v>
      </c>
      <c r="J1038" s="149"/>
    </row>
    <row r="1039" spans="1:10" ht="12.75" customHeight="1">
      <c r="A1039" s="70" t="s">
        <v>2097</v>
      </c>
      <c r="B1039" s="137" t="s">
        <v>2232</v>
      </c>
      <c r="C1039" s="137" t="s">
        <v>2233</v>
      </c>
      <c r="D1039" s="137">
        <v>90</v>
      </c>
      <c r="E1039" s="137" t="s">
        <v>2935</v>
      </c>
      <c r="F1039" s="137">
        <v>0</v>
      </c>
      <c r="G1039" s="137" t="s">
        <v>181</v>
      </c>
      <c r="H1039" s="70">
        <v>0</v>
      </c>
      <c r="I1039" s="70" t="s">
        <v>181</v>
      </c>
      <c r="J1039" s="149"/>
    </row>
    <row r="1040" spans="1:10" ht="12.75" customHeight="1">
      <c r="A1040" s="70" t="s">
        <v>2097</v>
      </c>
      <c r="B1040" s="137" t="s">
        <v>2234</v>
      </c>
      <c r="C1040" s="137" t="s">
        <v>2235</v>
      </c>
      <c r="D1040" s="137">
        <v>90</v>
      </c>
      <c r="E1040" s="137" t="s">
        <v>2935</v>
      </c>
      <c r="F1040" s="137">
        <v>0</v>
      </c>
      <c r="G1040" s="137" t="s">
        <v>181</v>
      </c>
      <c r="H1040" s="70">
        <v>0</v>
      </c>
      <c r="I1040" s="70" t="s">
        <v>181</v>
      </c>
      <c r="J1040" s="149"/>
    </row>
    <row r="1041" spans="1:10" ht="12.75" customHeight="1">
      <c r="A1041" s="70" t="s">
        <v>2097</v>
      </c>
      <c r="B1041" s="137" t="s">
        <v>2236</v>
      </c>
      <c r="C1041" s="137" t="s">
        <v>2237</v>
      </c>
      <c r="D1041" s="137">
        <v>90</v>
      </c>
      <c r="E1041" s="137" t="s">
        <v>2935</v>
      </c>
      <c r="F1041" s="137">
        <v>0</v>
      </c>
      <c r="G1041" s="137" t="s">
        <v>181</v>
      </c>
      <c r="H1041" s="70">
        <v>0</v>
      </c>
      <c r="I1041" s="70" t="s">
        <v>181</v>
      </c>
      <c r="J1041" s="149"/>
    </row>
    <row r="1042" spans="1:10" ht="12.75" customHeight="1">
      <c r="A1042" s="70" t="s">
        <v>2097</v>
      </c>
      <c r="B1042" s="137" t="s">
        <v>2238</v>
      </c>
      <c r="C1042" s="137" t="s">
        <v>2239</v>
      </c>
      <c r="D1042" s="137">
        <v>360</v>
      </c>
      <c r="E1042" s="137" t="s">
        <v>2935</v>
      </c>
      <c r="F1042" s="137">
        <v>0</v>
      </c>
      <c r="G1042" s="137" t="s">
        <v>181</v>
      </c>
      <c r="H1042" s="70">
        <v>0</v>
      </c>
      <c r="I1042" s="70" t="s">
        <v>181</v>
      </c>
      <c r="J1042" s="149"/>
    </row>
    <row r="1043" spans="1:10" ht="12.75" customHeight="1">
      <c r="A1043" s="70" t="s">
        <v>2097</v>
      </c>
      <c r="B1043" s="137" t="s">
        <v>2240</v>
      </c>
      <c r="C1043" s="137" t="s">
        <v>2241</v>
      </c>
      <c r="D1043" s="137">
        <v>90</v>
      </c>
      <c r="E1043" s="137" t="s">
        <v>2935</v>
      </c>
      <c r="F1043" s="137">
        <v>0</v>
      </c>
      <c r="G1043" s="137" t="s">
        <v>181</v>
      </c>
      <c r="H1043" s="70">
        <v>0</v>
      </c>
      <c r="I1043" s="70" t="s">
        <v>181</v>
      </c>
      <c r="J1043" s="149"/>
    </row>
    <row r="1044" spans="1:10" ht="12.75" customHeight="1">
      <c r="A1044" s="70" t="s">
        <v>2097</v>
      </c>
      <c r="B1044" s="137" t="s">
        <v>2242</v>
      </c>
      <c r="C1044" s="137" t="s">
        <v>2243</v>
      </c>
      <c r="D1044" s="137">
        <v>90</v>
      </c>
      <c r="E1044" s="137" t="s">
        <v>2935</v>
      </c>
      <c r="F1044" s="137">
        <v>0</v>
      </c>
      <c r="G1044" s="137" t="s">
        <v>181</v>
      </c>
      <c r="H1044" s="70">
        <v>0</v>
      </c>
      <c r="I1044" s="70" t="s">
        <v>181</v>
      </c>
      <c r="J1044" s="149"/>
    </row>
    <row r="1045" spans="1:10" ht="12.75" customHeight="1">
      <c r="A1045" s="70" t="s">
        <v>2097</v>
      </c>
      <c r="B1045" s="137" t="s">
        <v>2244</v>
      </c>
      <c r="C1045" s="137" t="s">
        <v>2245</v>
      </c>
      <c r="D1045" s="137">
        <v>90</v>
      </c>
      <c r="E1045" s="137" t="s">
        <v>2935</v>
      </c>
      <c r="F1045" s="137">
        <v>0</v>
      </c>
      <c r="G1045" s="137" t="s">
        <v>181</v>
      </c>
      <c r="H1045" s="70">
        <v>0</v>
      </c>
      <c r="I1045" s="70" t="s">
        <v>181</v>
      </c>
      <c r="J1045" s="149"/>
    </row>
    <row r="1046" spans="1:10" ht="12.75" customHeight="1">
      <c r="A1046" s="70" t="s">
        <v>2097</v>
      </c>
      <c r="B1046" s="137" t="s">
        <v>2246</v>
      </c>
      <c r="C1046" s="137" t="s">
        <v>2247</v>
      </c>
      <c r="D1046" s="137">
        <v>90</v>
      </c>
      <c r="E1046" s="137" t="s">
        <v>2935</v>
      </c>
      <c r="F1046" s="137">
        <v>0</v>
      </c>
      <c r="G1046" s="137" t="s">
        <v>181</v>
      </c>
      <c r="H1046" s="70">
        <v>0</v>
      </c>
      <c r="I1046" s="70" t="s">
        <v>181</v>
      </c>
      <c r="J1046" s="149"/>
    </row>
    <row r="1047" spans="1:10" ht="12.75" customHeight="1">
      <c r="A1047" s="70" t="s">
        <v>2097</v>
      </c>
      <c r="B1047" s="137" t="s">
        <v>2248</v>
      </c>
      <c r="C1047" s="137" t="s">
        <v>2249</v>
      </c>
      <c r="D1047" s="137">
        <v>90</v>
      </c>
      <c r="E1047" s="137" t="s">
        <v>2935</v>
      </c>
      <c r="F1047" s="137">
        <v>0</v>
      </c>
      <c r="G1047" s="137" t="s">
        <v>181</v>
      </c>
      <c r="H1047" s="70">
        <v>0</v>
      </c>
      <c r="I1047" s="70" t="s">
        <v>181</v>
      </c>
      <c r="J1047" s="149"/>
    </row>
    <row r="1048" spans="1:10" ht="12.75" customHeight="1">
      <c r="A1048" s="70" t="s">
        <v>2097</v>
      </c>
      <c r="B1048" s="137" t="s">
        <v>2250</v>
      </c>
      <c r="C1048" s="137" t="s">
        <v>2251</v>
      </c>
      <c r="D1048" s="137">
        <v>90</v>
      </c>
      <c r="E1048" s="137" t="s">
        <v>2935</v>
      </c>
      <c r="F1048" s="137">
        <v>0</v>
      </c>
      <c r="G1048" s="137" t="s">
        <v>181</v>
      </c>
      <c r="H1048" s="70">
        <v>0</v>
      </c>
      <c r="I1048" s="70" t="s">
        <v>181</v>
      </c>
      <c r="J1048" s="149"/>
    </row>
    <row r="1049" spans="1:10" ht="12.75" customHeight="1">
      <c r="A1049" s="70" t="s">
        <v>2097</v>
      </c>
      <c r="B1049" s="137" t="s">
        <v>2252</v>
      </c>
      <c r="C1049" s="137" t="s">
        <v>2253</v>
      </c>
      <c r="D1049" s="137">
        <v>90</v>
      </c>
      <c r="E1049" s="137" t="s">
        <v>2935</v>
      </c>
      <c r="F1049" s="137">
        <v>0</v>
      </c>
      <c r="G1049" s="137" t="s">
        <v>181</v>
      </c>
      <c r="H1049" s="70">
        <v>0</v>
      </c>
      <c r="I1049" s="70" t="s">
        <v>181</v>
      </c>
      <c r="J1049" s="149"/>
    </row>
    <row r="1050" spans="1:10" ht="12.75" customHeight="1">
      <c r="A1050" s="70" t="s">
        <v>2097</v>
      </c>
      <c r="B1050" s="137" t="s">
        <v>2254</v>
      </c>
      <c r="C1050" s="137" t="s">
        <v>2255</v>
      </c>
      <c r="D1050" s="137">
        <v>90</v>
      </c>
      <c r="E1050" s="137" t="s">
        <v>2935</v>
      </c>
      <c r="F1050" s="137">
        <v>0</v>
      </c>
      <c r="G1050" s="137" t="s">
        <v>181</v>
      </c>
      <c r="H1050" s="70">
        <v>0</v>
      </c>
      <c r="I1050" s="70" t="s">
        <v>181</v>
      </c>
      <c r="J1050" s="149"/>
    </row>
    <row r="1051" spans="1:10" ht="12.75" customHeight="1">
      <c r="A1051" s="70" t="s">
        <v>2097</v>
      </c>
      <c r="B1051" s="137" t="s">
        <v>2256</v>
      </c>
      <c r="C1051" s="137" t="s">
        <v>2257</v>
      </c>
      <c r="D1051" s="137">
        <v>90</v>
      </c>
      <c r="E1051" s="137" t="s">
        <v>2935</v>
      </c>
      <c r="F1051" s="137">
        <v>0</v>
      </c>
      <c r="G1051" s="137" t="s">
        <v>181</v>
      </c>
      <c r="H1051" s="70">
        <v>0</v>
      </c>
      <c r="I1051" s="70" t="s">
        <v>181</v>
      </c>
      <c r="J1051" s="149"/>
    </row>
    <row r="1052" spans="1:10" ht="12.75" customHeight="1">
      <c r="A1052" s="70" t="s">
        <v>2097</v>
      </c>
      <c r="B1052" s="137" t="s">
        <v>2258</v>
      </c>
      <c r="C1052" s="137" t="s">
        <v>2259</v>
      </c>
      <c r="D1052" s="137">
        <v>90</v>
      </c>
      <c r="E1052" s="137" t="s">
        <v>2935</v>
      </c>
      <c r="F1052" s="137">
        <v>0</v>
      </c>
      <c r="G1052" s="137" t="s">
        <v>181</v>
      </c>
      <c r="H1052" s="70">
        <v>0</v>
      </c>
      <c r="I1052" s="70" t="s">
        <v>181</v>
      </c>
      <c r="J1052" s="149"/>
    </row>
    <row r="1053" spans="1:10" ht="12.75" customHeight="1">
      <c r="A1053" s="70" t="s">
        <v>2097</v>
      </c>
      <c r="B1053" s="137" t="s">
        <v>2260</v>
      </c>
      <c r="C1053" s="137" t="s">
        <v>2261</v>
      </c>
      <c r="D1053" s="137">
        <v>90</v>
      </c>
      <c r="E1053" s="137" t="s">
        <v>2935</v>
      </c>
      <c r="F1053" s="137">
        <v>0</v>
      </c>
      <c r="G1053" s="137" t="s">
        <v>181</v>
      </c>
      <c r="H1053" s="70">
        <v>0</v>
      </c>
      <c r="I1053" s="70" t="s">
        <v>181</v>
      </c>
      <c r="J1053" s="149"/>
    </row>
    <row r="1054" spans="1:10" ht="12.75" customHeight="1">
      <c r="A1054" s="70" t="s">
        <v>2097</v>
      </c>
      <c r="B1054" s="137" t="s">
        <v>2262</v>
      </c>
      <c r="C1054" s="137" t="s">
        <v>2263</v>
      </c>
      <c r="D1054" s="137">
        <v>90</v>
      </c>
      <c r="E1054" s="137" t="s">
        <v>2935</v>
      </c>
      <c r="F1054" s="137">
        <v>0</v>
      </c>
      <c r="G1054" s="137" t="s">
        <v>181</v>
      </c>
      <c r="H1054" s="70">
        <v>0</v>
      </c>
      <c r="I1054" s="70" t="s">
        <v>181</v>
      </c>
      <c r="J1054" s="149"/>
    </row>
    <row r="1055" spans="1:10" ht="12.75" customHeight="1">
      <c r="A1055" s="70" t="s">
        <v>2097</v>
      </c>
      <c r="B1055" s="137" t="s">
        <v>2264</v>
      </c>
      <c r="C1055" s="137" t="s">
        <v>2265</v>
      </c>
      <c r="D1055" s="137">
        <v>90</v>
      </c>
      <c r="E1055" s="137" t="s">
        <v>2935</v>
      </c>
      <c r="F1055" s="137">
        <v>0</v>
      </c>
      <c r="G1055" s="137" t="s">
        <v>181</v>
      </c>
      <c r="H1055" s="70">
        <v>0</v>
      </c>
      <c r="I1055" s="70" t="s">
        <v>181</v>
      </c>
      <c r="J1055" s="149"/>
    </row>
    <row r="1056" spans="1:10" ht="12.75" customHeight="1">
      <c r="A1056" s="70" t="s">
        <v>2097</v>
      </c>
      <c r="B1056" s="137" t="s">
        <v>2266</v>
      </c>
      <c r="C1056" s="137" t="s">
        <v>2267</v>
      </c>
      <c r="D1056" s="137">
        <v>90</v>
      </c>
      <c r="E1056" s="137" t="s">
        <v>2935</v>
      </c>
      <c r="F1056" s="137">
        <v>0</v>
      </c>
      <c r="G1056" s="137" t="s">
        <v>181</v>
      </c>
      <c r="H1056" s="70">
        <v>0</v>
      </c>
      <c r="I1056" s="70" t="s">
        <v>181</v>
      </c>
      <c r="J1056" s="149"/>
    </row>
    <row r="1057" spans="1:10" ht="12.75" customHeight="1">
      <c r="A1057" s="70" t="s">
        <v>2097</v>
      </c>
      <c r="B1057" s="137" t="s">
        <v>2268</v>
      </c>
      <c r="C1057" s="137" t="s">
        <v>2269</v>
      </c>
      <c r="D1057" s="137">
        <v>90</v>
      </c>
      <c r="E1057" s="137" t="s">
        <v>2935</v>
      </c>
      <c r="F1057" s="137">
        <v>0</v>
      </c>
      <c r="G1057" s="137" t="s">
        <v>181</v>
      </c>
      <c r="H1057" s="70">
        <v>0</v>
      </c>
      <c r="I1057" s="70" t="s">
        <v>181</v>
      </c>
      <c r="J1057" s="149"/>
    </row>
    <row r="1058" spans="1:10" ht="12.75" customHeight="1">
      <c r="A1058" s="70" t="s">
        <v>2097</v>
      </c>
      <c r="B1058" s="137" t="s">
        <v>2270</v>
      </c>
      <c r="C1058" s="137" t="s">
        <v>2271</v>
      </c>
      <c r="D1058" s="137">
        <v>90</v>
      </c>
      <c r="E1058" s="137" t="s">
        <v>2935</v>
      </c>
      <c r="F1058" s="137">
        <v>0</v>
      </c>
      <c r="G1058" s="137" t="s">
        <v>181</v>
      </c>
      <c r="H1058" s="70">
        <v>0</v>
      </c>
      <c r="I1058" s="70" t="s">
        <v>181</v>
      </c>
      <c r="J1058" s="149"/>
    </row>
    <row r="1059" spans="1:10" ht="12.75" customHeight="1">
      <c r="A1059" s="70" t="s">
        <v>2097</v>
      </c>
      <c r="B1059" s="137" t="s">
        <v>2272</v>
      </c>
      <c r="C1059" s="137" t="s">
        <v>2273</v>
      </c>
      <c r="D1059" s="137">
        <v>90</v>
      </c>
      <c r="E1059" s="137" t="s">
        <v>2935</v>
      </c>
      <c r="F1059" s="137">
        <v>0</v>
      </c>
      <c r="G1059" s="137" t="s">
        <v>181</v>
      </c>
      <c r="H1059" s="70">
        <v>0</v>
      </c>
      <c r="I1059" s="70" t="s">
        <v>181</v>
      </c>
      <c r="J1059" s="149"/>
    </row>
    <row r="1060" spans="1:10" ht="12.75" customHeight="1">
      <c r="A1060" s="70" t="s">
        <v>2097</v>
      </c>
      <c r="B1060" s="137" t="s">
        <v>2274</v>
      </c>
      <c r="C1060" s="137" t="s">
        <v>2275</v>
      </c>
      <c r="D1060" s="137">
        <v>90</v>
      </c>
      <c r="E1060" s="137" t="s">
        <v>2935</v>
      </c>
      <c r="F1060" s="137">
        <v>0</v>
      </c>
      <c r="G1060" s="137" t="s">
        <v>181</v>
      </c>
      <c r="H1060" s="70">
        <v>0</v>
      </c>
      <c r="I1060" s="70" t="s">
        <v>181</v>
      </c>
      <c r="J1060" s="149"/>
    </row>
    <row r="1061" spans="1:10" ht="12.75" customHeight="1">
      <c r="A1061" s="70" t="s">
        <v>2097</v>
      </c>
      <c r="B1061" s="137" t="s">
        <v>2276</v>
      </c>
      <c r="C1061" s="137" t="s">
        <v>2277</v>
      </c>
      <c r="D1061" s="137">
        <v>90</v>
      </c>
      <c r="E1061" s="137" t="s">
        <v>2935</v>
      </c>
      <c r="F1061" s="137">
        <v>0</v>
      </c>
      <c r="G1061" s="137" t="s">
        <v>181</v>
      </c>
      <c r="H1061" s="70">
        <v>0</v>
      </c>
      <c r="I1061" s="70" t="s">
        <v>181</v>
      </c>
      <c r="J1061" s="149"/>
    </row>
    <row r="1062" spans="1:10" ht="12.75" customHeight="1">
      <c r="A1062" s="70" t="s">
        <v>2097</v>
      </c>
      <c r="B1062" s="137" t="s">
        <v>2278</v>
      </c>
      <c r="C1062" s="137" t="s">
        <v>2279</v>
      </c>
      <c r="D1062" s="137">
        <v>90</v>
      </c>
      <c r="E1062" s="137" t="s">
        <v>2935</v>
      </c>
      <c r="F1062" s="137">
        <v>0</v>
      </c>
      <c r="G1062" s="137" t="s">
        <v>181</v>
      </c>
      <c r="H1062" s="70">
        <v>0</v>
      </c>
      <c r="I1062" s="70" t="s">
        <v>181</v>
      </c>
      <c r="J1062" s="149"/>
    </row>
    <row r="1063" spans="1:10" ht="12.75" customHeight="1">
      <c r="A1063" s="70" t="s">
        <v>2097</v>
      </c>
      <c r="B1063" s="137" t="s">
        <v>2280</v>
      </c>
      <c r="C1063" s="137" t="s">
        <v>2281</v>
      </c>
      <c r="D1063" s="137">
        <v>90</v>
      </c>
      <c r="E1063" s="137" t="s">
        <v>2935</v>
      </c>
      <c r="F1063" s="137">
        <v>0</v>
      </c>
      <c r="G1063" s="137" t="s">
        <v>181</v>
      </c>
      <c r="H1063" s="70">
        <v>0</v>
      </c>
      <c r="I1063" s="70" t="s">
        <v>181</v>
      </c>
      <c r="J1063" s="149"/>
    </row>
    <row r="1064" spans="1:10" ht="12.75" customHeight="1">
      <c r="A1064" s="70" t="s">
        <v>2097</v>
      </c>
      <c r="B1064" s="137" t="s">
        <v>2282</v>
      </c>
      <c r="C1064" s="137" t="s">
        <v>2283</v>
      </c>
      <c r="D1064" s="137">
        <v>360</v>
      </c>
      <c r="E1064" s="137" t="s">
        <v>2935</v>
      </c>
      <c r="F1064" s="137">
        <v>0</v>
      </c>
      <c r="G1064" s="137" t="s">
        <v>181</v>
      </c>
      <c r="H1064" s="70">
        <v>0</v>
      </c>
      <c r="I1064" s="70" t="s">
        <v>181</v>
      </c>
      <c r="J1064" s="149"/>
    </row>
    <row r="1065" spans="1:10" ht="12.75" customHeight="1">
      <c r="A1065" s="70" t="s">
        <v>2097</v>
      </c>
      <c r="B1065" s="137" t="s">
        <v>2284</v>
      </c>
      <c r="C1065" s="137" t="s">
        <v>2285</v>
      </c>
      <c r="D1065" s="137">
        <v>90</v>
      </c>
      <c r="E1065" s="137" t="s">
        <v>2935</v>
      </c>
      <c r="F1065" s="137">
        <v>0</v>
      </c>
      <c r="G1065" s="137" t="s">
        <v>181</v>
      </c>
      <c r="H1065" s="70">
        <v>0</v>
      </c>
      <c r="I1065" s="70" t="s">
        <v>181</v>
      </c>
      <c r="J1065" s="149"/>
    </row>
    <row r="1066" spans="1:10" ht="12.75" customHeight="1">
      <c r="A1066" s="70" t="s">
        <v>2097</v>
      </c>
      <c r="B1066" s="137" t="s">
        <v>2286</v>
      </c>
      <c r="C1066" s="137" t="s">
        <v>2287</v>
      </c>
      <c r="D1066" s="137">
        <v>90</v>
      </c>
      <c r="E1066" s="137" t="s">
        <v>2935</v>
      </c>
      <c r="F1066" s="137">
        <v>0</v>
      </c>
      <c r="G1066" s="137" t="s">
        <v>181</v>
      </c>
      <c r="H1066" s="70">
        <v>0</v>
      </c>
      <c r="I1066" s="70" t="s">
        <v>181</v>
      </c>
      <c r="J1066" s="149"/>
    </row>
    <row r="1067" spans="1:10" ht="12.75" customHeight="1">
      <c r="A1067" s="70" t="s">
        <v>2097</v>
      </c>
      <c r="B1067" s="137" t="s">
        <v>2288</v>
      </c>
      <c r="C1067" s="137" t="s">
        <v>2289</v>
      </c>
      <c r="D1067" s="137">
        <v>90</v>
      </c>
      <c r="E1067" s="137" t="s">
        <v>2935</v>
      </c>
      <c r="F1067" s="137">
        <v>0</v>
      </c>
      <c r="G1067" s="137" t="s">
        <v>181</v>
      </c>
      <c r="H1067" s="70">
        <v>0</v>
      </c>
      <c r="I1067" s="70" t="s">
        <v>181</v>
      </c>
      <c r="J1067" s="149"/>
    </row>
    <row r="1068" spans="1:10" ht="12.75" customHeight="1">
      <c r="A1068" s="70" t="s">
        <v>2097</v>
      </c>
      <c r="B1068" s="137" t="s">
        <v>2290</v>
      </c>
      <c r="C1068" s="137" t="s">
        <v>2291</v>
      </c>
      <c r="D1068" s="137">
        <v>90</v>
      </c>
      <c r="E1068" s="137" t="s">
        <v>2935</v>
      </c>
      <c r="F1068" s="137">
        <v>0</v>
      </c>
      <c r="G1068" s="137" t="s">
        <v>181</v>
      </c>
      <c r="H1068" s="70">
        <v>0</v>
      </c>
      <c r="I1068" s="70" t="s">
        <v>181</v>
      </c>
      <c r="J1068" s="149"/>
    </row>
    <row r="1069" spans="1:10" ht="12.75" customHeight="1">
      <c r="A1069" s="70" t="s">
        <v>2097</v>
      </c>
      <c r="B1069" s="137" t="s">
        <v>2292</v>
      </c>
      <c r="C1069" s="137" t="s">
        <v>2293</v>
      </c>
      <c r="D1069" s="137">
        <v>90</v>
      </c>
      <c r="E1069" s="137" t="s">
        <v>2935</v>
      </c>
      <c r="F1069" s="137">
        <v>0</v>
      </c>
      <c r="G1069" s="137" t="s">
        <v>181</v>
      </c>
      <c r="H1069" s="70">
        <v>0</v>
      </c>
      <c r="I1069" s="70" t="s">
        <v>181</v>
      </c>
      <c r="J1069" s="149"/>
    </row>
    <row r="1070" spans="1:10" ht="12.75" customHeight="1">
      <c r="A1070" s="70" t="s">
        <v>2097</v>
      </c>
      <c r="B1070" s="137" t="s">
        <v>2294</v>
      </c>
      <c r="C1070" s="137" t="s">
        <v>2295</v>
      </c>
      <c r="D1070" s="137">
        <v>90</v>
      </c>
      <c r="E1070" s="137" t="s">
        <v>2935</v>
      </c>
      <c r="F1070" s="137">
        <v>0</v>
      </c>
      <c r="G1070" s="137" t="s">
        <v>181</v>
      </c>
      <c r="H1070" s="70">
        <v>0</v>
      </c>
      <c r="I1070" s="70" t="s">
        <v>181</v>
      </c>
      <c r="J1070" s="149"/>
    </row>
    <row r="1071" spans="1:10" ht="12.75" customHeight="1">
      <c r="A1071" s="70" t="s">
        <v>2097</v>
      </c>
      <c r="B1071" s="137" t="s">
        <v>2296</v>
      </c>
      <c r="C1071" s="137" t="s">
        <v>2297</v>
      </c>
      <c r="D1071" s="137">
        <v>90</v>
      </c>
      <c r="E1071" s="137" t="s">
        <v>2935</v>
      </c>
      <c r="F1071" s="137">
        <v>0</v>
      </c>
      <c r="G1071" s="137" t="s">
        <v>181</v>
      </c>
      <c r="H1071" s="70">
        <v>0</v>
      </c>
      <c r="I1071" s="70" t="s">
        <v>181</v>
      </c>
      <c r="J1071" s="149"/>
    </row>
    <row r="1072" spans="1:10" ht="12.75" customHeight="1">
      <c r="A1072" s="70" t="s">
        <v>2097</v>
      </c>
      <c r="B1072" s="137" t="s">
        <v>2298</v>
      </c>
      <c r="C1072" s="137" t="s">
        <v>2299</v>
      </c>
      <c r="D1072" s="137">
        <v>90</v>
      </c>
      <c r="E1072" s="137" t="s">
        <v>2935</v>
      </c>
      <c r="F1072" s="137">
        <v>0</v>
      </c>
      <c r="G1072" s="137" t="s">
        <v>181</v>
      </c>
      <c r="H1072" s="70">
        <v>0</v>
      </c>
      <c r="I1072" s="70" t="s">
        <v>181</v>
      </c>
      <c r="J1072" s="149"/>
    </row>
    <row r="1073" spans="1:10" ht="12.75" customHeight="1">
      <c r="A1073" s="70" t="s">
        <v>2097</v>
      </c>
      <c r="B1073" s="137" t="s">
        <v>2300</v>
      </c>
      <c r="C1073" s="137" t="s">
        <v>2301</v>
      </c>
      <c r="D1073" s="137">
        <v>90</v>
      </c>
      <c r="E1073" s="137" t="s">
        <v>2935</v>
      </c>
      <c r="F1073" s="137">
        <v>0</v>
      </c>
      <c r="G1073" s="137" t="s">
        <v>181</v>
      </c>
      <c r="H1073" s="70">
        <v>0</v>
      </c>
      <c r="I1073" s="70" t="s">
        <v>181</v>
      </c>
      <c r="J1073" s="149"/>
    </row>
    <row r="1074" spans="1:10" ht="12.75" customHeight="1">
      <c r="A1074" s="70" t="s">
        <v>2097</v>
      </c>
      <c r="B1074" s="137" t="s">
        <v>2302</v>
      </c>
      <c r="C1074" s="137" t="s">
        <v>2303</v>
      </c>
      <c r="D1074" s="137">
        <v>90</v>
      </c>
      <c r="E1074" s="137" t="s">
        <v>2935</v>
      </c>
      <c r="F1074" s="137">
        <v>0</v>
      </c>
      <c r="G1074" s="137" t="s">
        <v>181</v>
      </c>
      <c r="H1074" s="70">
        <v>0</v>
      </c>
      <c r="I1074" s="70" t="s">
        <v>181</v>
      </c>
      <c r="J1074" s="149"/>
    </row>
    <row r="1075" spans="1:10" ht="12.75" customHeight="1">
      <c r="A1075" s="70" t="s">
        <v>2097</v>
      </c>
      <c r="B1075" s="137" t="s">
        <v>2304</v>
      </c>
      <c r="C1075" s="137" t="s">
        <v>2305</v>
      </c>
      <c r="D1075" s="137">
        <v>90</v>
      </c>
      <c r="E1075" s="137" t="s">
        <v>2935</v>
      </c>
      <c r="F1075" s="137">
        <v>0</v>
      </c>
      <c r="G1075" s="137" t="s">
        <v>181</v>
      </c>
      <c r="H1075" s="70">
        <v>0</v>
      </c>
      <c r="I1075" s="70" t="s">
        <v>181</v>
      </c>
      <c r="J1075" s="149"/>
    </row>
    <row r="1076" spans="1:10" ht="12.75" customHeight="1">
      <c r="A1076" s="70" t="s">
        <v>2097</v>
      </c>
      <c r="B1076" s="137" t="s">
        <v>2306</v>
      </c>
      <c r="C1076" s="137" t="s">
        <v>2307</v>
      </c>
      <c r="D1076" s="137">
        <v>90</v>
      </c>
      <c r="E1076" s="137" t="s">
        <v>2935</v>
      </c>
      <c r="F1076" s="137">
        <v>0</v>
      </c>
      <c r="G1076" s="137" t="s">
        <v>181</v>
      </c>
      <c r="H1076" s="70">
        <v>0</v>
      </c>
      <c r="I1076" s="70" t="s">
        <v>181</v>
      </c>
      <c r="J1076" s="149"/>
    </row>
    <row r="1077" spans="1:10" ht="12.75" customHeight="1">
      <c r="A1077" s="70" t="s">
        <v>2097</v>
      </c>
      <c r="B1077" s="137" t="s">
        <v>2308</v>
      </c>
      <c r="C1077" s="137" t="s">
        <v>2309</v>
      </c>
      <c r="D1077" s="137">
        <v>90</v>
      </c>
      <c r="E1077" s="137" t="s">
        <v>2935</v>
      </c>
      <c r="F1077" s="137">
        <v>0</v>
      </c>
      <c r="G1077" s="137" t="s">
        <v>181</v>
      </c>
      <c r="H1077" s="70">
        <v>0</v>
      </c>
      <c r="I1077" s="70" t="s">
        <v>181</v>
      </c>
      <c r="J1077" s="149"/>
    </row>
    <row r="1078" spans="1:10" ht="12.75" customHeight="1">
      <c r="A1078" s="70" t="s">
        <v>2097</v>
      </c>
      <c r="B1078" s="137" t="s">
        <v>2310</v>
      </c>
      <c r="C1078" s="137" t="s">
        <v>2311</v>
      </c>
      <c r="D1078" s="137">
        <v>90</v>
      </c>
      <c r="E1078" s="137" t="s">
        <v>2935</v>
      </c>
      <c r="F1078" s="137">
        <v>0</v>
      </c>
      <c r="G1078" s="137" t="s">
        <v>181</v>
      </c>
      <c r="H1078" s="70">
        <v>0</v>
      </c>
      <c r="I1078" s="70" t="s">
        <v>181</v>
      </c>
      <c r="J1078" s="149"/>
    </row>
    <row r="1079" spans="1:10" ht="12.75" customHeight="1">
      <c r="A1079" s="70" t="s">
        <v>2097</v>
      </c>
      <c r="B1079" s="137" t="s">
        <v>2312</v>
      </c>
      <c r="C1079" s="137" t="s">
        <v>2313</v>
      </c>
      <c r="D1079" s="137">
        <v>90</v>
      </c>
      <c r="E1079" s="137" t="s">
        <v>2935</v>
      </c>
      <c r="F1079" s="137">
        <v>0</v>
      </c>
      <c r="G1079" s="137" t="s">
        <v>181</v>
      </c>
      <c r="H1079" s="70">
        <v>0</v>
      </c>
      <c r="I1079" s="70" t="s">
        <v>181</v>
      </c>
      <c r="J1079" s="149"/>
    </row>
    <row r="1080" spans="1:10" ht="12.75" customHeight="1">
      <c r="A1080" s="70" t="s">
        <v>2097</v>
      </c>
      <c r="B1080" s="137" t="s">
        <v>2314</v>
      </c>
      <c r="C1080" s="137" t="s">
        <v>2315</v>
      </c>
      <c r="D1080" s="137">
        <v>90</v>
      </c>
      <c r="E1080" s="137" t="s">
        <v>2935</v>
      </c>
      <c r="F1080" s="137">
        <v>0</v>
      </c>
      <c r="G1080" s="137" t="s">
        <v>181</v>
      </c>
      <c r="H1080" s="70">
        <v>0</v>
      </c>
      <c r="I1080" s="70" t="s">
        <v>181</v>
      </c>
      <c r="J1080" s="149"/>
    </row>
    <row r="1081" spans="1:10" ht="12.75" customHeight="1">
      <c r="A1081" s="70" t="s">
        <v>2097</v>
      </c>
      <c r="B1081" s="137" t="s">
        <v>2316</v>
      </c>
      <c r="C1081" s="137" t="s">
        <v>2317</v>
      </c>
      <c r="D1081" s="137">
        <v>90</v>
      </c>
      <c r="E1081" s="137" t="s">
        <v>2935</v>
      </c>
      <c r="F1081" s="137">
        <v>0</v>
      </c>
      <c r="G1081" s="137" t="s">
        <v>181</v>
      </c>
      <c r="H1081" s="70">
        <v>0</v>
      </c>
      <c r="I1081" s="70" t="s">
        <v>181</v>
      </c>
      <c r="J1081" s="149"/>
    </row>
    <row r="1082" spans="1:10" ht="12.75" customHeight="1">
      <c r="A1082" s="70" t="s">
        <v>2097</v>
      </c>
      <c r="B1082" s="137" t="s">
        <v>2318</v>
      </c>
      <c r="C1082" s="137" t="s">
        <v>2319</v>
      </c>
      <c r="D1082" s="137">
        <v>90</v>
      </c>
      <c r="E1082" s="137" t="s">
        <v>2935</v>
      </c>
      <c r="F1082" s="137">
        <v>0</v>
      </c>
      <c r="G1082" s="137" t="s">
        <v>181</v>
      </c>
      <c r="H1082" s="70">
        <v>0</v>
      </c>
      <c r="I1082" s="70" t="s">
        <v>181</v>
      </c>
      <c r="J1082" s="149"/>
    </row>
    <row r="1083" spans="1:10" ht="12.75" customHeight="1">
      <c r="A1083" s="70" t="s">
        <v>2097</v>
      </c>
      <c r="B1083" s="137" t="s">
        <v>2320</v>
      </c>
      <c r="C1083" s="137" t="s">
        <v>2321</v>
      </c>
      <c r="D1083" s="137">
        <v>90</v>
      </c>
      <c r="E1083" s="137" t="s">
        <v>2935</v>
      </c>
      <c r="F1083" s="137">
        <v>0</v>
      </c>
      <c r="G1083" s="137" t="s">
        <v>181</v>
      </c>
      <c r="H1083" s="70">
        <v>0</v>
      </c>
      <c r="I1083" s="70" t="s">
        <v>181</v>
      </c>
      <c r="J1083" s="149"/>
    </row>
    <row r="1084" spans="1:10" ht="12.75" customHeight="1">
      <c r="A1084" s="70" t="s">
        <v>2097</v>
      </c>
      <c r="B1084" s="137" t="s">
        <v>2322</v>
      </c>
      <c r="C1084" s="137" t="s">
        <v>2323</v>
      </c>
      <c r="D1084" s="137">
        <v>90</v>
      </c>
      <c r="E1084" s="137" t="s">
        <v>2935</v>
      </c>
      <c r="F1084" s="137">
        <v>0</v>
      </c>
      <c r="G1084" s="137" t="s">
        <v>181</v>
      </c>
      <c r="H1084" s="70">
        <v>0</v>
      </c>
      <c r="I1084" s="70" t="s">
        <v>181</v>
      </c>
      <c r="J1084" s="149"/>
    </row>
    <row r="1085" spans="1:10" ht="12.75" customHeight="1">
      <c r="A1085" s="70" t="s">
        <v>2097</v>
      </c>
      <c r="B1085" s="137" t="s">
        <v>2324</v>
      </c>
      <c r="C1085" s="137" t="s">
        <v>2325</v>
      </c>
      <c r="D1085" s="137">
        <v>90</v>
      </c>
      <c r="E1085" s="137" t="s">
        <v>2935</v>
      </c>
      <c r="F1085" s="137">
        <v>0</v>
      </c>
      <c r="G1085" s="137" t="s">
        <v>181</v>
      </c>
      <c r="H1085" s="70">
        <v>0</v>
      </c>
      <c r="I1085" s="70" t="s">
        <v>181</v>
      </c>
      <c r="J1085" s="149"/>
    </row>
    <row r="1086" spans="1:10" ht="12.75" customHeight="1">
      <c r="A1086" s="70" t="s">
        <v>2097</v>
      </c>
      <c r="B1086" s="137" t="s">
        <v>2326</v>
      </c>
      <c r="C1086" s="137" t="s">
        <v>2327</v>
      </c>
      <c r="D1086" s="137">
        <v>90</v>
      </c>
      <c r="E1086" s="137" t="s">
        <v>2935</v>
      </c>
      <c r="F1086" s="137">
        <v>0</v>
      </c>
      <c r="G1086" s="137" t="s">
        <v>181</v>
      </c>
      <c r="H1086" s="70">
        <v>0</v>
      </c>
      <c r="I1086" s="70" t="s">
        <v>181</v>
      </c>
      <c r="J1086" s="149"/>
    </row>
    <row r="1087" spans="1:10" ht="12.75" customHeight="1">
      <c r="A1087" s="70" t="s">
        <v>2097</v>
      </c>
      <c r="B1087" s="137" t="s">
        <v>2328</v>
      </c>
      <c r="C1087" s="137" t="s">
        <v>2329</v>
      </c>
      <c r="D1087" s="137">
        <v>90</v>
      </c>
      <c r="E1087" s="137" t="s">
        <v>2935</v>
      </c>
      <c r="F1087" s="137">
        <v>0</v>
      </c>
      <c r="G1087" s="137" t="s">
        <v>181</v>
      </c>
      <c r="H1087" s="70">
        <v>0</v>
      </c>
      <c r="I1087" s="70" t="s">
        <v>181</v>
      </c>
      <c r="J1087" s="149"/>
    </row>
    <row r="1088" spans="1:10" ht="12.75" customHeight="1">
      <c r="A1088" s="70" t="s">
        <v>2097</v>
      </c>
      <c r="B1088" s="137" t="s">
        <v>2330</v>
      </c>
      <c r="C1088" s="137" t="s">
        <v>2331</v>
      </c>
      <c r="D1088" s="137">
        <v>90</v>
      </c>
      <c r="E1088" s="137" t="s">
        <v>2935</v>
      </c>
      <c r="F1088" s="137">
        <v>0</v>
      </c>
      <c r="G1088" s="137" t="s">
        <v>181</v>
      </c>
      <c r="H1088" s="70">
        <v>0</v>
      </c>
      <c r="I1088" s="70" t="s">
        <v>181</v>
      </c>
      <c r="J1088" s="149"/>
    </row>
    <row r="1089" spans="1:10" ht="12.75" customHeight="1">
      <c r="A1089" s="70" t="s">
        <v>2097</v>
      </c>
      <c r="B1089" s="137" t="s">
        <v>2332</v>
      </c>
      <c r="C1089" s="137" t="s">
        <v>2333</v>
      </c>
      <c r="D1089" s="137">
        <v>90</v>
      </c>
      <c r="E1089" s="137" t="s">
        <v>2935</v>
      </c>
      <c r="F1089" s="137">
        <v>0</v>
      </c>
      <c r="G1089" s="137" t="s">
        <v>181</v>
      </c>
      <c r="H1089" s="70">
        <v>0</v>
      </c>
      <c r="I1089" s="70" t="s">
        <v>181</v>
      </c>
      <c r="J1089" s="149"/>
    </row>
    <row r="1090" spans="1:10" ht="12.75" customHeight="1">
      <c r="A1090" s="70" t="s">
        <v>2097</v>
      </c>
      <c r="B1090" s="137" t="s">
        <v>2334</v>
      </c>
      <c r="C1090" s="137" t="s">
        <v>2335</v>
      </c>
      <c r="D1090" s="137">
        <v>90</v>
      </c>
      <c r="E1090" s="137" t="s">
        <v>2935</v>
      </c>
      <c r="F1090" s="137">
        <v>0</v>
      </c>
      <c r="G1090" s="137" t="s">
        <v>181</v>
      </c>
      <c r="H1090" s="70">
        <v>0</v>
      </c>
      <c r="I1090" s="70" t="s">
        <v>181</v>
      </c>
      <c r="J1090" s="149"/>
    </row>
    <row r="1091" spans="1:10" ht="12.75" customHeight="1">
      <c r="A1091" s="70" t="s">
        <v>2097</v>
      </c>
      <c r="B1091" s="137" t="s">
        <v>2336</v>
      </c>
      <c r="C1091" s="137" t="s">
        <v>2337</v>
      </c>
      <c r="D1091" s="137">
        <v>90</v>
      </c>
      <c r="E1091" s="137" t="s">
        <v>2935</v>
      </c>
      <c r="F1091" s="137">
        <v>0</v>
      </c>
      <c r="G1091" s="137" t="s">
        <v>181</v>
      </c>
      <c r="H1091" s="70">
        <v>0</v>
      </c>
      <c r="I1091" s="70" t="s">
        <v>181</v>
      </c>
      <c r="J1091" s="149"/>
    </row>
    <row r="1092" spans="1:10" ht="12.75" customHeight="1">
      <c r="A1092" s="70" t="s">
        <v>2097</v>
      </c>
      <c r="B1092" s="137" t="s">
        <v>2338</v>
      </c>
      <c r="C1092" s="137" t="s">
        <v>2339</v>
      </c>
      <c r="D1092" s="137">
        <v>90</v>
      </c>
      <c r="E1092" s="137" t="s">
        <v>2935</v>
      </c>
      <c r="F1092" s="137">
        <v>0</v>
      </c>
      <c r="G1092" s="137" t="s">
        <v>181</v>
      </c>
      <c r="H1092" s="70">
        <v>0</v>
      </c>
      <c r="I1092" s="70" t="s">
        <v>181</v>
      </c>
      <c r="J1092" s="149"/>
    </row>
    <row r="1093" spans="1:10" ht="12.75" customHeight="1">
      <c r="A1093" s="70" t="s">
        <v>2097</v>
      </c>
      <c r="B1093" s="137" t="s">
        <v>2340</v>
      </c>
      <c r="C1093" s="137" t="s">
        <v>2341</v>
      </c>
      <c r="D1093" s="137">
        <v>90</v>
      </c>
      <c r="E1093" s="137" t="s">
        <v>2935</v>
      </c>
      <c r="F1093" s="137">
        <v>0</v>
      </c>
      <c r="G1093" s="137" t="s">
        <v>181</v>
      </c>
      <c r="H1093" s="70">
        <v>0</v>
      </c>
      <c r="I1093" s="70" t="s">
        <v>181</v>
      </c>
      <c r="J1093" s="149"/>
    </row>
    <row r="1094" spans="1:10" ht="12.75" customHeight="1">
      <c r="A1094" s="70" t="s">
        <v>2097</v>
      </c>
      <c r="B1094" s="137" t="s">
        <v>2342</v>
      </c>
      <c r="C1094" s="137" t="s">
        <v>2343</v>
      </c>
      <c r="D1094" s="137">
        <v>90</v>
      </c>
      <c r="E1094" s="137" t="s">
        <v>2935</v>
      </c>
      <c r="F1094" s="137">
        <v>0</v>
      </c>
      <c r="G1094" s="137" t="s">
        <v>181</v>
      </c>
      <c r="H1094" s="70">
        <v>0</v>
      </c>
      <c r="I1094" s="70" t="s">
        <v>181</v>
      </c>
      <c r="J1094" s="149"/>
    </row>
    <row r="1095" spans="1:10" ht="12.75" customHeight="1">
      <c r="A1095" s="70" t="s">
        <v>2097</v>
      </c>
      <c r="B1095" s="137" t="s">
        <v>2344</v>
      </c>
      <c r="C1095" s="137" t="s">
        <v>2345</v>
      </c>
      <c r="D1095" s="137">
        <v>90</v>
      </c>
      <c r="E1095" s="137" t="s">
        <v>2935</v>
      </c>
      <c r="F1095" s="137">
        <v>0</v>
      </c>
      <c r="G1095" s="137" t="s">
        <v>181</v>
      </c>
      <c r="H1095" s="70">
        <v>0</v>
      </c>
      <c r="I1095" s="70" t="s">
        <v>181</v>
      </c>
      <c r="J1095" s="149"/>
    </row>
    <row r="1096" spans="1:10" ht="12.75" customHeight="1">
      <c r="A1096" s="70" t="s">
        <v>2097</v>
      </c>
      <c r="B1096" s="137" t="s">
        <v>2346</v>
      </c>
      <c r="C1096" s="137" t="s">
        <v>2347</v>
      </c>
      <c r="D1096" s="137">
        <v>90</v>
      </c>
      <c r="E1096" s="137" t="s">
        <v>2935</v>
      </c>
      <c r="F1096" s="137">
        <v>0</v>
      </c>
      <c r="G1096" s="137" t="s">
        <v>181</v>
      </c>
      <c r="H1096" s="70">
        <v>0</v>
      </c>
      <c r="I1096" s="70" t="s">
        <v>181</v>
      </c>
      <c r="J1096" s="149"/>
    </row>
    <row r="1097" spans="1:10" ht="12.75" customHeight="1">
      <c r="A1097" s="70" t="s">
        <v>2097</v>
      </c>
      <c r="B1097" s="137" t="s">
        <v>2348</v>
      </c>
      <c r="C1097" s="137" t="s">
        <v>2349</v>
      </c>
      <c r="D1097" s="137">
        <v>90</v>
      </c>
      <c r="E1097" s="137" t="s">
        <v>2935</v>
      </c>
      <c r="F1097" s="137">
        <v>0</v>
      </c>
      <c r="G1097" s="137" t="s">
        <v>181</v>
      </c>
      <c r="H1097" s="70">
        <v>0</v>
      </c>
      <c r="I1097" s="70" t="s">
        <v>181</v>
      </c>
      <c r="J1097" s="149"/>
    </row>
    <row r="1098" spans="1:10" ht="12.75" customHeight="1">
      <c r="A1098" s="70" t="s">
        <v>2097</v>
      </c>
      <c r="B1098" s="137" t="s">
        <v>2350</v>
      </c>
      <c r="C1098" s="137" t="s">
        <v>2351</v>
      </c>
      <c r="D1098" s="137">
        <v>360</v>
      </c>
      <c r="E1098" s="137" t="s">
        <v>2935</v>
      </c>
      <c r="F1098" s="137">
        <v>0</v>
      </c>
      <c r="G1098" s="137" t="s">
        <v>181</v>
      </c>
      <c r="H1098" s="70">
        <v>0</v>
      </c>
      <c r="I1098" s="70" t="s">
        <v>181</v>
      </c>
      <c r="J1098" s="149"/>
    </row>
    <row r="1099" spans="1:10" ht="12.75" customHeight="1">
      <c r="A1099" s="70" t="s">
        <v>2097</v>
      </c>
      <c r="B1099" s="137" t="s">
        <v>2352</v>
      </c>
      <c r="C1099" s="137" t="s">
        <v>2353</v>
      </c>
      <c r="D1099" s="137">
        <v>90</v>
      </c>
      <c r="E1099" s="137" t="s">
        <v>2935</v>
      </c>
      <c r="F1099" s="137">
        <v>0</v>
      </c>
      <c r="G1099" s="137" t="s">
        <v>181</v>
      </c>
      <c r="H1099" s="70">
        <v>0</v>
      </c>
      <c r="I1099" s="70" t="s">
        <v>181</v>
      </c>
      <c r="J1099" s="149"/>
    </row>
    <row r="1100" spans="1:10" ht="12.75" customHeight="1">
      <c r="A1100" s="70" t="s">
        <v>2097</v>
      </c>
      <c r="B1100" s="137" t="s">
        <v>2354</v>
      </c>
      <c r="C1100" s="137" t="s">
        <v>2355</v>
      </c>
      <c r="D1100" s="137">
        <v>90</v>
      </c>
      <c r="E1100" s="137" t="s">
        <v>2935</v>
      </c>
      <c r="F1100" s="137">
        <v>0</v>
      </c>
      <c r="G1100" s="137" t="s">
        <v>181</v>
      </c>
      <c r="H1100" s="70">
        <v>0</v>
      </c>
      <c r="I1100" s="70" t="s">
        <v>181</v>
      </c>
      <c r="J1100" s="149"/>
    </row>
    <row r="1101" spans="1:10" ht="12.75" customHeight="1">
      <c r="A1101" s="70" t="s">
        <v>2097</v>
      </c>
      <c r="B1101" s="137" t="s">
        <v>2356</v>
      </c>
      <c r="C1101" s="137" t="s">
        <v>2357</v>
      </c>
      <c r="D1101" s="137">
        <v>90</v>
      </c>
      <c r="E1101" s="137" t="s">
        <v>2935</v>
      </c>
      <c r="F1101" s="137">
        <v>0</v>
      </c>
      <c r="G1101" s="137" t="s">
        <v>181</v>
      </c>
      <c r="H1101" s="70">
        <v>0</v>
      </c>
      <c r="I1101" s="70" t="s">
        <v>181</v>
      </c>
      <c r="J1101" s="149"/>
    </row>
    <row r="1102" spans="1:10" ht="12.75" customHeight="1">
      <c r="A1102" s="70" t="s">
        <v>2097</v>
      </c>
      <c r="B1102" s="137" t="s">
        <v>2358</v>
      </c>
      <c r="C1102" s="137" t="s">
        <v>2359</v>
      </c>
      <c r="D1102" s="137">
        <v>360</v>
      </c>
      <c r="E1102" s="137" t="s">
        <v>2935</v>
      </c>
      <c r="F1102" s="137">
        <v>0</v>
      </c>
      <c r="G1102" s="137" t="s">
        <v>181</v>
      </c>
      <c r="H1102" s="70">
        <v>0</v>
      </c>
      <c r="I1102" s="70" t="s">
        <v>181</v>
      </c>
      <c r="J1102" s="149"/>
    </row>
    <row r="1103" spans="1:10" ht="12.75" customHeight="1">
      <c r="A1103" s="70" t="s">
        <v>2097</v>
      </c>
      <c r="B1103" s="137" t="s">
        <v>2360</v>
      </c>
      <c r="C1103" s="137" t="s">
        <v>2361</v>
      </c>
      <c r="D1103" s="137">
        <v>90</v>
      </c>
      <c r="E1103" s="137" t="s">
        <v>2935</v>
      </c>
      <c r="F1103" s="137">
        <v>0</v>
      </c>
      <c r="G1103" s="137" t="s">
        <v>181</v>
      </c>
      <c r="H1103" s="70">
        <v>0</v>
      </c>
      <c r="I1103" s="70" t="s">
        <v>181</v>
      </c>
      <c r="J1103" s="149"/>
    </row>
    <row r="1104" spans="1:10" ht="12.75" customHeight="1">
      <c r="A1104" s="70" t="s">
        <v>2097</v>
      </c>
      <c r="B1104" s="137" t="s">
        <v>2362</v>
      </c>
      <c r="C1104" s="137" t="s">
        <v>2363</v>
      </c>
      <c r="D1104" s="137">
        <v>90</v>
      </c>
      <c r="E1104" s="137" t="s">
        <v>2935</v>
      </c>
      <c r="F1104" s="137">
        <v>0</v>
      </c>
      <c r="G1104" s="137" t="s">
        <v>181</v>
      </c>
      <c r="H1104" s="70">
        <v>0</v>
      </c>
      <c r="I1104" s="70" t="s">
        <v>181</v>
      </c>
      <c r="J1104" s="149"/>
    </row>
    <row r="1105" spans="1:10" ht="12.75" customHeight="1">
      <c r="A1105" s="70" t="s">
        <v>2097</v>
      </c>
      <c r="B1105" s="137" t="s">
        <v>2364</v>
      </c>
      <c r="C1105" s="137" t="s">
        <v>2365</v>
      </c>
      <c r="D1105" s="137">
        <v>90</v>
      </c>
      <c r="E1105" s="137" t="s">
        <v>2935</v>
      </c>
      <c r="F1105" s="137">
        <v>0</v>
      </c>
      <c r="G1105" s="137" t="s">
        <v>181</v>
      </c>
      <c r="H1105" s="70">
        <v>0</v>
      </c>
      <c r="I1105" s="70" t="s">
        <v>181</v>
      </c>
      <c r="J1105" s="149"/>
    </row>
    <row r="1106" spans="1:10" ht="12.75" customHeight="1">
      <c r="A1106" s="70" t="s">
        <v>2097</v>
      </c>
      <c r="B1106" s="137" t="s">
        <v>2366</v>
      </c>
      <c r="C1106" s="137" t="s">
        <v>2367</v>
      </c>
      <c r="D1106" s="137">
        <v>90</v>
      </c>
      <c r="E1106" s="137" t="s">
        <v>2935</v>
      </c>
      <c r="F1106" s="137">
        <v>0</v>
      </c>
      <c r="G1106" s="137" t="s">
        <v>181</v>
      </c>
      <c r="H1106" s="70">
        <v>0</v>
      </c>
      <c r="I1106" s="70" t="s">
        <v>181</v>
      </c>
      <c r="J1106" s="149"/>
    </row>
    <row r="1107" spans="1:10" ht="12.75" customHeight="1">
      <c r="A1107" s="70" t="s">
        <v>2097</v>
      </c>
      <c r="B1107" s="137" t="s">
        <v>2368</v>
      </c>
      <c r="C1107" s="137" t="s">
        <v>2369</v>
      </c>
      <c r="D1107" s="137">
        <v>90</v>
      </c>
      <c r="E1107" s="137" t="s">
        <v>2935</v>
      </c>
      <c r="F1107" s="137">
        <v>0</v>
      </c>
      <c r="G1107" s="137" t="s">
        <v>181</v>
      </c>
      <c r="H1107" s="70">
        <v>0</v>
      </c>
      <c r="I1107" s="70" t="s">
        <v>181</v>
      </c>
      <c r="J1107" s="149"/>
    </row>
    <row r="1108" spans="1:10" ht="12.75" customHeight="1">
      <c r="A1108" s="70" t="s">
        <v>2097</v>
      </c>
      <c r="B1108" s="137" t="s">
        <v>2370</v>
      </c>
      <c r="C1108" s="137" t="s">
        <v>2371</v>
      </c>
      <c r="D1108" s="137">
        <v>90</v>
      </c>
      <c r="E1108" s="137" t="s">
        <v>2935</v>
      </c>
      <c r="F1108" s="137">
        <v>0</v>
      </c>
      <c r="G1108" s="137" t="s">
        <v>181</v>
      </c>
      <c r="H1108" s="70">
        <v>0</v>
      </c>
      <c r="I1108" s="70" t="s">
        <v>181</v>
      </c>
      <c r="J1108" s="149"/>
    </row>
    <row r="1109" spans="1:10" ht="12.75" customHeight="1">
      <c r="A1109" s="70" t="s">
        <v>2097</v>
      </c>
      <c r="B1109" s="137" t="s">
        <v>2372</v>
      </c>
      <c r="C1109" s="137" t="s">
        <v>2373</v>
      </c>
      <c r="D1109" s="137">
        <v>90</v>
      </c>
      <c r="E1109" s="137" t="s">
        <v>2935</v>
      </c>
      <c r="F1109" s="137">
        <v>0</v>
      </c>
      <c r="G1109" s="137" t="s">
        <v>181</v>
      </c>
      <c r="H1109" s="70">
        <v>0</v>
      </c>
      <c r="I1109" s="70" t="s">
        <v>181</v>
      </c>
      <c r="J1109" s="149"/>
    </row>
    <row r="1110" spans="1:10" ht="12.75" customHeight="1">
      <c r="A1110" s="70" t="s">
        <v>2097</v>
      </c>
      <c r="B1110" s="137" t="s">
        <v>2374</v>
      </c>
      <c r="C1110" s="137" t="s">
        <v>2375</v>
      </c>
      <c r="D1110" s="137">
        <v>90</v>
      </c>
      <c r="E1110" s="137" t="s">
        <v>2935</v>
      </c>
      <c r="F1110" s="137">
        <v>0</v>
      </c>
      <c r="G1110" s="137" t="s">
        <v>181</v>
      </c>
      <c r="H1110" s="70">
        <v>0</v>
      </c>
      <c r="I1110" s="70" t="s">
        <v>181</v>
      </c>
      <c r="J1110" s="149"/>
    </row>
    <row r="1111" spans="1:10" ht="12.75" customHeight="1">
      <c r="A1111" s="70" t="s">
        <v>2097</v>
      </c>
      <c r="B1111" s="137" t="s">
        <v>2376</v>
      </c>
      <c r="C1111" s="137" t="s">
        <v>2377</v>
      </c>
      <c r="D1111" s="137">
        <v>90</v>
      </c>
      <c r="E1111" s="137" t="s">
        <v>2935</v>
      </c>
      <c r="F1111" s="137">
        <v>0</v>
      </c>
      <c r="G1111" s="137" t="s">
        <v>181</v>
      </c>
      <c r="H1111" s="70">
        <v>0</v>
      </c>
      <c r="I1111" s="70" t="s">
        <v>181</v>
      </c>
      <c r="J1111" s="149"/>
    </row>
    <row r="1112" spans="1:10" ht="12.75" customHeight="1">
      <c r="A1112" s="70" t="s">
        <v>2097</v>
      </c>
      <c r="B1112" s="137" t="s">
        <v>2378</v>
      </c>
      <c r="C1112" s="137" t="s">
        <v>2379</v>
      </c>
      <c r="D1112" s="137">
        <v>90</v>
      </c>
      <c r="E1112" s="137" t="s">
        <v>2935</v>
      </c>
      <c r="F1112" s="137">
        <v>0</v>
      </c>
      <c r="G1112" s="137" t="s">
        <v>181</v>
      </c>
      <c r="H1112" s="70">
        <v>0</v>
      </c>
      <c r="I1112" s="70" t="s">
        <v>181</v>
      </c>
      <c r="J1112" s="149"/>
    </row>
    <row r="1113" spans="1:10" ht="12.75" customHeight="1">
      <c r="A1113" s="70" t="s">
        <v>2097</v>
      </c>
      <c r="B1113" s="137" t="s">
        <v>2380</v>
      </c>
      <c r="C1113" s="137" t="s">
        <v>2381</v>
      </c>
      <c r="D1113" s="137">
        <v>90</v>
      </c>
      <c r="E1113" s="137" t="s">
        <v>2935</v>
      </c>
      <c r="F1113" s="137">
        <v>0</v>
      </c>
      <c r="G1113" s="137" t="s">
        <v>181</v>
      </c>
      <c r="H1113" s="70">
        <v>0</v>
      </c>
      <c r="I1113" s="70" t="s">
        <v>181</v>
      </c>
      <c r="J1113" s="149"/>
    </row>
    <row r="1114" spans="1:10" ht="12.75" customHeight="1">
      <c r="A1114" s="70" t="s">
        <v>2097</v>
      </c>
      <c r="B1114" s="137" t="s">
        <v>2382</v>
      </c>
      <c r="C1114" s="137" t="s">
        <v>2383</v>
      </c>
      <c r="D1114" s="137">
        <v>90</v>
      </c>
      <c r="E1114" s="137" t="s">
        <v>2935</v>
      </c>
      <c r="F1114" s="137">
        <v>0</v>
      </c>
      <c r="G1114" s="137" t="s">
        <v>181</v>
      </c>
      <c r="H1114" s="70">
        <v>0</v>
      </c>
      <c r="I1114" s="70" t="s">
        <v>181</v>
      </c>
      <c r="J1114" s="149"/>
    </row>
    <row r="1115" spans="1:10" ht="12.75" customHeight="1">
      <c r="A1115" s="70" t="s">
        <v>2097</v>
      </c>
      <c r="B1115" s="137" t="s">
        <v>2384</v>
      </c>
      <c r="C1115" s="137" t="s">
        <v>2385</v>
      </c>
      <c r="D1115" s="137">
        <v>90</v>
      </c>
      <c r="E1115" s="137" t="s">
        <v>2935</v>
      </c>
      <c r="F1115" s="137">
        <v>0</v>
      </c>
      <c r="G1115" s="137" t="s">
        <v>181</v>
      </c>
      <c r="H1115" s="70">
        <v>0</v>
      </c>
      <c r="I1115" s="70" t="s">
        <v>181</v>
      </c>
      <c r="J1115" s="149"/>
    </row>
    <row r="1116" spans="1:10" ht="12.75" customHeight="1">
      <c r="A1116" s="70" t="s">
        <v>2097</v>
      </c>
      <c r="B1116" s="137" t="s">
        <v>2386</v>
      </c>
      <c r="C1116" s="137" t="s">
        <v>2387</v>
      </c>
      <c r="D1116" s="137">
        <v>90</v>
      </c>
      <c r="E1116" s="137" t="s">
        <v>2935</v>
      </c>
      <c r="F1116" s="137">
        <v>0</v>
      </c>
      <c r="G1116" s="137" t="s">
        <v>181</v>
      </c>
      <c r="H1116" s="70">
        <v>0</v>
      </c>
      <c r="I1116" s="70" t="s">
        <v>181</v>
      </c>
      <c r="J1116" s="149"/>
    </row>
    <row r="1117" spans="1:10" ht="12.75" customHeight="1">
      <c r="A1117" s="70" t="s">
        <v>2097</v>
      </c>
      <c r="B1117" s="137" t="s">
        <v>2388</v>
      </c>
      <c r="C1117" s="137" t="s">
        <v>2389</v>
      </c>
      <c r="D1117" s="137">
        <v>90</v>
      </c>
      <c r="E1117" s="137" t="s">
        <v>2935</v>
      </c>
      <c r="F1117" s="137">
        <v>0</v>
      </c>
      <c r="G1117" s="137" t="s">
        <v>181</v>
      </c>
      <c r="H1117" s="70">
        <v>0</v>
      </c>
      <c r="I1117" s="70" t="s">
        <v>181</v>
      </c>
      <c r="J1117" s="149"/>
    </row>
    <row r="1118" spans="1:10" ht="12.75" customHeight="1">
      <c r="A1118" s="70" t="s">
        <v>2097</v>
      </c>
      <c r="B1118" s="137" t="s">
        <v>2390</v>
      </c>
      <c r="C1118" s="137" t="s">
        <v>2391</v>
      </c>
      <c r="D1118" s="137">
        <v>90</v>
      </c>
      <c r="E1118" s="137" t="s">
        <v>2935</v>
      </c>
      <c r="F1118" s="137">
        <v>0</v>
      </c>
      <c r="G1118" s="137" t="s">
        <v>181</v>
      </c>
      <c r="H1118" s="70">
        <v>0</v>
      </c>
      <c r="I1118" s="70" t="s">
        <v>181</v>
      </c>
      <c r="J1118" s="149"/>
    </row>
    <row r="1119" spans="1:10" ht="12.75" customHeight="1">
      <c r="A1119" s="70" t="s">
        <v>2097</v>
      </c>
      <c r="B1119" s="137" t="s">
        <v>2392</v>
      </c>
      <c r="C1119" s="137" t="s">
        <v>2393</v>
      </c>
      <c r="D1119" s="137">
        <v>90</v>
      </c>
      <c r="E1119" s="137" t="s">
        <v>2935</v>
      </c>
      <c r="F1119" s="137">
        <v>0</v>
      </c>
      <c r="G1119" s="137" t="s">
        <v>181</v>
      </c>
      <c r="H1119" s="70">
        <v>0</v>
      </c>
      <c r="I1119" s="70" t="s">
        <v>181</v>
      </c>
      <c r="J1119" s="149"/>
    </row>
    <row r="1120" spans="1:10" ht="12.75" customHeight="1">
      <c r="A1120" s="70" t="s">
        <v>2097</v>
      </c>
      <c r="B1120" s="137" t="s">
        <v>2394</v>
      </c>
      <c r="C1120" s="137" t="s">
        <v>2395</v>
      </c>
      <c r="D1120" s="137">
        <v>90</v>
      </c>
      <c r="E1120" s="137" t="s">
        <v>2935</v>
      </c>
      <c r="F1120" s="137">
        <v>0</v>
      </c>
      <c r="G1120" s="137" t="s">
        <v>181</v>
      </c>
      <c r="H1120" s="70">
        <v>0</v>
      </c>
      <c r="I1120" s="70" t="s">
        <v>181</v>
      </c>
      <c r="J1120" s="149"/>
    </row>
    <row r="1121" spans="1:10" ht="12.75" customHeight="1">
      <c r="A1121" s="70" t="s">
        <v>2097</v>
      </c>
      <c r="B1121" s="137" t="s">
        <v>2396</v>
      </c>
      <c r="C1121" s="137" t="s">
        <v>2397</v>
      </c>
      <c r="D1121" s="137">
        <v>90</v>
      </c>
      <c r="E1121" s="137" t="s">
        <v>2935</v>
      </c>
      <c r="F1121" s="137">
        <v>0</v>
      </c>
      <c r="G1121" s="137" t="s">
        <v>181</v>
      </c>
      <c r="H1121" s="70">
        <v>0</v>
      </c>
      <c r="I1121" s="70" t="s">
        <v>181</v>
      </c>
      <c r="J1121" s="149"/>
    </row>
    <row r="1122" spans="1:10" ht="12.75" customHeight="1">
      <c r="A1122" s="70" t="s">
        <v>2097</v>
      </c>
      <c r="B1122" s="137" t="s">
        <v>2398</v>
      </c>
      <c r="C1122" s="137" t="s">
        <v>2399</v>
      </c>
      <c r="D1122" s="137">
        <v>360</v>
      </c>
      <c r="E1122" s="137" t="s">
        <v>2935</v>
      </c>
      <c r="F1122" s="137">
        <v>0</v>
      </c>
      <c r="G1122" s="137" t="s">
        <v>181</v>
      </c>
      <c r="H1122" s="70">
        <v>0</v>
      </c>
      <c r="I1122" s="70" t="s">
        <v>181</v>
      </c>
      <c r="J1122" s="149"/>
    </row>
    <row r="1123" spans="1:10" ht="12.75" customHeight="1">
      <c r="A1123" s="70" t="s">
        <v>2097</v>
      </c>
      <c r="B1123" s="137" t="s">
        <v>2400</v>
      </c>
      <c r="C1123" s="137" t="s">
        <v>2401</v>
      </c>
      <c r="D1123" s="137">
        <v>90</v>
      </c>
      <c r="E1123" s="137" t="s">
        <v>2935</v>
      </c>
      <c r="F1123" s="137">
        <v>0</v>
      </c>
      <c r="G1123" s="137" t="s">
        <v>181</v>
      </c>
      <c r="H1123" s="70">
        <v>0</v>
      </c>
      <c r="I1123" s="70" t="s">
        <v>181</v>
      </c>
      <c r="J1123" s="149"/>
    </row>
    <row r="1124" spans="1:10" ht="12.75" customHeight="1">
      <c r="A1124" s="70" t="s">
        <v>2097</v>
      </c>
      <c r="B1124" s="137" t="s">
        <v>2402</v>
      </c>
      <c r="C1124" s="137" t="s">
        <v>2403</v>
      </c>
      <c r="D1124" s="137">
        <v>90</v>
      </c>
      <c r="E1124" s="137" t="s">
        <v>2935</v>
      </c>
      <c r="F1124" s="137">
        <v>0</v>
      </c>
      <c r="G1124" s="137" t="s">
        <v>181</v>
      </c>
      <c r="H1124" s="70">
        <v>0</v>
      </c>
      <c r="I1124" s="70" t="s">
        <v>181</v>
      </c>
      <c r="J1124" s="149"/>
    </row>
    <row r="1125" spans="1:10" ht="12.75" customHeight="1">
      <c r="A1125" s="70" t="s">
        <v>2097</v>
      </c>
      <c r="B1125" s="137" t="s">
        <v>2404</v>
      </c>
      <c r="C1125" s="137" t="s">
        <v>2405</v>
      </c>
      <c r="D1125" s="137">
        <v>90</v>
      </c>
      <c r="E1125" s="137" t="s">
        <v>2935</v>
      </c>
      <c r="F1125" s="137">
        <v>0</v>
      </c>
      <c r="G1125" s="137" t="s">
        <v>181</v>
      </c>
      <c r="H1125" s="70">
        <v>0</v>
      </c>
      <c r="I1125" s="70" t="s">
        <v>181</v>
      </c>
      <c r="J1125" s="149"/>
    </row>
    <row r="1126" spans="1:10" ht="12.75" customHeight="1">
      <c r="A1126" s="70" t="s">
        <v>2097</v>
      </c>
      <c r="B1126" s="137" t="s">
        <v>2406</v>
      </c>
      <c r="C1126" s="137" t="s">
        <v>2407</v>
      </c>
      <c r="D1126" s="137">
        <v>90</v>
      </c>
      <c r="E1126" s="137" t="s">
        <v>2935</v>
      </c>
      <c r="F1126" s="137">
        <v>0</v>
      </c>
      <c r="G1126" s="137" t="s">
        <v>181</v>
      </c>
      <c r="H1126" s="70">
        <v>0</v>
      </c>
      <c r="I1126" s="70" t="s">
        <v>181</v>
      </c>
      <c r="J1126" s="149"/>
    </row>
    <row r="1127" spans="1:10" ht="12.75" customHeight="1">
      <c r="A1127" s="70" t="s">
        <v>2097</v>
      </c>
      <c r="B1127" s="137" t="s">
        <v>2408</v>
      </c>
      <c r="C1127" s="137" t="s">
        <v>2409</v>
      </c>
      <c r="D1127" s="137">
        <v>90</v>
      </c>
      <c r="E1127" s="137" t="s">
        <v>2935</v>
      </c>
      <c r="F1127" s="137">
        <v>0</v>
      </c>
      <c r="G1127" s="137" t="s">
        <v>181</v>
      </c>
      <c r="H1127" s="70">
        <v>0</v>
      </c>
      <c r="I1127" s="70" t="s">
        <v>181</v>
      </c>
      <c r="J1127" s="149"/>
    </row>
    <row r="1128" spans="1:10" ht="12.75" customHeight="1">
      <c r="A1128" s="70" t="s">
        <v>2097</v>
      </c>
      <c r="B1128" s="137" t="s">
        <v>2410</v>
      </c>
      <c r="C1128" s="137" t="s">
        <v>2411</v>
      </c>
      <c r="D1128" s="137">
        <v>90</v>
      </c>
      <c r="E1128" s="137" t="s">
        <v>2935</v>
      </c>
      <c r="F1128" s="137">
        <v>0</v>
      </c>
      <c r="G1128" s="137" t="s">
        <v>181</v>
      </c>
      <c r="H1128" s="70">
        <v>0</v>
      </c>
      <c r="I1128" s="70" t="s">
        <v>181</v>
      </c>
      <c r="J1128" s="149"/>
    </row>
    <row r="1129" spans="1:10" ht="12.75" customHeight="1">
      <c r="A1129" s="70" t="s">
        <v>2097</v>
      </c>
      <c r="B1129" s="137" t="s">
        <v>2412</v>
      </c>
      <c r="C1129" s="137" t="s">
        <v>2413</v>
      </c>
      <c r="D1129" s="137">
        <v>90</v>
      </c>
      <c r="E1129" s="137" t="s">
        <v>2935</v>
      </c>
      <c r="F1129" s="137">
        <v>0</v>
      </c>
      <c r="G1129" s="137" t="s">
        <v>181</v>
      </c>
      <c r="H1129" s="70">
        <v>0</v>
      </c>
      <c r="I1129" s="70" t="s">
        <v>181</v>
      </c>
      <c r="J1129" s="149"/>
    </row>
    <row r="1130" spans="1:10" ht="12.75" customHeight="1">
      <c r="A1130" s="70" t="s">
        <v>2097</v>
      </c>
      <c r="B1130" s="137" t="s">
        <v>2414</v>
      </c>
      <c r="C1130" s="137" t="s">
        <v>2415</v>
      </c>
      <c r="D1130" s="137">
        <v>360</v>
      </c>
      <c r="E1130" s="137" t="s">
        <v>2935</v>
      </c>
      <c r="F1130" s="137">
        <v>0</v>
      </c>
      <c r="G1130" s="137" t="s">
        <v>181</v>
      </c>
      <c r="H1130" s="70">
        <v>0</v>
      </c>
      <c r="I1130" s="70" t="s">
        <v>181</v>
      </c>
      <c r="J1130" s="149"/>
    </row>
    <row r="1131" spans="1:10" ht="12.75" customHeight="1">
      <c r="A1131" s="70" t="s">
        <v>2097</v>
      </c>
      <c r="B1131" s="137" t="s">
        <v>2416</v>
      </c>
      <c r="C1131" s="137" t="s">
        <v>2417</v>
      </c>
      <c r="D1131" s="137">
        <v>90</v>
      </c>
      <c r="E1131" s="137" t="s">
        <v>2935</v>
      </c>
      <c r="F1131" s="137">
        <v>0</v>
      </c>
      <c r="G1131" s="137" t="s">
        <v>181</v>
      </c>
      <c r="H1131" s="70">
        <v>0</v>
      </c>
      <c r="I1131" s="70" t="s">
        <v>181</v>
      </c>
      <c r="J1131" s="149"/>
    </row>
    <row r="1132" spans="1:10" ht="12.75" customHeight="1">
      <c r="A1132" s="70" t="s">
        <v>2097</v>
      </c>
      <c r="B1132" s="137" t="s">
        <v>2418</v>
      </c>
      <c r="C1132" s="137" t="s">
        <v>2419</v>
      </c>
      <c r="D1132" s="137">
        <v>90</v>
      </c>
      <c r="E1132" s="137" t="s">
        <v>2935</v>
      </c>
      <c r="F1132" s="137">
        <v>0</v>
      </c>
      <c r="G1132" s="137" t="s">
        <v>181</v>
      </c>
      <c r="H1132" s="70">
        <v>0</v>
      </c>
      <c r="I1132" s="70" t="s">
        <v>181</v>
      </c>
      <c r="J1132" s="149"/>
    </row>
    <row r="1133" spans="1:10" ht="12.75" customHeight="1">
      <c r="A1133" s="70" t="s">
        <v>2097</v>
      </c>
      <c r="B1133" s="137" t="s">
        <v>2420</v>
      </c>
      <c r="C1133" s="137" t="s">
        <v>2421</v>
      </c>
      <c r="D1133" s="137">
        <v>90</v>
      </c>
      <c r="E1133" s="137" t="s">
        <v>2935</v>
      </c>
      <c r="F1133" s="137">
        <v>0</v>
      </c>
      <c r="G1133" s="137" t="s">
        <v>181</v>
      </c>
      <c r="H1133" s="70">
        <v>0</v>
      </c>
      <c r="I1133" s="70" t="s">
        <v>181</v>
      </c>
      <c r="J1133" s="149"/>
    </row>
    <row r="1134" spans="1:10" ht="12.75" customHeight="1">
      <c r="A1134" s="70" t="s">
        <v>2097</v>
      </c>
      <c r="B1134" s="137" t="s">
        <v>2422</v>
      </c>
      <c r="C1134" s="137" t="s">
        <v>2423</v>
      </c>
      <c r="D1134" s="137">
        <v>90</v>
      </c>
      <c r="E1134" s="137" t="s">
        <v>2935</v>
      </c>
      <c r="F1134" s="137">
        <v>0</v>
      </c>
      <c r="G1134" s="137" t="s">
        <v>181</v>
      </c>
      <c r="H1134" s="70">
        <v>0</v>
      </c>
      <c r="I1134" s="70" t="s">
        <v>181</v>
      </c>
      <c r="J1134" s="149"/>
    </row>
    <row r="1135" spans="1:10" ht="12.75" customHeight="1">
      <c r="A1135" s="70" t="s">
        <v>2097</v>
      </c>
      <c r="B1135" s="137" t="s">
        <v>2424</v>
      </c>
      <c r="C1135" s="137" t="s">
        <v>2425</v>
      </c>
      <c r="D1135" s="137">
        <v>90</v>
      </c>
      <c r="E1135" s="137" t="s">
        <v>2935</v>
      </c>
      <c r="F1135" s="137">
        <v>0</v>
      </c>
      <c r="G1135" s="137" t="s">
        <v>181</v>
      </c>
      <c r="H1135" s="70">
        <v>0</v>
      </c>
      <c r="I1135" s="70" t="s">
        <v>181</v>
      </c>
      <c r="J1135" s="149"/>
    </row>
    <row r="1136" spans="1:10" ht="12.75" customHeight="1">
      <c r="A1136" s="70" t="s">
        <v>2097</v>
      </c>
      <c r="B1136" s="137" t="s">
        <v>2426</v>
      </c>
      <c r="C1136" s="137" t="s">
        <v>2427</v>
      </c>
      <c r="D1136" s="137">
        <v>90</v>
      </c>
      <c r="E1136" s="137" t="s">
        <v>2935</v>
      </c>
      <c r="F1136" s="137">
        <v>0</v>
      </c>
      <c r="G1136" s="137" t="s">
        <v>181</v>
      </c>
      <c r="H1136" s="70">
        <v>0</v>
      </c>
      <c r="I1136" s="70" t="s">
        <v>181</v>
      </c>
      <c r="J1136" s="149"/>
    </row>
    <row r="1137" spans="1:10" ht="12.75" customHeight="1">
      <c r="A1137" s="70" t="s">
        <v>2097</v>
      </c>
      <c r="B1137" s="137" t="s">
        <v>2428</v>
      </c>
      <c r="C1137" s="137" t="s">
        <v>2429</v>
      </c>
      <c r="D1137" s="137">
        <v>90</v>
      </c>
      <c r="E1137" s="137" t="s">
        <v>2935</v>
      </c>
      <c r="F1137" s="137">
        <v>0</v>
      </c>
      <c r="G1137" s="137" t="s">
        <v>181</v>
      </c>
      <c r="H1137" s="70">
        <v>0</v>
      </c>
      <c r="I1137" s="70" t="s">
        <v>181</v>
      </c>
      <c r="J1137" s="149"/>
    </row>
    <row r="1138" spans="1:10" ht="12.75" customHeight="1">
      <c r="A1138" s="70" t="s">
        <v>2097</v>
      </c>
      <c r="B1138" s="137" t="s">
        <v>2430</v>
      </c>
      <c r="C1138" s="137" t="s">
        <v>2431</v>
      </c>
      <c r="D1138" s="137">
        <v>90</v>
      </c>
      <c r="E1138" s="137" t="s">
        <v>2935</v>
      </c>
      <c r="F1138" s="137">
        <v>0</v>
      </c>
      <c r="G1138" s="137" t="s">
        <v>181</v>
      </c>
      <c r="H1138" s="70">
        <v>0</v>
      </c>
      <c r="I1138" s="70" t="s">
        <v>181</v>
      </c>
      <c r="J1138" s="149"/>
    </row>
    <row r="1139" spans="1:10" ht="12.75" customHeight="1">
      <c r="A1139" s="70" t="s">
        <v>2097</v>
      </c>
      <c r="B1139" s="137" t="s">
        <v>2432</v>
      </c>
      <c r="C1139" s="137" t="s">
        <v>2433</v>
      </c>
      <c r="D1139" s="137">
        <v>90</v>
      </c>
      <c r="E1139" s="137" t="s">
        <v>2935</v>
      </c>
      <c r="F1139" s="137">
        <v>0</v>
      </c>
      <c r="G1139" s="137" t="s">
        <v>181</v>
      </c>
      <c r="H1139" s="70">
        <v>0</v>
      </c>
      <c r="I1139" s="70" t="s">
        <v>181</v>
      </c>
      <c r="J1139" s="149"/>
    </row>
    <row r="1140" spans="1:10" ht="12.75" customHeight="1">
      <c r="A1140" s="70" t="s">
        <v>2097</v>
      </c>
      <c r="B1140" s="137" t="s">
        <v>2434</v>
      </c>
      <c r="C1140" s="137" t="s">
        <v>2435</v>
      </c>
      <c r="D1140" s="137">
        <v>90</v>
      </c>
      <c r="E1140" s="137" t="s">
        <v>2935</v>
      </c>
      <c r="F1140" s="137">
        <v>0</v>
      </c>
      <c r="G1140" s="137" t="s">
        <v>181</v>
      </c>
      <c r="H1140" s="70">
        <v>0</v>
      </c>
      <c r="I1140" s="70" t="s">
        <v>181</v>
      </c>
      <c r="J1140" s="149"/>
    </row>
    <row r="1141" spans="1:10" ht="12.75" customHeight="1">
      <c r="A1141" s="70" t="s">
        <v>2097</v>
      </c>
      <c r="B1141" s="137" t="s">
        <v>2436</v>
      </c>
      <c r="C1141" s="137" t="s">
        <v>2437</v>
      </c>
      <c r="D1141" s="137">
        <v>90</v>
      </c>
      <c r="E1141" s="137" t="s">
        <v>2935</v>
      </c>
      <c r="F1141" s="137">
        <v>0</v>
      </c>
      <c r="G1141" s="137" t="s">
        <v>181</v>
      </c>
      <c r="H1141" s="70">
        <v>0</v>
      </c>
      <c r="I1141" s="70" t="s">
        <v>181</v>
      </c>
      <c r="J1141" s="149"/>
    </row>
    <row r="1142" spans="1:10" ht="12.75" customHeight="1">
      <c r="A1142" s="70" t="s">
        <v>2097</v>
      </c>
      <c r="B1142" s="137" t="s">
        <v>2438</v>
      </c>
      <c r="C1142" s="137" t="s">
        <v>2439</v>
      </c>
      <c r="D1142" s="137">
        <v>90</v>
      </c>
      <c r="E1142" s="137" t="s">
        <v>2935</v>
      </c>
      <c r="F1142" s="137">
        <v>0</v>
      </c>
      <c r="G1142" s="137" t="s">
        <v>181</v>
      </c>
      <c r="H1142" s="70">
        <v>0</v>
      </c>
      <c r="I1142" s="70" t="s">
        <v>181</v>
      </c>
      <c r="J1142" s="149"/>
    </row>
    <row r="1143" spans="1:10" ht="12.75" customHeight="1">
      <c r="A1143" s="70" t="s">
        <v>2097</v>
      </c>
      <c r="B1143" s="137" t="s">
        <v>2440</v>
      </c>
      <c r="C1143" s="137" t="s">
        <v>2441</v>
      </c>
      <c r="D1143" s="137">
        <v>90</v>
      </c>
      <c r="E1143" s="137" t="s">
        <v>2935</v>
      </c>
      <c r="F1143" s="137">
        <v>0</v>
      </c>
      <c r="G1143" s="137" t="s">
        <v>181</v>
      </c>
      <c r="H1143" s="70">
        <v>0</v>
      </c>
      <c r="I1143" s="70" t="s">
        <v>181</v>
      </c>
      <c r="J1143" s="149"/>
    </row>
    <row r="1144" spans="1:10" ht="12.75" customHeight="1">
      <c r="A1144" s="70" t="s">
        <v>2097</v>
      </c>
      <c r="B1144" s="137" t="s">
        <v>2442</v>
      </c>
      <c r="C1144" s="137" t="s">
        <v>2443</v>
      </c>
      <c r="D1144" s="137">
        <v>90</v>
      </c>
      <c r="E1144" s="137" t="s">
        <v>2935</v>
      </c>
      <c r="F1144" s="137">
        <v>0</v>
      </c>
      <c r="G1144" s="137" t="s">
        <v>181</v>
      </c>
      <c r="H1144" s="70">
        <v>0</v>
      </c>
      <c r="I1144" s="70" t="s">
        <v>181</v>
      </c>
      <c r="J1144" s="149"/>
    </row>
    <row r="1145" spans="1:10" ht="12.75" customHeight="1">
      <c r="A1145" s="70" t="s">
        <v>2097</v>
      </c>
      <c r="B1145" s="137" t="s">
        <v>2444</v>
      </c>
      <c r="C1145" s="137" t="s">
        <v>2445</v>
      </c>
      <c r="D1145" s="137">
        <v>90</v>
      </c>
      <c r="E1145" s="137" t="s">
        <v>2935</v>
      </c>
      <c r="F1145" s="137">
        <v>0</v>
      </c>
      <c r="G1145" s="137" t="s">
        <v>181</v>
      </c>
      <c r="H1145" s="70">
        <v>0</v>
      </c>
      <c r="I1145" s="70" t="s">
        <v>181</v>
      </c>
      <c r="J1145" s="149"/>
    </row>
    <row r="1146" spans="1:10" ht="12.75" customHeight="1">
      <c r="A1146" s="70" t="s">
        <v>2097</v>
      </c>
      <c r="B1146" s="137" t="s">
        <v>2446</v>
      </c>
      <c r="C1146" s="137" t="s">
        <v>2447</v>
      </c>
      <c r="D1146" s="137">
        <v>90</v>
      </c>
      <c r="E1146" s="137" t="s">
        <v>2935</v>
      </c>
      <c r="F1146" s="137">
        <v>0</v>
      </c>
      <c r="G1146" s="137" t="s">
        <v>181</v>
      </c>
      <c r="H1146" s="70">
        <v>0</v>
      </c>
      <c r="I1146" s="70" t="s">
        <v>181</v>
      </c>
      <c r="J1146" s="149"/>
    </row>
    <row r="1147" spans="1:10" ht="12.75" customHeight="1">
      <c r="A1147" s="70" t="s">
        <v>2097</v>
      </c>
      <c r="B1147" s="137" t="s">
        <v>2448</v>
      </c>
      <c r="C1147" s="137" t="s">
        <v>2449</v>
      </c>
      <c r="D1147" s="137">
        <v>90</v>
      </c>
      <c r="E1147" s="137" t="s">
        <v>2935</v>
      </c>
      <c r="F1147" s="137">
        <v>0</v>
      </c>
      <c r="G1147" s="137" t="s">
        <v>181</v>
      </c>
      <c r="H1147" s="70">
        <v>0</v>
      </c>
      <c r="I1147" s="70" t="s">
        <v>181</v>
      </c>
      <c r="J1147" s="149"/>
    </row>
    <row r="1148" spans="1:10" ht="12.75" customHeight="1">
      <c r="A1148" s="70" t="s">
        <v>2097</v>
      </c>
      <c r="B1148" s="137" t="s">
        <v>2450</v>
      </c>
      <c r="C1148" s="137" t="s">
        <v>2451</v>
      </c>
      <c r="D1148" s="137">
        <v>90</v>
      </c>
      <c r="E1148" s="137" t="s">
        <v>2935</v>
      </c>
      <c r="F1148" s="137">
        <v>0</v>
      </c>
      <c r="G1148" s="137" t="s">
        <v>181</v>
      </c>
      <c r="H1148" s="70">
        <v>0</v>
      </c>
      <c r="I1148" s="70" t="s">
        <v>181</v>
      </c>
      <c r="J1148" s="149"/>
    </row>
    <row r="1149" spans="1:10" ht="12.75" customHeight="1">
      <c r="A1149" s="70" t="s">
        <v>2097</v>
      </c>
      <c r="B1149" s="137" t="s">
        <v>2452</v>
      </c>
      <c r="C1149" s="137" t="s">
        <v>2453</v>
      </c>
      <c r="D1149" s="137">
        <v>90</v>
      </c>
      <c r="E1149" s="137" t="s">
        <v>2935</v>
      </c>
      <c r="F1149" s="137">
        <v>0</v>
      </c>
      <c r="G1149" s="137" t="s">
        <v>181</v>
      </c>
      <c r="H1149" s="70">
        <v>0</v>
      </c>
      <c r="I1149" s="70" t="s">
        <v>181</v>
      </c>
      <c r="J1149" s="149"/>
    </row>
    <row r="1150" spans="1:10" ht="12.75" customHeight="1">
      <c r="A1150" s="70" t="s">
        <v>2097</v>
      </c>
      <c r="B1150" s="137" t="s">
        <v>2454</v>
      </c>
      <c r="C1150" s="137" t="s">
        <v>2455</v>
      </c>
      <c r="D1150" s="137">
        <v>90</v>
      </c>
      <c r="E1150" s="137" t="s">
        <v>2935</v>
      </c>
      <c r="F1150" s="137">
        <v>0</v>
      </c>
      <c r="G1150" s="137" t="s">
        <v>181</v>
      </c>
      <c r="H1150" s="70">
        <v>0</v>
      </c>
      <c r="I1150" s="70" t="s">
        <v>181</v>
      </c>
      <c r="J1150" s="149"/>
    </row>
    <row r="1151" spans="1:10" ht="12.75" customHeight="1">
      <c r="A1151" s="70" t="s">
        <v>2097</v>
      </c>
      <c r="B1151" s="137" t="s">
        <v>2456</v>
      </c>
      <c r="C1151" s="137" t="s">
        <v>2457</v>
      </c>
      <c r="D1151" s="137">
        <v>360</v>
      </c>
      <c r="E1151" s="137" t="s">
        <v>2935</v>
      </c>
      <c r="F1151" s="137">
        <v>0</v>
      </c>
      <c r="G1151" s="137" t="s">
        <v>181</v>
      </c>
      <c r="H1151" s="70">
        <v>0</v>
      </c>
      <c r="I1151" s="70" t="s">
        <v>181</v>
      </c>
      <c r="J1151" s="149"/>
    </row>
    <row r="1152" spans="1:10" ht="12.75" customHeight="1">
      <c r="A1152" s="70" t="s">
        <v>2097</v>
      </c>
      <c r="B1152" s="137" t="s">
        <v>2458</v>
      </c>
      <c r="C1152" s="137" t="s">
        <v>2459</v>
      </c>
      <c r="D1152" s="137">
        <v>360</v>
      </c>
      <c r="E1152" s="137" t="s">
        <v>2935</v>
      </c>
      <c r="F1152" s="137">
        <v>0</v>
      </c>
      <c r="G1152" s="137" t="s">
        <v>181</v>
      </c>
      <c r="H1152" s="70">
        <v>0</v>
      </c>
      <c r="I1152" s="70" t="s">
        <v>181</v>
      </c>
      <c r="J1152" s="149"/>
    </row>
    <row r="1153" spans="1:10" ht="12.75" customHeight="1">
      <c r="A1153" s="70" t="s">
        <v>2097</v>
      </c>
      <c r="B1153" s="137" t="s">
        <v>2460</v>
      </c>
      <c r="C1153" s="137" t="s">
        <v>2461</v>
      </c>
      <c r="D1153" s="137">
        <v>90</v>
      </c>
      <c r="E1153" s="137" t="s">
        <v>2935</v>
      </c>
      <c r="F1153" s="137">
        <v>0</v>
      </c>
      <c r="G1153" s="137" t="s">
        <v>181</v>
      </c>
      <c r="H1153" s="70">
        <v>0</v>
      </c>
      <c r="I1153" s="70" t="s">
        <v>181</v>
      </c>
      <c r="J1153" s="149"/>
    </row>
    <row r="1154" spans="1:10" ht="12.75" customHeight="1">
      <c r="A1154" s="70" t="s">
        <v>2097</v>
      </c>
      <c r="B1154" s="137" t="s">
        <v>2462</v>
      </c>
      <c r="C1154" s="137" t="s">
        <v>2463</v>
      </c>
      <c r="D1154" s="137">
        <v>90</v>
      </c>
      <c r="E1154" s="137" t="s">
        <v>2935</v>
      </c>
      <c r="F1154" s="137">
        <v>0</v>
      </c>
      <c r="G1154" s="137" t="s">
        <v>181</v>
      </c>
      <c r="H1154" s="70">
        <v>0</v>
      </c>
      <c r="I1154" s="70" t="s">
        <v>181</v>
      </c>
      <c r="J1154" s="149"/>
    </row>
    <row r="1155" spans="1:10" ht="12.75" customHeight="1">
      <c r="A1155" s="70" t="s">
        <v>2097</v>
      </c>
      <c r="B1155" s="137" t="s">
        <v>2464</v>
      </c>
      <c r="C1155" s="137" t="s">
        <v>2465</v>
      </c>
      <c r="D1155" s="137">
        <v>90</v>
      </c>
      <c r="E1155" s="137" t="s">
        <v>2935</v>
      </c>
      <c r="F1155" s="137">
        <v>0</v>
      </c>
      <c r="G1155" s="137" t="s">
        <v>181</v>
      </c>
      <c r="H1155" s="70">
        <v>0</v>
      </c>
      <c r="I1155" s="70" t="s">
        <v>181</v>
      </c>
      <c r="J1155" s="149"/>
    </row>
    <row r="1156" spans="1:10" ht="12.75" customHeight="1">
      <c r="A1156" s="70" t="s">
        <v>2097</v>
      </c>
      <c r="B1156" s="137" t="s">
        <v>2466</v>
      </c>
      <c r="C1156" s="137" t="s">
        <v>2467</v>
      </c>
      <c r="D1156" s="137">
        <v>90</v>
      </c>
      <c r="E1156" s="137" t="s">
        <v>2935</v>
      </c>
      <c r="F1156" s="137">
        <v>0</v>
      </c>
      <c r="G1156" s="137" t="s">
        <v>181</v>
      </c>
      <c r="H1156" s="70">
        <v>0</v>
      </c>
      <c r="I1156" s="70" t="s">
        <v>181</v>
      </c>
      <c r="J1156" s="149"/>
    </row>
    <row r="1157" spans="1:10" ht="12.75" customHeight="1">
      <c r="A1157" s="70" t="s">
        <v>2097</v>
      </c>
      <c r="B1157" s="137" t="s">
        <v>2468</v>
      </c>
      <c r="C1157" s="137" t="s">
        <v>2469</v>
      </c>
      <c r="D1157" s="137">
        <v>90</v>
      </c>
      <c r="E1157" s="137" t="s">
        <v>2935</v>
      </c>
      <c r="F1157" s="137">
        <v>0</v>
      </c>
      <c r="G1157" s="137" t="s">
        <v>181</v>
      </c>
      <c r="H1157" s="70">
        <v>0</v>
      </c>
      <c r="I1157" s="70" t="s">
        <v>181</v>
      </c>
      <c r="J1157" s="149"/>
    </row>
    <row r="1158" spans="1:10" ht="12.75" customHeight="1">
      <c r="A1158" s="70" t="s">
        <v>2097</v>
      </c>
      <c r="B1158" s="137" t="s">
        <v>2470</v>
      </c>
      <c r="C1158" s="137" t="s">
        <v>2471</v>
      </c>
      <c r="D1158" s="137">
        <v>90</v>
      </c>
      <c r="E1158" s="137" t="s">
        <v>2935</v>
      </c>
      <c r="F1158" s="137">
        <v>0</v>
      </c>
      <c r="G1158" s="137" t="s">
        <v>181</v>
      </c>
      <c r="H1158" s="70">
        <v>0</v>
      </c>
      <c r="I1158" s="70" t="s">
        <v>181</v>
      </c>
      <c r="J1158" s="149"/>
    </row>
    <row r="1159" spans="1:10" ht="12.75" customHeight="1">
      <c r="A1159" s="70" t="s">
        <v>2097</v>
      </c>
      <c r="B1159" s="137" t="s">
        <v>2472</v>
      </c>
      <c r="C1159" s="137" t="s">
        <v>2473</v>
      </c>
      <c r="D1159" s="137">
        <v>90</v>
      </c>
      <c r="E1159" s="137" t="s">
        <v>2935</v>
      </c>
      <c r="F1159" s="137">
        <v>0</v>
      </c>
      <c r="G1159" s="137" t="s">
        <v>181</v>
      </c>
      <c r="H1159" s="70">
        <v>0</v>
      </c>
      <c r="I1159" s="70" t="s">
        <v>181</v>
      </c>
      <c r="J1159" s="149"/>
    </row>
    <row r="1160" spans="1:10" ht="12.75" customHeight="1">
      <c r="A1160" s="70" t="s">
        <v>2097</v>
      </c>
      <c r="B1160" s="137" t="s">
        <v>2474</v>
      </c>
      <c r="C1160" s="137" t="s">
        <v>2475</v>
      </c>
      <c r="D1160" s="137">
        <v>90</v>
      </c>
      <c r="E1160" s="137" t="s">
        <v>2935</v>
      </c>
      <c r="F1160" s="137">
        <v>0</v>
      </c>
      <c r="G1160" s="137" t="s">
        <v>181</v>
      </c>
      <c r="H1160" s="70">
        <v>0</v>
      </c>
      <c r="I1160" s="70" t="s">
        <v>181</v>
      </c>
      <c r="J1160" s="149"/>
    </row>
    <row r="1161" spans="1:10" ht="12.75" customHeight="1">
      <c r="A1161" s="70" t="s">
        <v>2097</v>
      </c>
      <c r="B1161" s="137" t="s">
        <v>2476</v>
      </c>
      <c r="C1161" s="137" t="s">
        <v>2477</v>
      </c>
      <c r="D1161" s="137">
        <v>360</v>
      </c>
      <c r="E1161" s="137" t="s">
        <v>2935</v>
      </c>
      <c r="F1161" s="137">
        <v>0</v>
      </c>
      <c r="G1161" s="137" t="s">
        <v>181</v>
      </c>
      <c r="H1161" s="70">
        <v>0</v>
      </c>
      <c r="I1161" s="70" t="s">
        <v>181</v>
      </c>
      <c r="J1161" s="149"/>
    </row>
    <row r="1162" spans="1:10" ht="12.75" customHeight="1">
      <c r="A1162" s="70" t="s">
        <v>2097</v>
      </c>
      <c r="B1162" s="137" t="s">
        <v>2478</v>
      </c>
      <c r="C1162" s="137" t="s">
        <v>2479</v>
      </c>
      <c r="D1162" s="137">
        <v>90</v>
      </c>
      <c r="E1162" s="137" t="s">
        <v>2935</v>
      </c>
      <c r="F1162" s="137">
        <v>0</v>
      </c>
      <c r="G1162" s="137" t="s">
        <v>181</v>
      </c>
      <c r="H1162" s="70">
        <v>0</v>
      </c>
      <c r="I1162" s="70" t="s">
        <v>181</v>
      </c>
      <c r="J1162" s="149"/>
    </row>
    <row r="1163" spans="1:10" ht="12.75" customHeight="1">
      <c r="A1163" s="70" t="s">
        <v>2097</v>
      </c>
      <c r="B1163" s="137" t="s">
        <v>2480</v>
      </c>
      <c r="C1163" s="137" t="s">
        <v>2481</v>
      </c>
      <c r="D1163" s="137">
        <v>90</v>
      </c>
      <c r="E1163" s="137" t="s">
        <v>2935</v>
      </c>
      <c r="F1163" s="137">
        <v>0</v>
      </c>
      <c r="G1163" s="137" t="s">
        <v>181</v>
      </c>
      <c r="H1163" s="70">
        <v>0</v>
      </c>
      <c r="I1163" s="70" t="s">
        <v>181</v>
      </c>
      <c r="J1163" s="149"/>
    </row>
    <row r="1164" spans="1:10" ht="12.75" customHeight="1">
      <c r="A1164" s="70" t="s">
        <v>2097</v>
      </c>
      <c r="B1164" s="137" t="s">
        <v>2482</v>
      </c>
      <c r="C1164" s="137" t="s">
        <v>2483</v>
      </c>
      <c r="D1164" s="137">
        <v>90</v>
      </c>
      <c r="E1164" s="137" t="s">
        <v>2935</v>
      </c>
      <c r="F1164" s="137">
        <v>0</v>
      </c>
      <c r="G1164" s="137" t="s">
        <v>181</v>
      </c>
      <c r="H1164" s="70">
        <v>0</v>
      </c>
      <c r="I1164" s="70" t="s">
        <v>181</v>
      </c>
      <c r="J1164" s="149"/>
    </row>
    <row r="1165" spans="1:10" ht="12.75" customHeight="1">
      <c r="A1165" s="70" t="s">
        <v>2097</v>
      </c>
      <c r="B1165" s="137" t="s">
        <v>2484</v>
      </c>
      <c r="C1165" s="137" t="s">
        <v>2485</v>
      </c>
      <c r="D1165" s="137">
        <v>90</v>
      </c>
      <c r="E1165" s="137" t="s">
        <v>2935</v>
      </c>
      <c r="F1165" s="137">
        <v>0</v>
      </c>
      <c r="G1165" s="137" t="s">
        <v>181</v>
      </c>
      <c r="H1165" s="70">
        <v>0</v>
      </c>
      <c r="I1165" s="70" t="s">
        <v>181</v>
      </c>
      <c r="J1165" s="149"/>
    </row>
    <row r="1166" spans="1:10" ht="12.75" customHeight="1">
      <c r="A1166" s="70" t="s">
        <v>2097</v>
      </c>
      <c r="B1166" s="137" t="s">
        <v>2486</v>
      </c>
      <c r="C1166" s="137" t="s">
        <v>2487</v>
      </c>
      <c r="D1166" s="137">
        <v>90</v>
      </c>
      <c r="E1166" s="137" t="s">
        <v>2935</v>
      </c>
      <c r="F1166" s="137">
        <v>0</v>
      </c>
      <c r="G1166" s="137" t="s">
        <v>181</v>
      </c>
      <c r="H1166" s="70">
        <v>0</v>
      </c>
      <c r="I1166" s="70" t="s">
        <v>181</v>
      </c>
      <c r="J1166" s="149"/>
    </row>
    <row r="1167" spans="1:10" ht="12.75" customHeight="1">
      <c r="A1167" s="70" t="s">
        <v>2097</v>
      </c>
      <c r="B1167" s="137" t="s">
        <v>2488</v>
      </c>
      <c r="C1167" s="137" t="s">
        <v>2489</v>
      </c>
      <c r="D1167" s="137">
        <v>90</v>
      </c>
      <c r="E1167" s="137" t="s">
        <v>2935</v>
      </c>
      <c r="F1167" s="137">
        <v>0</v>
      </c>
      <c r="G1167" s="137" t="s">
        <v>181</v>
      </c>
      <c r="H1167" s="70">
        <v>0</v>
      </c>
      <c r="I1167" s="70" t="s">
        <v>181</v>
      </c>
      <c r="J1167" s="149"/>
    </row>
    <row r="1168" spans="1:10" ht="12.75" customHeight="1">
      <c r="A1168" s="70" t="s">
        <v>2097</v>
      </c>
      <c r="B1168" s="137" t="s">
        <v>2490</v>
      </c>
      <c r="C1168" s="137" t="s">
        <v>2491</v>
      </c>
      <c r="D1168" s="137">
        <v>90</v>
      </c>
      <c r="E1168" s="137" t="s">
        <v>2935</v>
      </c>
      <c r="F1168" s="137">
        <v>0</v>
      </c>
      <c r="G1168" s="137" t="s">
        <v>181</v>
      </c>
      <c r="H1168" s="70">
        <v>0</v>
      </c>
      <c r="I1168" s="70" t="s">
        <v>181</v>
      </c>
      <c r="J1168" s="149"/>
    </row>
    <row r="1169" spans="1:10" ht="12.75" customHeight="1">
      <c r="A1169" s="70" t="s">
        <v>2097</v>
      </c>
      <c r="B1169" s="137" t="s">
        <v>2492</v>
      </c>
      <c r="C1169" s="137" t="s">
        <v>2493</v>
      </c>
      <c r="D1169" s="137">
        <v>90</v>
      </c>
      <c r="E1169" s="137" t="s">
        <v>2935</v>
      </c>
      <c r="F1169" s="137">
        <v>0</v>
      </c>
      <c r="G1169" s="137" t="s">
        <v>181</v>
      </c>
      <c r="H1169" s="70">
        <v>0</v>
      </c>
      <c r="I1169" s="70" t="s">
        <v>181</v>
      </c>
      <c r="J1169" s="149"/>
    </row>
    <row r="1170" spans="1:10" ht="12.75" customHeight="1">
      <c r="A1170" s="70" t="s">
        <v>2097</v>
      </c>
      <c r="B1170" s="137" t="s">
        <v>2494</v>
      </c>
      <c r="C1170" s="137" t="s">
        <v>2495</v>
      </c>
      <c r="D1170" s="137">
        <v>90</v>
      </c>
      <c r="E1170" s="137" t="s">
        <v>2935</v>
      </c>
      <c r="F1170" s="137">
        <v>0</v>
      </c>
      <c r="G1170" s="137" t="s">
        <v>181</v>
      </c>
      <c r="H1170" s="70">
        <v>0</v>
      </c>
      <c r="I1170" s="70" t="s">
        <v>181</v>
      </c>
      <c r="J1170" s="149"/>
    </row>
    <row r="1171" spans="1:10" ht="12.75" customHeight="1">
      <c r="A1171" s="70" t="s">
        <v>2097</v>
      </c>
      <c r="B1171" s="137" t="s">
        <v>2496</v>
      </c>
      <c r="C1171" s="137" t="s">
        <v>2497</v>
      </c>
      <c r="D1171" s="137">
        <v>90</v>
      </c>
      <c r="E1171" s="137" t="s">
        <v>2935</v>
      </c>
      <c r="F1171" s="137">
        <v>0</v>
      </c>
      <c r="G1171" s="137" t="s">
        <v>181</v>
      </c>
      <c r="H1171" s="70">
        <v>0</v>
      </c>
      <c r="I1171" s="70" t="s">
        <v>181</v>
      </c>
      <c r="J1171" s="149"/>
    </row>
    <row r="1172" spans="1:10" ht="12.75" customHeight="1">
      <c r="A1172" s="70" t="s">
        <v>2097</v>
      </c>
      <c r="B1172" s="137" t="s">
        <v>2498</v>
      </c>
      <c r="C1172" s="137" t="s">
        <v>2499</v>
      </c>
      <c r="D1172" s="137">
        <v>90</v>
      </c>
      <c r="E1172" s="137" t="s">
        <v>2935</v>
      </c>
      <c r="F1172" s="137">
        <v>0</v>
      </c>
      <c r="G1172" s="137" t="s">
        <v>181</v>
      </c>
      <c r="H1172" s="70">
        <v>0</v>
      </c>
      <c r="I1172" s="70" t="s">
        <v>181</v>
      </c>
      <c r="J1172" s="149"/>
    </row>
    <row r="1173" spans="1:10" ht="12.75" customHeight="1">
      <c r="A1173" s="70" t="s">
        <v>2097</v>
      </c>
      <c r="B1173" s="137" t="s">
        <v>2500</v>
      </c>
      <c r="C1173" s="137" t="s">
        <v>2501</v>
      </c>
      <c r="D1173" s="137">
        <v>90</v>
      </c>
      <c r="E1173" s="137" t="s">
        <v>2935</v>
      </c>
      <c r="F1173" s="137">
        <v>0</v>
      </c>
      <c r="G1173" s="137" t="s">
        <v>181</v>
      </c>
      <c r="H1173" s="70">
        <v>0</v>
      </c>
      <c r="I1173" s="70" t="s">
        <v>181</v>
      </c>
      <c r="J1173" s="149"/>
    </row>
    <row r="1174" spans="1:10" ht="12.75" customHeight="1">
      <c r="A1174" s="70" t="s">
        <v>2097</v>
      </c>
      <c r="B1174" s="137" t="s">
        <v>2502</v>
      </c>
      <c r="C1174" s="137" t="s">
        <v>2503</v>
      </c>
      <c r="D1174" s="137">
        <v>90</v>
      </c>
      <c r="E1174" s="137" t="s">
        <v>2935</v>
      </c>
      <c r="F1174" s="137">
        <v>0</v>
      </c>
      <c r="G1174" s="137" t="s">
        <v>181</v>
      </c>
      <c r="H1174" s="70">
        <v>0</v>
      </c>
      <c r="I1174" s="70" t="s">
        <v>181</v>
      </c>
      <c r="J1174" s="149"/>
    </row>
    <row r="1175" spans="1:10" ht="12.75" customHeight="1">
      <c r="A1175" s="70" t="s">
        <v>2097</v>
      </c>
      <c r="B1175" s="137" t="s">
        <v>2504</v>
      </c>
      <c r="C1175" s="137" t="s">
        <v>2505</v>
      </c>
      <c r="D1175" s="137">
        <v>90</v>
      </c>
      <c r="E1175" s="137" t="s">
        <v>2935</v>
      </c>
      <c r="F1175" s="137">
        <v>0</v>
      </c>
      <c r="G1175" s="137" t="s">
        <v>181</v>
      </c>
      <c r="H1175" s="70">
        <v>0</v>
      </c>
      <c r="I1175" s="70" t="s">
        <v>181</v>
      </c>
      <c r="J1175" s="149"/>
    </row>
    <row r="1176" spans="1:10" ht="12.75" customHeight="1">
      <c r="A1176" s="70" t="s">
        <v>2097</v>
      </c>
      <c r="B1176" s="137" t="s">
        <v>2506</v>
      </c>
      <c r="C1176" s="137" t="s">
        <v>2507</v>
      </c>
      <c r="D1176" s="137">
        <v>90</v>
      </c>
      <c r="E1176" s="137" t="s">
        <v>2935</v>
      </c>
      <c r="F1176" s="137">
        <v>0</v>
      </c>
      <c r="G1176" s="137" t="s">
        <v>181</v>
      </c>
      <c r="H1176" s="70">
        <v>0</v>
      </c>
      <c r="I1176" s="70" t="s">
        <v>181</v>
      </c>
      <c r="J1176" s="149"/>
    </row>
    <row r="1177" spans="1:10" ht="12.75" customHeight="1">
      <c r="A1177" s="70" t="s">
        <v>2097</v>
      </c>
      <c r="B1177" s="137" t="s">
        <v>2508</v>
      </c>
      <c r="C1177" s="137" t="s">
        <v>2509</v>
      </c>
      <c r="D1177" s="137">
        <v>90</v>
      </c>
      <c r="E1177" s="137" t="s">
        <v>2935</v>
      </c>
      <c r="F1177" s="137">
        <v>0</v>
      </c>
      <c r="G1177" s="137" t="s">
        <v>181</v>
      </c>
      <c r="H1177" s="70">
        <v>0</v>
      </c>
      <c r="I1177" s="70" t="s">
        <v>181</v>
      </c>
      <c r="J1177" s="149"/>
    </row>
    <row r="1178" spans="1:10" ht="12.75" customHeight="1">
      <c r="A1178" s="70" t="s">
        <v>2097</v>
      </c>
      <c r="B1178" s="137" t="s">
        <v>2510</v>
      </c>
      <c r="C1178" s="137" t="s">
        <v>2511</v>
      </c>
      <c r="D1178" s="137">
        <v>90</v>
      </c>
      <c r="E1178" s="137" t="s">
        <v>2935</v>
      </c>
      <c r="F1178" s="137">
        <v>0</v>
      </c>
      <c r="G1178" s="137" t="s">
        <v>181</v>
      </c>
      <c r="H1178" s="70">
        <v>0</v>
      </c>
      <c r="I1178" s="70" t="s">
        <v>181</v>
      </c>
      <c r="J1178" s="149"/>
    </row>
    <row r="1179" spans="1:10" ht="12.75" customHeight="1">
      <c r="A1179" s="70" t="s">
        <v>2097</v>
      </c>
      <c r="B1179" s="137" t="s">
        <v>2512</v>
      </c>
      <c r="C1179" s="137" t="s">
        <v>2513</v>
      </c>
      <c r="D1179" s="137">
        <v>90</v>
      </c>
      <c r="E1179" s="137" t="s">
        <v>2935</v>
      </c>
      <c r="F1179" s="137">
        <v>0</v>
      </c>
      <c r="G1179" s="137" t="s">
        <v>181</v>
      </c>
      <c r="H1179" s="70">
        <v>0</v>
      </c>
      <c r="I1179" s="70" t="s">
        <v>181</v>
      </c>
      <c r="J1179" s="149"/>
    </row>
    <row r="1180" spans="1:10" ht="12.75" customHeight="1">
      <c r="A1180" s="70" t="s">
        <v>2097</v>
      </c>
      <c r="B1180" s="137" t="s">
        <v>2514</v>
      </c>
      <c r="C1180" s="137" t="s">
        <v>2515</v>
      </c>
      <c r="D1180" s="137">
        <v>90</v>
      </c>
      <c r="E1180" s="137" t="s">
        <v>2935</v>
      </c>
      <c r="F1180" s="137">
        <v>0</v>
      </c>
      <c r="G1180" s="137" t="s">
        <v>181</v>
      </c>
      <c r="H1180" s="70">
        <v>0</v>
      </c>
      <c r="I1180" s="70" t="s">
        <v>181</v>
      </c>
      <c r="J1180" s="149"/>
    </row>
    <row r="1181" spans="1:10" ht="12.75" customHeight="1">
      <c r="A1181" s="70" t="s">
        <v>2097</v>
      </c>
      <c r="B1181" s="137" t="s">
        <v>2516</v>
      </c>
      <c r="C1181" s="137" t="s">
        <v>2517</v>
      </c>
      <c r="D1181" s="137">
        <v>90</v>
      </c>
      <c r="E1181" s="137" t="s">
        <v>2935</v>
      </c>
      <c r="F1181" s="137">
        <v>0</v>
      </c>
      <c r="G1181" s="137" t="s">
        <v>181</v>
      </c>
      <c r="H1181" s="70">
        <v>0</v>
      </c>
      <c r="I1181" s="70" t="s">
        <v>181</v>
      </c>
      <c r="J1181" s="149"/>
    </row>
    <row r="1182" spans="1:10" ht="12.75" customHeight="1">
      <c r="A1182" s="70" t="s">
        <v>2097</v>
      </c>
      <c r="B1182" s="137" t="s">
        <v>2518</v>
      </c>
      <c r="C1182" s="137" t="s">
        <v>2519</v>
      </c>
      <c r="D1182" s="137">
        <v>90</v>
      </c>
      <c r="E1182" s="137" t="s">
        <v>2935</v>
      </c>
      <c r="F1182" s="137">
        <v>0</v>
      </c>
      <c r="G1182" s="137" t="s">
        <v>181</v>
      </c>
      <c r="H1182" s="70">
        <v>0</v>
      </c>
      <c r="I1182" s="70" t="s">
        <v>181</v>
      </c>
      <c r="J1182" s="149"/>
    </row>
    <row r="1183" spans="1:10" ht="12.75" customHeight="1">
      <c r="A1183" s="70" t="s">
        <v>2097</v>
      </c>
      <c r="B1183" s="137" t="s">
        <v>2520</v>
      </c>
      <c r="C1183" s="137" t="s">
        <v>2521</v>
      </c>
      <c r="D1183" s="137">
        <v>90</v>
      </c>
      <c r="E1183" s="137" t="s">
        <v>2935</v>
      </c>
      <c r="F1183" s="137">
        <v>0</v>
      </c>
      <c r="G1183" s="137" t="s">
        <v>181</v>
      </c>
      <c r="H1183" s="70">
        <v>0</v>
      </c>
      <c r="I1183" s="70" t="s">
        <v>181</v>
      </c>
      <c r="J1183" s="149"/>
    </row>
    <row r="1184" spans="1:10" ht="12.75" customHeight="1">
      <c r="A1184" s="70" t="s">
        <v>2097</v>
      </c>
      <c r="B1184" s="137" t="s">
        <v>2522</v>
      </c>
      <c r="C1184" s="137" t="s">
        <v>2523</v>
      </c>
      <c r="D1184" s="137">
        <v>90</v>
      </c>
      <c r="E1184" s="137" t="s">
        <v>2935</v>
      </c>
      <c r="F1184" s="137">
        <v>0</v>
      </c>
      <c r="G1184" s="137" t="s">
        <v>181</v>
      </c>
      <c r="H1184" s="70">
        <v>0</v>
      </c>
      <c r="I1184" s="70" t="s">
        <v>181</v>
      </c>
      <c r="J1184" s="149"/>
    </row>
    <row r="1185" spans="1:10" ht="12.75" customHeight="1">
      <c r="A1185" s="70" t="s">
        <v>2097</v>
      </c>
      <c r="B1185" s="137" t="s">
        <v>2524</v>
      </c>
      <c r="C1185" s="137" t="s">
        <v>2525</v>
      </c>
      <c r="D1185" s="137">
        <v>360</v>
      </c>
      <c r="E1185" s="137" t="s">
        <v>2935</v>
      </c>
      <c r="F1185" s="137">
        <v>0</v>
      </c>
      <c r="G1185" s="137" t="s">
        <v>181</v>
      </c>
      <c r="H1185" s="70">
        <v>0</v>
      </c>
      <c r="I1185" s="70" t="s">
        <v>181</v>
      </c>
      <c r="J1185" s="149"/>
    </row>
    <row r="1186" spans="1:10" ht="12.75" customHeight="1">
      <c r="A1186" s="70" t="s">
        <v>2097</v>
      </c>
      <c r="B1186" s="137" t="s">
        <v>2526</v>
      </c>
      <c r="C1186" s="137" t="s">
        <v>2527</v>
      </c>
      <c r="D1186" s="137">
        <v>90</v>
      </c>
      <c r="E1186" s="137" t="s">
        <v>2935</v>
      </c>
      <c r="F1186" s="137">
        <v>0</v>
      </c>
      <c r="G1186" s="137" t="s">
        <v>181</v>
      </c>
      <c r="H1186" s="70">
        <v>0</v>
      </c>
      <c r="I1186" s="70" t="s">
        <v>181</v>
      </c>
      <c r="J1186" s="149"/>
    </row>
    <row r="1187" spans="1:10" ht="12.75" customHeight="1">
      <c r="A1187" s="70" t="s">
        <v>2097</v>
      </c>
      <c r="B1187" s="137" t="s">
        <v>2528</v>
      </c>
      <c r="C1187" s="137" t="s">
        <v>2529</v>
      </c>
      <c r="D1187" s="137">
        <v>90</v>
      </c>
      <c r="E1187" s="137" t="s">
        <v>2935</v>
      </c>
      <c r="F1187" s="137">
        <v>0</v>
      </c>
      <c r="G1187" s="137" t="s">
        <v>181</v>
      </c>
      <c r="H1187" s="70">
        <v>0</v>
      </c>
      <c r="I1187" s="70" t="s">
        <v>181</v>
      </c>
      <c r="J1187" s="149"/>
    </row>
    <row r="1188" spans="1:10" ht="12.75" customHeight="1">
      <c r="A1188" s="70" t="s">
        <v>2097</v>
      </c>
      <c r="B1188" s="137" t="s">
        <v>2530</v>
      </c>
      <c r="C1188" s="137" t="s">
        <v>2531</v>
      </c>
      <c r="D1188" s="137">
        <v>90</v>
      </c>
      <c r="E1188" s="137" t="s">
        <v>2935</v>
      </c>
      <c r="F1188" s="137">
        <v>0</v>
      </c>
      <c r="G1188" s="137" t="s">
        <v>181</v>
      </c>
      <c r="H1188" s="70">
        <v>0</v>
      </c>
      <c r="I1188" s="70" t="s">
        <v>181</v>
      </c>
      <c r="J1188" s="149"/>
    </row>
    <row r="1189" spans="1:10" ht="12.75" customHeight="1">
      <c r="A1189" s="71" t="s">
        <v>2097</v>
      </c>
      <c r="B1189" s="153" t="s">
        <v>2532</v>
      </c>
      <c r="C1189" s="153" t="s">
        <v>2533</v>
      </c>
      <c r="D1189" s="153">
        <v>90</v>
      </c>
      <c r="E1189" s="153" t="s">
        <v>2935</v>
      </c>
      <c r="F1189" s="153">
        <v>0</v>
      </c>
      <c r="G1189" s="153" t="s">
        <v>181</v>
      </c>
      <c r="H1189" s="71">
        <v>0</v>
      </c>
      <c r="I1189" s="71" t="s">
        <v>181</v>
      </c>
      <c r="J1189" s="152"/>
    </row>
    <row r="1190" spans="1:10">
      <c r="A1190" s="29"/>
      <c r="B1190" s="28">
        <f>COUNTA(B972:B1189)</f>
        <v>218</v>
      </c>
      <c r="C1190" s="28"/>
      <c r="D1190" s="29"/>
      <c r="E1190" s="29"/>
      <c r="F1190" s="28">
        <f>COUNTIF(F972:F1189, "&gt;0")</f>
        <v>0</v>
      </c>
      <c r="G1190" s="29"/>
      <c r="H1190" s="28"/>
      <c r="I1190" s="29"/>
      <c r="J1190" s="51">
        <f>SUM(J972:J1189)</f>
        <v>0</v>
      </c>
    </row>
    <row r="1191" spans="1:10">
      <c r="A1191" s="29"/>
      <c r="B1191" s="28"/>
      <c r="C1191" s="28"/>
      <c r="D1191" s="29"/>
      <c r="E1191" s="29"/>
      <c r="F1191" s="28"/>
      <c r="G1191" s="29"/>
      <c r="H1191" s="28"/>
      <c r="I1191" s="29"/>
      <c r="J1191" s="51"/>
    </row>
    <row r="1192" spans="1:10" ht="12.75" customHeight="1">
      <c r="A1192" s="70" t="s">
        <v>2534</v>
      </c>
      <c r="B1192" s="137" t="s">
        <v>2535</v>
      </c>
      <c r="C1192" s="137" t="s">
        <v>2536</v>
      </c>
      <c r="D1192" s="137">
        <v>90</v>
      </c>
      <c r="E1192" s="137" t="s">
        <v>2935</v>
      </c>
      <c r="F1192" s="137">
        <v>0</v>
      </c>
      <c r="G1192" s="137" t="s">
        <v>181</v>
      </c>
      <c r="H1192" s="70">
        <v>0</v>
      </c>
      <c r="I1192" s="70" t="s">
        <v>181</v>
      </c>
      <c r="J1192" s="149"/>
    </row>
    <row r="1193" spans="1:10" ht="12.75" customHeight="1">
      <c r="A1193" s="70" t="s">
        <v>2534</v>
      </c>
      <c r="B1193" s="137" t="s">
        <v>2537</v>
      </c>
      <c r="C1193" s="137" t="s">
        <v>2538</v>
      </c>
      <c r="D1193" s="137">
        <v>90</v>
      </c>
      <c r="E1193" s="137" t="s">
        <v>2935</v>
      </c>
      <c r="F1193" s="137">
        <v>0</v>
      </c>
      <c r="G1193" s="137" t="s">
        <v>181</v>
      </c>
      <c r="H1193" s="70">
        <v>0</v>
      </c>
      <c r="I1193" s="70" t="s">
        <v>181</v>
      </c>
      <c r="J1193" s="149"/>
    </row>
    <row r="1194" spans="1:10" ht="12.75" customHeight="1">
      <c r="A1194" s="70" t="s">
        <v>2534</v>
      </c>
      <c r="B1194" s="137" t="s">
        <v>2539</v>
      </c>
      <c r="C1194" s="137" t="s">
        <v>2540</v>
      </c>
      <c r="D1194" s="137">
        <v>90</v>
      </c>
      <c r="E1194" s="137" t="s">
        <v>2935</v>
      </c>
      <c r="F1194" s="137">
        <v>0</v>
      </c>
      <c r="G1194" s="137" t="s">
        <v>181</v>
      </c>
      <c r="H1194" s="70">
        <v>0</v>
      </c>
      <c r="I1194" s="70" t="s">
        <v>181</v>
      </c>
      <c r="J1194" s="149"/>
    </row>
    <row r="1195" spans="1:10" ht="12.75" customHeight="1">
      <c r="A1195" s="70" t="s">
        <v>2534</v>
      </c>
      <c r="B1195" s="137" t="s">
        <v>2541</v>
      </c>
      <c r="C1195" s="137" t="s">
        <v>2542</v>
      </c>
      <c r="D1195" s="137">
        <v>90</v>
      </c>
      <c r="E1195" s="137" t="s">
        <v>2935</v>
      </c>
      <c r="F1195" s="137">
        <v>0</v>
      </c>
      <c r="G1195" s="137" t="s">
        <v>181</v>
      </c>
      <c r="H1195" s="70">
        <v>0</v>
      </c>
      <c r="I1195" s="70" t="s">
        <v>181</v>
      </c>
      <c r="J1195" s="149"/>
    </row>
    <row r="1196" spans="1:10" ht="12.75" customHeight="1">
      <c r="A1196" s="70" t="s">
        <v>2534</v>
      </c>
      <c r="B1196" s="137" t="s">
        <v>2543</v>
      </c>
      <c r="C1196" s="137" t="s">
        <v>2544</v>
      </c>
      <c r="D1196" s="137">
        <v>90</v>
      </c>
      <c r="E1196" s="137" t="s">
        <v>2935</v>
      </c>
      <c r="F1196" s="137">
        <v>0</v>
      </c>
      <c r="G1196" s="137" t="s">
        <v>181</v>
      </c>
      <c r="H1196" s="70">
        <v>0</v>
      </c>
      <c r="I1196" s="70" t="s">
        <v>181</v>
      </c>
      <c r="J1196" s="149"/>
    </row>
    <row r="1197" spans="1:10" ht="12.75" customHeight="1">
      <c r="A1197" s="70" t="s">
        <v>2534</v>
      </c>
      <c r="B1197" s="137" t="s">
        <v>2545</v>
      </c>
      <c r="C1197" s="137" t="s">
        <v>2546</v>
      </c>
      <c r="D1197" s="137">
        <v>90</v>
      </c>
      <c r="E1197" s="137" t="s">
        <v>2935</v>
      </c>
      <c r="F1197" s="137">
        <v>0</v>
      </c>
      <c r="G1197" s="137" t="s">
        <v>181</v>
      </c>
      <c r="H1197" s="70">
        <v>0</v>
      </c>
      <c r="I1197" s="70" t="s">
        <v>181</v>
      </c>
      <c r="J1197" s="149"/>
    </row>
    <row r="1198" spans="1:10" ht="12.75" customHeight="1">
      <c r="A1198" s="70" t="s">
        <v>2534</v>
      </c>
      <c r="B1198" s="137" t="s">
        <v>2547</v>
      </c>
      <c r="C1198" s="137" t="s">
        <v>2548</v>
      </c>
      <c r="D1198" s="137">
        <v>90</v>
      </c>
      <c r="E1198" s="137" t="s">
        <v>2935</v>
      </c>
      <c r="F1198" s="137">
        <v>0</v>
      </c>
      <c r="G1198" s="137" t="s">
        <v>181</v>
      </c>
      <c r="H1198" s="70">
        <v>0</v>
      </c>
      <c r="I1198" s="70" t="s">
        <v>181</v>
      </c>
      <c r="J1198" s="149"/>
    </row>
    <row r="1199" spans="1:10" ht="12.75" customHeight="1">
      <c r="A1199" s="70" t="s">
        <v>2534</v>
      </c>
      <c r="B1199" s="137" t="s">
        <v>2549</v>
      </c>
      <c r="C1199" s="137" t="s">
        <v>2550</v>
      </c>
      <c r="D1199" s="137">
        <v>90</v>
      </c>
      <c r="E1199" s="137" t="s">
        <v>2935</v>
      </c>
      <c r="F1199" s="137">
        <v>0</v>
      </c>
      <c r="G1199" s="137" t="s">
        <v>181</v>
      </c>
      <c r="H1199" s="70">
        <v>0</v>
      </c>
      <c r="I1199" s="70" t="s">
        <v>181</v>
      </c>
      <c r="J1199" s="149"/>
    </row>
    <row r="1200" spans="1:10" ht="12.75" customHeight="1">
      <c r="A1200" s="70" t="s">
        <v>2534</v>
      </c>
      <c r="B1200" s="137" t="s">
        <v>2551</v>
      </c>
      <c r="C1200" s="137" t="s">
        <v>2552</v>
      </c>
      <c r="D1200" s="137">
        <v>360</v>
      </c>
      <c r="E1200" s="137" t="s">
        <v>2935</v>
      </c>
      <c r="F1200" s="137">
        <v>0</v>
      </c>
      <c r="G1200" s="137" t="s">
        <v>181</v>
      </c>
      <c r="H1200" s="70">
        <v>0</v>
      </c>
      <c r="I1200" s="70" t="s">
        <v>181</v>
      </c>
      <c r="J1200" s="149"/>
    </row>
    <row r="1201" spans="1:10" ht="12.75" customHeight="1">
      <c r="A1201" s="70" t="s">
        <v>2534</v>
      </c>
      <c r="B1201" s="137" t="s">
        <v>2553</v>
      </c>
      <c r="C1201" s="137" t="s">
        <v>2554</v>
      </c>
      <c r="D1201" s="137">
        <v>90</v>
      </c>
      <c r="E1201" s="137" t="s">
        <v>2935</v>
      </c>
      <c r="F1201" s="137">
        <v>0</v>
      </c>
      <c r="G1201" s="137" t="s">
        <v>181</v>
      </c>
      <c r="H1201" s="70">
        <v>0</v>
      </c>
      <c r="I1201" s="70" t="s">
        <v>181</v>
      </c>
      <c r="J1201" s="149"/>
    </row>
    <row r="1202" spans="1:10" ht="12.75" customHeight="1">
      <c r="A1202" s="70" t="s">
        <v>2534</v>
      </c>
      <c r="B1202" s="137" t="s">
        <v>2555</v>
      </c>
      <c r="C1202" s="137" t="s">
        <v>2556</v>
      </c>
      <c r="D1202" s="137">
        <v>90</v>
      </c>
      <c r="E1202" s="137" t="s">
        <v>2935</v>
      </c>
      <c r="F1202" s="137">
        <v>0</v>
      </c>
      <c r="G1202" s="137" t="s">
        <v>181</v>
      </c>
      <c r="H1202" s="70">
        <v>0</v>
      </c>
      <c r="I1202" s="70" t="s">
        <v>181</v>
      </c>
      <c r="J1202" s="149"/>
    </row>
    <row r="1203" spans="1:10" ht="12.75" customHeight="1">
      <c r="A1203" s="70" t="s">
        <v>2534</v>
      </c>
      <c r="B1203" s="137" t="s">
        <v>2557</v>
      </c>
      <c r="C1203" s="137" t="s">
        <v>2558</v>
      </c>
      <c r="D1203" s="137">
        <v>90</v>
      </c>
      <c r="E1203" s="137" t="s">
        <v>2935</v>
      </c>
      <c r="F1203" s="137">
        <v>0</v>
      </c>
      <c r="G1203" s="137" t="s">
        <v>181</v>
      </c>
      <c r="H1203" s="70">
        <v>0</v>
      </c>
      <c r="I1203" s="70" t="s">
        <v>181</v>
      </c>
      <c r="J1203" s="149"/>
    </row>
    <row r="1204" spans="1:10" ht="12.75" customHeight="1">
      <c r="A1204" s="70" t="s">
        <v>2534</v>
      </c>
      <c r="B1204" s="137" t="s">
        <v>2559</v>
      </c>
      <c r="C1204" s="137" t="s">
        <v>2560</v>
      </c>
      <c r="D1204" s="137">
        <v>90</v>
      </c>
      <c r="E1204" s="137" t="s">
        <v>2935</v>
      </c>
      <c r="F1204" s="137">
        <v>0</v>
      </c>
      <c r="G1204" s="137" t="s">
        <v>181</v>
      </c>
      <c r="H1204" s="70">
        <v>0</v>
      </c>
      <c r="I1204" s="70" t="s">
        <v>181</v>
      </c>
      <c r="J1204" s="149"/>
    </row>
    <row r="1205" spans="1:10" ht="12.75" customHeight="1">
      <c r="A1205" s="70" t="s">
        <v>2534</v>
      </c>
      <c r="B1205" s="137" t="s">
        <v>2561</v>
      </c>
      <c r="C1205" s="137" t="s">
        <v>2562</v>
      </c>
      <c r="D1205" s="137">
        <v>90</v>
      </c>
      <c r="E1205" s="137" t="s">
        <v>2935</v>
      </c>
      <c r="F1205" s="137">
        <v>0</v>
      </c>
      <c r="G1205" s="137" t="s">
        <v>181</v>
      </c>
      <c r="H1205" s="70">
        <v>0</v>
      </c>
      <c r="I1205" s="70" t="s">
        <v>181</v>
      </c>
      <c r="J1205" s="149"/>
    </row>
    <row r="1206" spans="1:10" ht="12.75" customHeight="1">
      <c r="A1206" s="70" t="s">
        <v>2534</v>
      </c>
      <c r="B1206" s="137" t="s">
        <v>2563</v>
      </c>
      <c r="C1206" s="137" t="s">
        <v>2564</v>
      </c>
      <c r="D1206" s="137">
        <v>90</v>
      </c>
      <c r="E1206" s="137" t="s">
        <v>2935</v>
      </c>
      <c r="F1206" s="137">
        <v>0</v>
      </c>
      <c r="G1206" s="137" t="s">
        <v>181</v>
      </c>
      <c r="H1206" s="70">
        <v>0</v>
      </c>
      <c r="I1206" s="70" t="s">
        <v>181</v>
      </c>
      <c r="J1206" s="149"/>
    </row>
    <row r="1207" spans="1:10" ht="12.75" customHeight="1">
      <c r="A1207" s="70" t="s">
        <v>2534</v>
      </c>
      <c r="B1207" s="137" t="s">
        <v>2565</v>
      </c>
      <c r="C1207" s="137" t="s">
        <v>2566</v>
      </c>
      <c r="D1207" s="137">
        <v>360</v>
      </c>
      <c r="E1207" s="137" t="s">
        <v>2935</v>
      </c>
      <c r="F1207" s="137">
        <v>0</v>
      </c>
      <c r="G1207" s="137" t="s">
        <v>181</v>
      </c>
      <c r="H1207" s="70">
        <v>0</v>
      </c>
      <c r="I1207" s="70" t="s">
        <v>181</v>
      </c>
      <c r="J1207" s="149"/>
    </row>
    <row r="1208" spans="1:10" ht="12.75" customHeight="1">
      <c r="A1208" s="70" t="s">
        <v>2534</v>
      </c>
      <c r="B1208" s="137" t="s">
        <v>2567</v>
      </c>
      <c r="C1208" s="137" t="s">
        <v>2568</v>
      </c>
      <c r="D1208" s="137">
        <v>90</v>
      </c>
      <c r="E1208" s="137" t="s">
        <v>2935</v>
      </c>
      <c r="F1208" s="137">
        <v>0</v>
      </c>
      <c r="G1208" s="137" t="s">
        <v>181</v>
      </c>
      <c r="H1208" s="70">
        <v>0</v>
      </c>
      <c r="I1208" s="70" t="s">
        <v>181</v>
      </c>
      <c r="J1208" s="149"/>
    </row>
    <row r="1209" spans="1:10" ht="12.75" customHeight="1">
      <c r="A1209" s="70" t="s">
        <v>2534</v>
      </c>
      <c r="B1209" s="137" t="s">
        <v>2569</v>
      </c>
      <c r="C1209" s="137" t="s">
        <v>2570</v>
      </c>
      <c r="D1209" s="137">
        <v>90</v>
      </c>
      <c r="E1209" s="137" t="s">
        <v>2935</v>
      </c>
      <c r="F1209" s="137">
        <v>0</v>
      </c>
      <c r="G1209" s="137" t="s">
        <v>181</v>
      </c>
      <c r="H1209" s="70">
        <v>0</v>
      </c>
      <c r="I1209" s="70" t="s">
        <v>181</v>
      </c>
      <c r="J1209" s="149"/>
    </row>
    <row r="1210" spans="1:10" ht="12.75" customHeight="1">
      <c r="A1210" s="70" t="s">
        <v>2534</v>
      </c>
      <c r="B1210" s="137" t="s">
        <v>2571</v>
      </c>
      <c r="C1210" s="137" t="s">
        <v>2572</v>
      </c>
      <c r="D1210" s="137">
        <v>90</v>
      </c>
      <c r="E1210" s="137" t="s">
        <v>2935</v>
      </c>
      <c r="F1210" s="137">
        <v>0</v>
      </c>
      <c r="G1210" s="137" t="s">
        <v>181</v>
      </c>
      <c r="H1210" s="70">
        <v>0</v>
      </c>
      <c r="I1210" s="70" t="s">
        <v>181</v>
      </c>
      <c r="J1210" s="149"/>
    </row>
    <row r="1211" spans="1:10" ht="12.75" customHeight="1">
      <c r="A1211" s="70" t="s">
        <v>2534</v>
      </c>
      <c r="B1211" s="137" t="s">
        <v>2573</v>
      </c>
      <c r="C1211" s="137" t="s">
        <v>2574</v>
      </c>
      <c r="D1211" s="137">
        <v>360</v>
      </c>
      <c r="E1211" s="137" t="s">
        <v>2935</v>
      </c>
      <c r="F1211" s="137">
        <v>0</v>
      </c>
      <c r="G1211" s="137" t="s">
        <v>181</v>
      </c>
      <c r="H1211" s="70">
        <v>0</v>
      </c>
      <c r="I1211" s="70" t="s">
        <v>181</v>
      </c>
      <c r="J1211" s="149"/>
    </row>
    <row r="1212" spans="1:10" ht="12.75" customHeight="1">
      <c r="A1212" s="70" t="s">
        <v>2534</v>
      </c>
      <c r="B1212" s="137" t="s">
        <v>2575</v>
      </c>
      <c r="C1212" s="137" t="s">
        <v>2576</v>
      </c>
      <c r="D1212" s="137">
        <v>90</v>
      </c>
      <c r="E1212" s="137" t="s">
        <v>2935</v>
      </c>
      <c r="F1212" s="137">
        <v>0</v>
      </c>
      <c r="G1212" s="137" t="s">
        <v>181</v>
      </c>
      <c r="H1212" s="70">
        <v>0</v>
      </c>
      <c r="I1212" s="70" t="s">
        <v>181</v>
      </c>
      <c r="J1212" s="149"/>
    </row>
    <row r="1213" spans="1:10" ht="12.75" customHeight="1">
      <c r="A1213" s="70" t="s">
        <v>2534</v>
      </c>
      <c r="B1213" s="137" t="s">
        <v>2577</v>
      </c>
      <c r="C1213" s="137" t="s">
        <v>2578</v>
      </c>
      <c r="D1213" s="137">
        <v>90</v>
      </c>
      <c r="E1213" s="137" t="s">
        <v>2935</v>
      </c>
      <c r="F1213" s="137">
        <v>0</v>
      </c>
      <c r="G1213" s="137" t="s">
        <v>181</v>
      </c>
      <c r="H1213" s="70">
        <v>0</v>
      </c>
      <c r="I1213" s="70" t="s">
        <v>181</v>
      </c>
      <c r="J1213" s="149"/>
    </row>
    <row r="1214" spans="1:10" ht="12.75" customHeight="1">
      <c r="A1214" s="70" t="s">
        <v>2534</v>
      </c>
      <c r="B1214" s="137" t="s">
        <v>2579</v>
      </c>
      <c r="C1214" s="137" t="s">
        <v>2580</v>
      </c>
      <c r="D1214" s="137">
        <v>90</v>
      </c>
      <c r="E1214" s="137" t="s">
        <v>2935</v>
      </c>
      <c r="F1214" s="137">
        <v>0</v>
      </c>
      <c r="G1214" s="137" t="s">
        <v>181</v>
      </c>
      <c r="H1214" s="70">
        <v>0</v>
      </c>
      <c r="I1214" s="70" t="s">
        <v>181</v>
      </c>
      <c r="J1214" s="149"/>
    </row>
    <row r="1215" spans="1:10" ht="12.75" customHeight="1">
      <c r="A1215" s="70" t="s">
        <v>2534</v>
      </c>
      <c r="B1215" s="137" t="s">
        <v>2581</v>
      </c>
      <c r="C1215" s="137" t="s">
        <v>2582</v>
      </c>
      <c r="D1215" s="137">
        <v>90</v>
      </c>
      <c r="E1215" s="137" t="s">
        <v>2935</v>
      </c>
      <c r="F1215" s="137">
        <v>0</v>
      </c>
      <c r="G1215" s="137" t="s">
        <v>181</v>
      </c>
      <c r="H1215" s="70">
        <v>0</v>
      </c>
      <c r="I1215" s="70" t="s">
        <v>181</v>
      </c>
      <c r="J1215" s="149"/>
    </row>
    <row r="1216" spans="1:10" ht="12.75" customHeight="1">
      <c r="A1216" s="70" t="s">
        <v>2534</v>
      </c>
      <c r="B1216" s="137" t="s">
        <v>2583</v>
      </c>
      <c r="C1216" s="137" t="s">
        <v>2584</v>
      </c>
      <c r="D1216" s="137">
        <v>90</v>
      </c>
      <c r="E1216" s="137" t="s">
        <v>2935</v>
      </c>
      <c r="F1216" s="137">
        <v>0</v>
      </c>
      <c r="G1216" s="137" t="s">
        <v>181</v>
      </c>
      <c r="H1216" s="70">
        <v>0</v>
      </c>
      <c r="I1216" s="70" t="s">
        <v>181</v>
      </c>
      <c r="J1216" s="149"/>
    </row>
    <row r="1217" spans="1:10" ht="12.75" customHeight="1">
      <c r="A1217" s="70" t="s">
        <v>2534</v>
      </c>
      <c r="B1217" s="137" t="s">
        <v>2585</v>
      </c>
      <c r="C1217" s="137" t="s">
        <v>2586</v>
      </c>
      <c r="D1217" s="137">
        <v>90</v>
      </c>
      <c r="E1217" s="137" t="s">
        <v>2935</v>
      </c>
      <c r="F1217" s="137">
        <v>0</v>
      </c>
      <c r="G1217" s="137" t="s">
        <v>181</v>
      </c>
      <c r="H1217" s="70">
        <v>0</v>
      </c>
      <c r="I1217" s="70" t="s">
        <v>181</v>
      </c>
      <c r="J1217" s="149"/>
    </row>
    <row r="1218" spans="1:10" ht="12.75" customHeight="1">
      <c r="A1218" s="70" t="s">
        <v>2534</v>
      </c>
      <c r="B1218" s="137" t="s">
        <v>2587</v>
      </c>
      <c r="C1218" s="137" t="s">
        <v>2588</v>
      </c>
      <c r="D1218" s="137">
        <v>90</v>
      </c>
      <c r="E1218" s="137" t="s">
        <v>2935</v>
      </c>
      <c r="F1218" s="137">
        <v>0</v>
      </c>
      <c r="G1218" s="137" t="s">
        <v>181</v>
      </c>
      <c r="H1218" s="70">
        <v>0</v>
      </c>
      <c r="I1218" s="70" t="s">
        <v>181</v>
      </c>
      <c r="J1218" s="149"/>
    </row>
    <row r="1219" spans="1:10" ht="12.75" customHeight="1">
      <c r="A1219" s="70" t="s">
        <v>2534</v>
      </c>
      <c r="B1219" s="137" t="s">
        <v>2589</v>
      </c>
      <c r="C1219" s="137" t="s">
        <v>2590</v>
      </c>
      <c r="D1219" s="137">
        <v>90</v>
      </c>
      <c r="E1219" s="137" t="s">
        <v>2935</v>
      </c>
      <c r="F1219" s="137">
        <v>0</v>
      </c>
      <c r="G1219" s="137" t="s">
        <v>181</v>
      </c>
      <c r="H1219" s="70">
        <v>0</v>
      </c>
      <c r="I1219" s="70" t="s">
        <v>181</v>
      </c>
      <c r="J1219" s="149"/>
    </row>
    <row r="1220" spans="1:10" ht="12.75" customHeight="1">
      <c r="A1220" s="70" t="s">
        <v>2534</v>
      </c>
      <c r="B1220" s="137" t="s">
        <v>2591</v>
      </c>
      <c r="C1220" s="137" t="s">
        <v>2592</v>
      </c>
      <c r="D1220" s="137">
        <v>90</v>
      </c>
      <c r="E1220" s="137" t="s">
        <v>2935</v>
      </c>
      <c r="F1220" s="137">
        <v>0</v>
      </c>
      <c r="G1220" s="137" t="s">
        <v>181</v>
      </c>
      <c r="H1220" s="70">
        <v>0</v>
      </c>
      <c r="I1220" s="70" t="s">
        <v>181</v>
      </c>
      <c r="J1220" s="149"/>
    </row>
    <row r="1221" spans="1:10" ht="12.75" customHeight="1">
      <c r="A1221" s="70" t="s">
        <v>2534</v>
      </c>
      <c r="B1221" s="137" t="s">
        <v>2593</v>
      </c>
      <c r="C1221" s="137" t="s">
        <v>2594</v>
      </c>
      <c r="D1221" s="137">
        <v>90</v>
      </c>
      <c r="E1221" s="137" t="s">
        <v>2935</v>
      </c>
      <c r="F1221" s="137">
        <v>0</v>
      </c>
      <c r="G1221" s="137" t="s">
        <v>181</v>
      </c>
      <c r="H1221" s="70">
        <v>0</v>
      </c>
      <c r="I1221" s="70" t="s">
        <v>181</v>
      </c>
      <c r="J1221" s="149"/>
    </row>
    <row r="1222" spans="1:10" ht="12.75" customHeight="1">
      <c r="A1222" s="70" t="s">
        <v>2534</v>
      </c>
      <c r="B1222" s="137" t="s">
        <v>2595</v>
      </c>
      <c r="C1222" s="137" t="s">
        <v>2596</v>
      </c>
      <c r="D1222" s="137">
        <v>90</v>
      </c>
      <c r="E1222" s="137" t="s">
        <v>2935</v>
      </c>
      <c r="F1222" s="137">
        <v>0</v>
      </c>
      <c r="G1222" s="137" t="s">
        <v>181</v>
      </c>
      <c r="H1222" s="70">
        <v>0</v>
      </c>
      <c r="I1222" s="70" t="s">
        <v>181</v>
      </c>
      <c r="J1222" s="149"/>
    </row>
    <row r="1223" spans="1:10" ht="12.75" customHeight="1">
      <c r="A1223" s="70" t="s">
        <v>2534</v>
      </c>
      <c r="B1223" s="137" t="s">
        <v>2597</v>
      </c>
      <c r="C1223" s="137" t="s">
        <v>2598</v>
      </c>
      <c r="D1223" s="137">
        <v>90</v>
      </c>
      <c r="E1223" s="137" t="s">
        <v>2935</v>
      </c>
      <c r="F1223" s="137">
        <v>0</v>
      </c>
      <c r="G1223" s="137" t="s">
        <v>181</v>
      </c>
      <c r="H1223" s="70">
        <v>0</v>
      </c>
      <c r="I1223" s="70" t="s">
        <v>181</v>
      </c>
      <c r="J1223" s="149"/>
    </row>
    <row r="1224" spans="1:10" ht="12.75" customHeight="1">
      <c r="A1224" s="70" t="s">
        <v>2534</v>
      </c>
      <c r="B1224" s="137" t="s">
        <v>2599</v>
      </c>
      <c r="C1224" s="137" t="s">
        <v>2600</v>
      </c>
      <c r="D1224" s="137">
        <v>90</v>
      </c>
      <c r="E1224" s="137" t="s">
        <v>2935</v>
      </c>
      <c r="F1224" s="137">
        <v>0</v>
      </c>
      <c r="G1224" s="137" t="s">
        <v>181</v>
      </c>
      <c r="H1224" s="70">
        <v>0</v>
      </c>
      <c r="I1224" s="70" t="s">
        <v>181</v>
      </c>
      <c r="J1224" s="149"/>
    </row>
    <row r="1225" spans="1:10" ht="12.75" customHeight="1">
      <c r="A1225" s="70" t="s">
        <v>2534</v>
      </c>
      <c r="B1225" s="137" t="s">
        <v>2601</v>
      </c>
      <c r="C1225" s="137" t="s">
        <v>2602</v>
      </c>
      <c r="D1225" s="137">
        <v>90</v>
      </c>
      <c r="E1225" s="137" t="s">
        <v>2935</v>
      </c>
      <c r="F1225" s="137">
        <v>0</v>
      </c>
      <c r="G1225" s="137" t="s">
        <v>181</v>
      </c>
      <c r="H1225" s="70">
        <v>0</v>
      </c>
      <c r="I1225" s="70" t="s">
        <v>181</v>
      </c>
      <c r="J1225" s="149"/>
    </row>
    <row r="1226" spans="1:10" ht="12.75" customHeight="1">
      <c r="A1226" s="70" t="s">
        <v>2534</v>
      </c>
      <c r="B1226" s="137" t="s">
        <v>2603</v>
      </c>
      <c r="C1226" s="137" t="s">
        <v>2604</v>
      </c>
      <c r="D1226" s="137">
        <v>90</v>
      </c>
      <c r="E1226" s="137" t="s">
        <v>2935</v>
      </c>
      <c r="F1226" s="137">
        <v>0</v>
      </c>
      <c r="G1226" s="137" t="s">
        <v>181</v>
      </c>
      <c r="H1226" s="70">
        <v>0</v>
      </c>
      <c r="I1226" s="70" t="s">
        <v>181</v>
      </c>
      <c r="J1226" s="149"/>
    </row>
    <row r="1227" spans="1:10" ht="12.75" customHeight="1">
      <c r="A1227" s="70" t="s">
        <v>2534</v>
      </c>
      <c r="B1227" s="137" t="s">
        <v>2605</v>
      </c>
      <c r="C1227" s="137" t="s">
        <v>2606</v>
      </c>
      <c r="D1227" s="137">
        <v>90</v>
      </c>
      <c r="E1227" s="137" t="s">
        <v>2935</v>
      </c>
      <c r="F1227" s="137">
        <v>0</v>
      </c>
      <c r="G1227" s="137" t="s">
        <v>181</v>
      </c>
      <c r="H1227" s="70">
        <v>0</v>
      </c>
      <c r="I1227" s="70" t="s">
        <v>181</v>
      </c>
      <c r="J1227" s="149"/>
    </row>
    <row r="1228" spans="1:10" ht="12.75" customHeight="1">
      <c r="A1228" s="70" t="s">
        <v>2534</v>
      </c>
      <c r="B1228" s="137" t="s">
        <v>2607</v>
      </c>
      <c r="C1228" s="137" t="s">
        <v>2608</v>
      </c>
      <c r="D1228" s="137">
        <v>90</v>
      </c>
      <c r="E1228" s="137" t="s">
        <v>2935</v>
      </c>
      <c r="F1228" s="137">
        <v>0</v>
      </c>
      <c r="G1228" s="137" t="s">
        <v>181</v>
      </c>
      <c r="H1228" s="70">
        <v>0</v>
      </c>
      <c r="I1228" s="70" t="s">
        <v>181</v>
      </c>
      <c r="J1228" s="149"/>
    </row>
    <row r="1229" spans="1:10" ht="12.75" customHeight="1">
      <c r="A1229" s="70" t="s">
        <v>2534</v>
      </c>
      <c r="B1229" s="137" t="s">
        <v>2609</v>
      </c>
      <c r="C1229" s="137" t="s">
        <v>2610</v>
      </c>
      <c r="D1229" s="137">
        <v>90</v>
      </c>
      <c r="E1229" s="137" t="s">
        <v>2935</v>
      </c>
      <c r="F1229" s="137">
        <v>0</v>
      </c>
      <c r="G1229" s="137" t="s">
        <v>181</v>
      </c>
      <c r="H1229" s="70">
        <v>0</v>
      </c>
      <c r="I1229" s="70" t="s">
        <v>181</v>
      </c>
      <c r="J1229" s="149"/>
    </row>
    <row r="1230" spans="1:10" ht="12.75" customHeight="1">
      <c r="A1230" s="70" t="s">
        <v>2534</v>
      </c>
      <c r="B1230" s="137" t="s">
        <v>2611</v>
      </c>
      <c r="C1230" s="137" t="s">
        <v>2612</v>
      </c>
      <c r="D1230" s="137">
        <v>90</v>
      </c>
      <c r="E1230" s="137" t="s">
        <v>2935</v>
      </c>
      <c r="F1230" s="137">
        <v>0</v>
      </c>
      <c r="G1230" s="137" t="s">
        <v>181</v>
      </c>
      <c r="H1230" s="70">
        <v>0</v>
      </c>
      <c r="I1230" s="70" t="s">
        <v>181</v>
      </c>
      <c r="J1230" s="149"/>
    </row>
    <row r="1231" spans="1:10" ht="12.75" customHeight="1">
      <c r="A1231" s="70" t="s">
        <v>2534</v>
      </c>
      <c r="B1231" s="137" t="s">
        <v>2613</v>
      </c>
      <c r="C1231" s="137" t="s">
        <v>2614</v>
      </c>
      <c r="D1231" s="137">
        <v>90</v>
      </c>
      <c r="E1231" s="137" t="s">
        <v>2935</v>
      </c>
      <c r="F1231" s="137">
        <v>0</v>
      </c>
      <c r="G1231" s="137" t="s">
        <v>181</v>
      </c>
      <c r="H1231" s="70">
        <v>0</v>
      </c>
      <c r="I1231" s="70" t="s">
        <v>181</v>
      </c>
      <c r="J1231" s="149"/>
    </row>
    <row r="1232" spans="1:10" ht="12.75" customHeight="1">
      <c r="A1232" s="70" t="s">
        <v>2534</v>
      </c>
      <c r="B1232" s="137" t="s">
        <v>2615</v>
      </c>
      <c r="C1232" s="137" t="s">
        <v>2616</v>
      </c>
      <c r="D1232" s="137">
        <v>90</v>
      </c>
      <c r="E1232" s="137" t="s">
        <v>2935</v>
      </c>
      <c r="F1232" s="137">
        <v>0</v>
      </c>
      <c r="G1232" s="137" t="s">
        <v>181</v>
      </c>
      <c r="H1232" s="70">
        <v>0</v>
      </c>
      <c r="I1232" s="70" t="s">
        <v>181</v>
      </c>
      <c r="J1232" s="149"/>
    </row>
    <row r="1233" spans="1:10" ht="12.75" customHeight="1">
      <c r="A1233" s="70" t="s">
        <v>2534</v>
      </c>
      <c r="B1233" s="137" t="s">
        <v>2617</v>
      </c>
      <c r="C1233" s="137" t="s">
        <v>2618</v>
      </c>
      <c r="D1233" s="137">
        <v>90</v>
      </c>
      <c r="E1233" s="137" t="s">
        <v>2935</v>
      </c>
      <c r="F1233" s="137">
        <v>0</v>
      </c>
      <c r="G1233" s="137" t="s">
        <v>181</v>
      </c>
      <c r="H1233" s="70">
        <v>0</v>
      </c>
      <c r="I1233" s="70" t="s">
        <v>181</v>
      </c>
      <c r="J1233" s="149"/>
    </row>
    <row r="1234" spans="1:10" ht="12.75" customHeight="1">
      <c r="A1234" s="70" t="s">
        <v>2534</v>
      </c>
      <c r="B1234" s="137" t="s">
        <v>2619</v>
      </c>
      <c r="C1234" s="137" t="s">
        <v>2620</v>
      </c>
      <c r="D1234" s="137">
        <v>360</v>
      </c>
      <c r="E1234" s="137" t="s">
        <v>2935</v>
      </c>
      <c r="F1234" s="137">
        <v>0</v>
      </c>
      <c r="G1234" s="137" t="s">
        <v>181</v>
      </c>
      <c r="H1234" s="70">
        <v>0</v>
      </c>
      <c r="I1234" s="70" t="s">
        <v>181</v>
      </c>
      <c r="J1234" s="149"/>
    </row>
    <row r="1235" spans="1:10" ht="12.75" customHeight="1">
      <c r="A1235" s="70" t="s">
        <v>2534</v>
      </c>
      <c r="B1235" s="137" t="s">
        <v>2621</v>
      </c>
      <c r="C1235" s="137" t="s">
        <v>2622</v>
      </c>
      <c r="D1235" s="137">
        <v>90</v>
      </c>
      <c r="E1235" s="137" t="s">
        <v>2935</v>
      </c>
      <c r="F1235" s="137">
        <v>0</v>
      </c>
      <c r="G1235" s="137" t="s">
        <v>181</v>
      </c>
      <c r="H1235" s="70">
        <v>0</v>
      </c>
      <c r="I1235" s="70" t="s">
        <v>181</v>
      </c>
      <c r="J1235" s="149"/>
    </row>
    <row r="1236" spans="1:10" ht="12.75" customHeight="1">
      <c r="A1236" s="70" t="s">
        <v>2534</v>
      </c>
      <c r="B1236" s="137" t="s">
        <v>2623</v>
      </c>
      <c r="C1236" s="137" t="s">
        <v>2624</v>
      </c>
      <c r="D1236" s="137">
        <v>90</v>
      </c>
      <c r="E1236" s="137" t="s">
        <v>2935</v>
      </c>
      <c r="F1236" s="137">
        <v>0</v>
      </c>
      <c r="G1236" s="137" t="s">
        <v>181</v>
      </c>
      <c r="H1236" s="70">
        <v>0</v>
      </c>
      <c r="I1236" s="70" t="s">
        <v>181</v>
      </c>
      <c r="J1236" s="149"/>
    </row>
    <row r="1237" spans="1:10" ht="12.75" customHeight="1">
      <c r="A1237" s="70" t="s">
        <v>2534</v>
      </c>
      <c r="B1237" s="137" t="s">
        <v>2625</v>
      </c>
      <c r="C1237" s="137" t="s">
        <v>2626</v>
      </c>
      <c r="D1237" s="137">
        <v>90</v>
      </c>
      <c r="E1237" s="137" t="s">
        <v>2935</v>
      </c>
      <c r="F1237" s="137">
        <v>0</v>
      </c>
      <c r="G1237" s="137" t="s">
        <v>181</v>
      </c>
      <c r="H1237" s="70">
        <v>0</v>
      </c>
      <c r="I1237" s="70" t="s">
        <v>181</v>
      </c>
      <c r="J1237" s="149"/>
    </row>
    <row r="1238" spans="1:10" ht="12.75" customHeight="1">
      <c r="A1238" s="70" t="s">
        <v>2534</v>
      </c>
      <c r="B1238" s="137" t="s">
        <v>2627</v>
      </c>
      <c r="C1238" s="137" t="s">
        <v>2628</v>
      </c>
      <c r="D1238" s="137">
        <v>90</v>
      </c>
      <c r="E1238" s="137" t="s">
        <v>2935</v>
      </c>
      <c r="F1238" s="137">
        <v>0</v>
      </c>
      <c r="G1238" s="137" t="s">
        <v>181</v>
      </c>
      <c r="H1238" s="70">
        <v>0</v>
      </c>
      <c r="I1238" s="70" t="s">
        <v>181</v>
      </c>
      <c r="J1238" s="149"/>
    </row>
    <row r="1239" spans="1:10" ht="12.75" customHeight="1">
      <c r="A1239" s="70" t="s">
        <v>2534</v>
      </c>
      <c r="B1239" s="137" t="s">
        <v>2629</v>
      </c>
      <c r="C1239" s="137" t="s">
        <v>2630</v>
      </c>
      <c r="D1239" s="137">
        <v>90</v>
      </c>
      <c r="E1239" s="137" t="s">
        <v>2935</v>
      </c>
      <c r="F1239" s="137">
        <v>0</v>
      </c>
      <c r="G1239" s="137" t="s">
        <v>181</v>
      </c>
      <c r="H1239" s="70">
        <v>0</v>
      </c>
      <c r="I1239" s="70" t="s">
        <v>181</v>
      </c>
      <c r="J1239" s="149"/>
    </row>
    <row r="1240" spans="1:10" ht="12.75" customHeight="1">
      <c r="A1240" s="70" t="s">
        <v>2534</v>
      </c>
      <c r="B1240" s="70" t="s">
        <v>2631</v>
      </c>
      <c r="C1240" s="70" t="s">
        <v>2632</v>
      </c>
      <c r="D1240" s="70">
        <v>90</v>
      </c>
      <c r="E1240" s="70" t="s">
        <v>2935</v>
      </c>
      <c r="F1240" s="70">
        <v>2</v>
      </c>
      <c r="G1240" s="70" t="s">
        <v>36</v>
      </c>
      <c r="H1240" s="70">
        <v>0</v>
      </c>
      <c r="I1240" s="70" t="s">
        <v>36</v>
      </c>
      <c r="J1240" s="149">
        <v>428.03</v>
      </c>
    </row>
    <row r="1241" spans="1:10" ht="12.75" customHeight="1">
      <c r="A1241" s="70" t="s">
        <v>2534</v>
      </c>
      <c r="B1241" s="137" t="s">
        <v>2633</v>
      </c>
      <c r="C1241" s="137" t="s">
        <v>2634</v>
      </c>
      <c r="D1241" s="137">
        <v>90</v>
      </c>
      <c r="E1241" s="137" t="s">
        <v>2935</v>
      </c>
      <c r="F1241" s="137">
        <v>0</v>
      </c>
      <c r="G1241" s="137" t="s">
        <v>181</v>
      </c>
      <c r="H1241" s="70">
        <v>0</v>
      </c>
      <c r="I1241" s="70" t="s">
        <v>181</v>
      </c>
      <c r="J1241" s="149"/>
    </row>
    <row r="1242" spans="1:10" ht="12.75" customHeight="1">
      <c r="A1242" s="70" t="s">
        <v>2534</v>
      </c>
      <c r="B1242" s="137" t="s">
        <v>2635</v>
      </c>
      <c r="C1242" s="137" t="s">
        <v>2636</v>
      </c>
      <c r="D1242" s="137">
        <v>90</v>
      </c>
      <c r="E1242" s="137" t="s">
        <v>2935</v>
      </c>
      <c r="F1242" s="137">
        <v>0</v>
      </c>
      <c r="G1242" s="137" t="s">
        <v>181</v>
      </c>
      <c r="H1242" s="70">
        <v>0</v>
      </c>
      <c r="I1242" s="70" t="s">
        <v>181</v>
      </c>
      <c r="J1242" s="149"/>
    </row>
    <row r="1243" spans="1:10" ht="12.75" customHeight="1">
      <c r="A1243" s="70" t="s">
        <v>2534</v>
      </c>
      <c r="B1243" s="137" t="s">
        <v>2637</v>
      </c>
      <c r="C1243" s="137" t="s">
        <v>2638</v>
      </c>
      <c r="D1243" s="137">
        <v>90</v>
      </c>
      <c r="E1243" s="137" t="s">
        <v>2935</v>
      </c>
      <c r="F1243" s="137">
        <v>0</v>
      </c>
      <c r="G1243" s="137" t="s">
        <v>181</v>
      </c>
      <c r="H1243" s="70">
        <v>0</v>
      </c>
      <c r="I1243" s="70" t="s">
        <v>181</v>
      </c>
      <c r="J1243" s="149"/>
    </row>
    <row r="1244" spans="1:10" ht="12.75" customHeight="1">
      <c r="A1244" s="70" t="s">
        <v>2534</v>
      </c>
      <c r="B1244" s="137" t="s">
        <v>2639</v>
      </c>
      <c r="C1244" s="137" t="s">
        <v>2640</v>
      </c>
      <c r="D1244" s="137">
        <v>90</v>
      </c>
      <c r="E1244" s="137" t="s">
        <v>2935</v>
      </c>
      <c r="F1244" s="137">
        <v>0</v>
      </c>
      <c r="G1244" s="137" t="s">
        <v>181</v>
      </c>
      <c r="H1244" s="70">
        <v>0</v>
      </c>
      <c r="I1244" s="70" t="s">
        <v>181</v>
      </c>
      <c r="J1244" s="149"/>
    </row>
    <row r="1245" spans="1:10" ht="12.75" customHeight="1">
      <c r="A1245" s="70" t="s">
        <v>2534</v>
      </c>
      <c r="B1245" s="137" t="s">
        <v>2641</v>
      </c>
      <c r="C1245" s="137" t="s">
        <v>2642</v>
      </c>
      <c r="D1245" s="137">
        <v>90</v>
      </c>
      <c r="E1245" s="137" t="s">
        <v>2935</v>
      </c>
      <c r="F1245" s="137">
        <v>0</v>
      </c>
      <c r="G1245" s="137" t="s">
        <v>181</v>
      </c>
      <c r="H1245" s="70">
        <v>0</v>
      </c>
      <c r="I1245" s="70" t="s">
        <v>181</v>
      </c>
      <c r="J1245" s="149"/>
    </row>
    <row r="1246" spans="1:10" ht="12.75" customHeight="1">
      <c r="A1246" s="70" t="s">
        <v>2534</v>
      </c>
      <c r="B1246" s="137" t="s">
        <v>2643</v>
      </c>
      <c r="C1246" s="137" t="s">
        <v>2644</v>
      </c>
      <c r="D1246" s="137">
        <v>90</v>
      </c>
      <c r="E1246" s="137" t="s">
        <v>2935</v>
      </c>
      <c r="F1246" s="137">
        <v>0</v>
      </c>
      <c r="G1246" s="137" t="s">
        <v>181</v>
      </c>
      <c r="H1246" s="70">
        <v>0</v>
      </c>
      <c r="I1246" s="70" t="s">
        <v>181</v>
      </c>
      <c r="J1246" s="149"/>
    </row>
    <row r="1247" spans="1:10" ht="12.75" customHeight="1">
      <c r="A1247" s="70" t="s">
        <v>2534</v>
      </c>
      <c r="B1247" s="137" t="s">
        <v>2645</v>
      </c>
      <c r="C1247" s="137" t="s">
        <v>2644</v>
      </c>
      <c r="D1247" s="137">
        <v>90</v>
      </c>
      <c r="E1247" s="137" t="s">
        <v>2935</v>
      </c>
      <c r="F1247" s="137">
        <v>0</v>
      </c>
      <c r="G1247" s="137" t="s">
        <v>181</v>
      </c>
      <c r="H1247" s="70">
        <v>0</v>
      </c>
      <c r="I1247" s="70" t="s">
        <v>181</v>
      </c>
      <c r="J1247" s="149"/>
    </row>
    <row r="1248" spans="1:10" ht="12.75" customHeight="1">
      <c r="A1248" s="70" t="s">
        <v>2534</v>
      </c>
      <c r="B1248" s="137" t="s">
        <v>2646</v>
      </c>
      <c r="C1248" s="137" t="s">
        <v>2647</v>
      </c>
      <c r="D1248" s="137">
        <v>90</v>
      </c>
      <c r="E1248" s="137" t="s">
        <v>2935</v>
      </c>
      <c r="F1248" s="137">
        <v>0</v>
      </c>
      <c r="G1248" s="137" t="s">
        <v>181</v>
      </c>
      <c r="H1248" s="70">
        <v>0</v>
      </c>
      <c r="I1248" s="70" t="s">
        <v>181</v>
      </c>
      <c r="J1248" s="149"/>
    </row>
    <row r="1249" spans="1:10" ht="12.75" customHeight="1">
      <c r="A1249" s="70" t="s">
        <v>2534</v>
      </c>
      <c r="B1249" s="137" t="s">
        <v>2648</v>
      </c>
      <c r="C1249" s="137" t="s">
        <v>2649</v>
      </c>
      <c r="D1249" s="137">
        <v>90</v>
      </c>
      <c r="E1249" s="137" t="s">
        <v>2935</v>
      </c>
      <c r="F1249" s="137">
        <v>0</v>
      </c>
      <c r="G1249" s="137" t="s">
        <v>181</v>
      </c>
      <c r="H1249" s="70">
        <v>0</v>
      </c>
      <c r="I1249" s="70" t="s">
        <v>181</v>
      </c>
      <c r="J1249" s="149"/>
    </row>
    <row r="1250" spans="1:10" ht="12.75" customHeight="1">
      <c r="A1250" s="70" t="s">
        <v>2534</v>
      </c>
      <c r="B1250" s="137" t="s">
        <v>2650</v>
      </c>
      <c r="C1250" s="137" t="s">
        <v>2651</v>
      </c>
      <c r="D1250" s="137">
        <v>90</v>
      </c>
      <c r="E1250" s="137" t="s">
        <v>2935</v>
      </c>
      <c r="F1250" s="137">
        <v>0</v>
      </c>
      <c r="G1250" s="137" t="s">
        <v>181</v>
      </c>
      <c r="H1250" s="70">
        <v>0</v>
      </c>
      <c r="I1250" s="70" t="s">
        <v>181</v>
      </c>
      <c r="J1250" s="149"/>
    </row>
    <row r="1251" spans="1:10" ht="12.75" customHeight="1">
      <c r="A1251" s="70" t="s">
        <v>2534</v>
      </c>
      <c r="B1251" s="137" t="s">
        <v>2652</v>
      </c>
      <c r="C1251" s="137" t="s">
        <v>2653</v>
      </c>
      <c r="D1251" s="137">
        <v>90</v>
      </c>
      <c r="E1251" s="137" t="s">
        <v>2935</v>
      </c>
      <c r="F1251" s="137">
        <v>0</v>
      </c>
      <c r="G1251" s="137" t="s">
        <v>181</v>
      </c>
      <c r="H1251" s="70">
        <v>0</v>
      </c>
      <c r="I1251" s="70" t="s">
        <v>181</v>
      </c>
      <c r="J1251" s="149"/>
    </row>
    <row r="1252" spans="1:10" ht="12.75" customHeight="1">
      <c r="A1252" s="70" t="s">
        <v>2534</v>
      </c>
      <c r="B1252" s="137" t="s">
        <v>2654</v>
      </c>
      <c r="C1252" s="137" t="s">
        <v>2655</v>
      </c>
      <c r="D1252" s="137">
        <v>90</v>
      </c>
      <c r="E1252" s="137" t="s">
        <v>2935</v>
      </c>
      <c r="F1252" s="137">
        <v>0</v>
      </c>
      <c r="G1252" s="137" t="s">
        <v>181</v>
      </c>
      <c r="H1252" s="70">
        <v>0</v>
      </c>
      <c r="I1252" s="70" t="s">
        <v>181</v>
      </c>
      <c r="J1252" s="149"/>
    </row>
    <row r="1253" spans="1:10" ht="12.75" customHeight="1">
      <c r="A1253" s="70" t="s">
        <v>2534</v>
      </c>
      <c r="B1253" s="137" t="s">
        <v>2656</v>
      </c>
      <c r="C1253" s="137" t="s">
        <v>2657</v>
      </c>
      <c r="D1253" s="137">
        <v>90</v>
      </c>
      <c r="E1253" s="137" t="s">
        <v>2935</v>
      </c>
      <c r="F1253" s="137">
        <v>0</v>
      </c>
      <c r="G1253" s="137" t="s">
        <v>181</v>
      </c>
      <c r="H1253" s="70">
        <v>0</v>
      </c>
      <c r="I1253" s="70" t="s">
        <v>181</v>
      </c>
      <c r="J1253" s="149"/>
    </row>
    <row r="1254" spans="1:10" ht="12.75" customHeight="1">
      <c r="A1254" s="70" t="s">
        <v>2534</v>
      </c>
      <c r="B1254" s="137" t="s">
        <v>2658</v>
      </c>
      <c r="C1254" s="137" t="s">
        <v>2659</v>
      </c>
      <c r="D1254" s="137">
        <v>90</v>
      </c>
      <c r="E1254" s="137" t="s">
        <v>2935</v>
      </c>
      <c r="F1254" s="137">
        <v>0</v>
      </c>
      <c r="G1254" s="137" t="s">
        <v>181</v>
      </c>
      <c r="H1254" s="70">
        <v>0</v>
      </c>
      <c r="I1254" s="70" t="s">
        <v>181</v>
      </c>
      <c r="J1254" s="149"/>
    </row>
    <row r="1255" spans="1:10" ht="12.75" customHeight="1">
      <c r="A1255" s="70" t="s">
        <v>2534</v>
      </c>
      <c r="B1255" s="137" t="s">
        <v>2660</v>
      </c>
      <c r="C1255" s="137" t="s">
        <v>2661</v>
      </c>
      <c r="D1255" s="137">
        <v>360</v>
      </c>
      <c r="E1255" s="137" t="s">
        <v>2935</v>
      </c>
      <c r="F1255" s="137">
        <v>0</v>
      </c>
      <c r="G1255" s="137" t="s">
        <v>181</v>
      </c>
      <c r="H1255" s="70">
        <v>0</v>
      </c>
      <c r="I1255" s="70" t="s">
        <v>181</v>
      </c>
      <c r="J1255" s="149"/>
    </row>
    <row r="1256" spans="1:10" ht="12.75" customHeight="1">
      <c r="A1256" s="71" t="s">
        <v>2534</v>
      </c>
      <c r="B1256" s="153" t="s">
        <v>2662</v>
      </c>
      <c r="C1256" s="153" t="s">
        <v>2663</v>
      </c>
      <c r="D1256" s="153">
        <v>90</v>
      </c>
      <c r="E1256" s="153" t="s">
        <v>2935</v>
      </c>
      <c r="F1256" s="153">
        <v>0</v>
      </c>
      <c r="G1256" s="153" t="s">
        <v>181</v>
      </c>
      <c r="H1256" s="71">
        <v>0</v>
      </c>
      <c r="I1256" s="71" t="s">
        <v>181</v>
      </c>
      <c r="J1256" s="152"/>
    </row>
    <row r="1257" spans="1:10">
      <c r="A1257" s="29"/>
      <c r="B1257" s="28">
        <f>COUNTA(B1192:B1256)</f>
        <v>65</v>
      </c>
      <c r="C1257" s="28"/>
      <c r="D1257" s="29"/>
      <c r="E1257" s="29"/>
      <c r="F1257" s="28">
        <f>COUNTIF(F1192:F1256, "&gt;0")</f>
        <v>1</v>
      </c>
      <c r="G1257" s="29"/>
      <c r="H1257" s="28"/>
      <c r="I1257" s="29"/>
      <c r="J1257" s="51">
        <f>SUM(J1192:J1256)</f>
        <v>428.03</v>
      </c>
    </row>
    <row r="1258" spans="1:10">
      <c r="A1258" s="29"/>
      <c r="B1258" s="28"/>
      <c r="C1258" s="28"/>
      <c r="D1258" s="29"/>
      <c r="E1258" s="29"/>
      <c r="F1258" s="28"/>
      <c r="G1258" s="29"/>
      <c r="H1258" s="28"/>
      <c r="I1258" s="29"/>
      <c r="J1258" s="51"/>
    </row>
    <row r="1259" spans="1:10" ht="12.75" customHeight="1">
      <c r="A1259" s="70" t="s">
        <v>2664</v>
      </c>
      <c r="B1259" s="137" t="s">
        <v>2665</v>
      </c>
      <c r="C1259" s="137" t="s">
        <v>2666</v>
      </c>
      <c r="D1259" s="137">
        <v>90</v>
      </c>
      <c r="E1259" s="137" t="s">
        <v>2935</v>
      </c>
      <c r="F1259" s="137">
        <v>0</v>
      </c>
      <c r="G1259" s="137" t="s">
        <v>181</v>
      </c>
      <c r="H1259" s="70">
        <v>0</v>
      </c>
      <c r="I1259" s="70" t="s">
        <v>181</v>
      </c>
      <c r="J1259" s="149"/>
    </row>
    <row r="1260" spans="1:10" ht="12.75" customHeight="1">
      <c r="A1260" s="70" t="s">
        <v>2664</v>
      </c>
      <c r="B1260" s="137" t="s">
        <v>2667</v>
      </c>
      <c r="C1260" s="137" t="s">
        <v>2668</v>
      </c>
      <c r="D1260" s="137">
        <v>90</v>
      </c>
      <c r="E1260" s="137" t="s">
        <v>2935</v>
      </c>
      <c r="F1260" s="137">
        <v>0</v>
      </c>
      <c r="G1260" s="137" t="s">
        <v>181</v>
      </c>
      <c r="H1260" s="70">
        <v>0</v>
      </c>
      <c r="I1260" s="70" t="s">
        <v>181</v>
      </c>
      <c r="J1260" s="149"/>
    </row>
    <row r="1261" spans="1:10" ht="12.75" customHeight="1">
      <c r="A1261" s="70" t="s">
        <v>2664</v>
      </c>
      <c r="B1261" s="137" t="s">
        <v>2669</v>
      </c>
      <c r="C1261" s="137" t="s">
        <v>2670</v>
      </c>
      <c r="D1261" s="137">
        <v>90</v>
      </c>
      <c r="E1261" s="137" t="s">
        <v>2935</v>
      </c>
      <c r="F1261" s="137">
        <v>0</v>
      </c>
      <c r="G1261" s="137" t="s">
        <v>181</v>
      </c>
      <c r="H1261" s="70">
        <v>0</v>
      </c>
      <c r="I1261" s="70" t="s">
        <v>181</v>
      </c>
      <c r="J1261" s="149"/>
    </row>
    <row r="1262" spans="1:10" ht="12.75" customHeight="1">
      <c r="A1262" s="70" t="s">
        <v>2664</v>
      </c>
      <c r="B1262" s="137" t="s">
        <v>2671</v>
      </c>
      <c r="C1262" s="137" t="s">
        <v>2672</v>
      </c>
      <c r="D1262" s="137">
        <v>90</v>
      </c>
      <c r="E1262" s="137" t="s">
        <v>2935</v>
      </c>
      <c r="F1262" s="137">
        <v>0</v>
      </c>
      <c r="G1262" s="137" t="s">
        <v>181</v>
      </c>
      <c r="H1262" s="70">
        <v>0</v>
      </c>
      <c r="I1262" s="70" t="s">
        <v>181</v>
      </c>
      <c r="J1262" s="149"/>
    </row>
    <row r="1263" spans="1:10" ht="12.75" customHeight="1">
      <c r="A1263" s="70" t="s">
        <v>2664</v>
      </c>
      <c r="B1263" s="137" t="s">
        <v>2673</v>
      </c>
      <c r="C1263" s="137" t="s">
        <v>2674</v>
      </c>
      <c r="D1263" s="137">
        <v>90</v>
      </c>
      <c r="E1263" s="137" t="s">
        <v>2935</v>
      </c>
      <c r="F1263" s="137">
        <v>0</v>
      </c>
      <c r="G1263" s="137" t="s">
        <v>181</v>
      </c>
      <c r="H1263" s="70">
        <v>0</v>
      </c>
      <c r="I1263" s="70" t="s">
        <v>181</v>
      </c>
      <c r="J1263" s="149"/>
    </row>
    <row r="1264" spans="1:10" ht="12.75" customHeight="1">
      <c r="A1264" s="70" t="s">
        <v>2664</v>
      </c>
      <c r="B1264" s="70" t="s">
        <v>2675</v>
      </c>
      <c r="C1264" s="70" t="s">
        <v>2676</v>
      </c>
      <c r="D1264" s="70">
        <v>360</v>
      </c>
      <c r="E1264" s="70" t="s">
        <v>2935</v>
      </c>
      <c r="F1264" s="70">
        <v>1</v>
      </c>
      <c r="G1264" s="70" t="s">
        <v>181</v>
      </c>
      <c r="H1264" s="70">
        <v>0</v>
      </c>
      <c r="I1264" s="70" t="s">
        <v>181</v>
      </c>
      <c r="J1264" s="149">
        <v>698.66</v>
      </c>
    </row>
    <row r="1265" spans="1:10" ht="12.75" customHeight="1">
      <c r="A1265" s="70" t="s">
        <v>2664</v>
      </c>
      <c r="B1265" s="137" t="s">
        <v>2677</v>
      </c>
      <c r="C1265" s="137" t="s">
        <v>2678</v>
      </c>
      <c r="D1265" s="137">
        <v>90</v>
      </c>
      <c r="E1265" s="137" t="s">
        <v>2935</v>
      </c>
      <c r="F1265" s="137">
        <v>0</v>
      </c>
      <c r="G1265" s="137" t="s">
        <v>181</v>
      </c>
      <c r="H1265" s="70">
        <v>0</v>
      </c>
      <c r="I1265" s="70" t="s">
        <v>181</v>
      </c>
      <c r="J1265" s="149"/>
    </row>
    <row r="1266" spans="1:10" ht="12.75" customHeight="1">
      <c r="A1266" s="70" t="s">
        <v>2664</v>
      </c>
      <c r="B1266" s="70" t="s">
        <v>2679</v>
      </c>
      <c r="C1266" s="70" t="s">
        <v>2680</v>
      </c>
      <c r="D1266" s="70">
        <v>90</v>
      </c>
      <c r="E1266" s="70" t="s">
        <v>2935</v>
      </c>
      <c r="F1266" s="70">
        <v>1</v>
      </c>
      <c r="G1266" s="70" t="s">
        <v>181</v>
      </c>
      <c r="H1266" s="70">
        <v>0</v>
      </c>
      <c r="I1266" s="70" t="s">
        <v>181</v>
      </c>
      <c r="J1266" s="149">
        <v>1153.8399999999999</v>
      </c>
    </row>
    <row r="1267" spans="1:10" ht="12.75" customHeight="1">
      <c r="A1267" s="70" t="s">
        <v>2664</v>
      </c>
      <c r="B1267" s="137" t="s">
        <v>2681</v>
      </c>
      <c r="C1267" s="137" t="s">
        <v>2682</v>
      </c>
      <c r="D1267" s="137">
        <v>90</v>
      </c>
      <c r="E1267" s="137" t="s">
        <v>2935</v>
      </c>
      <c r="F1267" s="137">
        <v>0</v>
      </c>
      <c r="G1267" s="137" t="s">
        <v>181</v>
      </c>
      <c r="H1267" s="70">
        <v>0</v>
      </c>
      <c r="I1267" s="70" t="s">
        <v>181</v>
      </c>
      <c r="J1267" s="149"/>
    </row>
    <row r="1268" spans="1:10" ht="12.75" customHeight="1">
      <c r="A1268" s="70" t="s">
        <v>2664</v>
      </c>
      <c r="B1268" s="70" t="s">
        <v>2683</v>
      </c>
      <c r="C1268" s="70" t="s">
        <v>2684</v>
      </c>
      <c r="D1268" s="70">
        <v>90</v>
      </c>
      <c r="E1268" s="70" t="s">
        <v>2935</v>
      </c>
      <c r="F1268" s="70">
        <v>2</v>
      </c>
      <c r="G1268" s="70" t="s">
        <v>36</v>
      </c>
      <c r="H1268" s="70">
        <v>0</v>
      </c>
      <c r="I1268" s="70" t="s">
        <v>36</v>
      </c>
      <c r="J1268" s="149">
        <v>8682.39</v>
      </c>
    </row>
    <row r="1269" spans="1:10" ht="12.75" customHeight="1">
      <c r="A1269" s="70" t="s">
        <v>2664</v>
      </c>
      <c r="B1269" s="70" t="s">
        <v>2685</v>
      </c>
      <c r="C1269" s="70" t="s">
        <v>2686</v>
      </c>
      <c r="D1269" s="70">
        <v>90</v>
      </c>
      <c r="E1269" s="70" t="s">
        <v>2935</v>
      </c>
      <c r="F1269" s="70">
        <v>1</v>
      </c>
      <c r="G1269" s="70" t="s">
        <v>181</v>
      </c>
      <c r="H1269" s="70">
        <v>0</v>
      </c>
      <c r="I1269" s="70" t="s">
        <v>181</v>
      </c>
      <c r="J1269" s="149">
        <v>1171.06</v>
      </c>
    </row>
    <row r="1270" spans="1:10" ht="12.75" customHeight="1">
      <c r="A1270" s="70" t="s">
        <v>2664</v>
      </c>
      <c r="B1270" s="137" t="s">
        <v>2687</v>
      </c>
      <c r="C1270" s="137" t="s">
        <v>2688</v>
      </c>
      <c r="D1270" s="137">
        <v>90</v>
      </c>
      <c r="E1270" s="137" t="s">
        <v>2935</v>
      </c>
      <c r="F1270" s="137">
        <v>0</v>
      </c>
      <c r="G1270" s="137" t="s">
        <v>181</v>
      </c>
      <c r="H1270" s="70">
        <v>0</v>
      </c>
      <c r="I1270" s="70" t="s">
        <v>181</v>
      </c>
      <c r="J1270" s="149"/>
    </row>
    <row r="1271" spans="1:10" ht="12.75" customHeight="1">
      <c r="A1271" s="70" t="s">
        <v>2664</v>
      </c>
      <c r="B1271" s="70" t="s">
        <v>2689</v>
      </c>
      <c r="C1271" s="70" t="s">
        <v>2690</v>
      </c>
      <c r="D1271" s="70">
        <v>90</v>
      </c>
      <c r="E1271" s="70" t="s">
        <v>2935</v>
      </c>
      <c r="F1271" s="70">
        <v>1</v>
      </c>
      <c r="G1271" s="70" t="s">
        <v>181</v>
      </c>
      <c r="H1271" s="70">
        <v>0</v>
      </c>
      <c r="I1271" s="70" t="s">
        <v>181</v>
      </c>
      <c r="J1271" s="149">
        <v>252.71</v>
      </c>
    </row>
    <row r="1272" spans="1:10" ht="12.75" customHeight="1">
      <c r="A1272" s="70" t="s">
        <v>2664</v>
      </c>
      <c r="B1272" s="137" t="s">
        <v>2691</v>
      </c>
      <c r="C1272" s="137" t="s">
        <v>2692</v>
      </c>
      <c r="D1272" s="137">
        <v>90</v>
      </c>
      <c r="E1272" s="137" t="s">
        <v>2935</v>
      </c>
      <c r="F1272" s="137">
        <v>0</v>
      </c>
      <c r="G1272" s="137" t="s">
        <v>181</v>
      </c>
      <c r="H1272" s="70">
        <v>0</v>
      </c>
      <c r="I1272" s="70" t="s">
        <v>181</v>
      </c>
      <c r="J1272" s="149"/>
    </row>
    <row r="1273" spans="1:10" ht="12.75" customHeight="1">
      <c r="A1273" s="70" t="s">
        <v>2664</v>
      </c>
      <c r="B1273" s="137" t="s">
        <v>2693</v>
      </c>
      <c r="C1273" s="137" t="s">
        <v>2694</v>
      </c>
      <c r="D1273" s="137">
        <v>90</v>
      </c>
      <c r="E1273" s="137" t="s">
        <v>2935</v>
      </c>
      <c r="F1273" s="137">
        <v>0</v>
      </c>
      <c r="G1273" s="137" t="s">
        <v>181</v>
      </c>
      <c r="H1273" s="70">
        <v>0</v>
      </c>
      <c r="I1273" s="70" t="s">
        <v>181</v>
      </c>
      <c r="J1273" s="149"/>
    </row>
    <row r="1274" spans="1:10" ht="12.75" customHeight="1">
      <c r="A1274" s="70" t="s">
        <v>2664</v>
      </c>
      <c r="B1274" s="137" t="s">
        <v>2695</v>
      </c>
      <c r="C1274" s="137" t="s">
        <v>2696</v>
      </c>
      <c r="D1274" s="137">
        <v>90</v>
      </c>
      <c r="E1274" s="137" t="s">
        <v>2935</v>
      </c>
      <c r="F1274" s="137">
        <v>0</v>
      </c>
      <c r="G1274" s="137" t="s">
        <v>181</v>
      </c>
      <c r="H1274" s="70">
        <v>0</v>
      </c>
      <c r="I1274" s="70" t="s">
        <v>181</v>
      </c>
      <c r="J1274" s="149"/>
    </row>
    <row r="1275" spans="1:10" ht="12.75" customHeight="1">
      <c r="A1275" s="70" t="s">
        <v>2664</v>
      </c>
      <c r="B1275" s="137" t="s">
        <v>2697</v>
      </c>
      <c r="C1275" s="137" t="s">
        <v>2698</v>
      </c>
      <c r="D1275" s="137">
        <v>90</v>
      </c>
      <c r="E1275" s="137" t="s">
        <v>2935</v>
      </c>
      <c r="F1275" s="137">
        <v>0</v>
      </c>
      <c r="G1275" s="137" t="s">
        <v>181</v>
      </c>
      <c r="H1275" s="70">
        <v>0</v>
      </c>
      <c r="I1275" s="70" t="s">
        <v>181</v>
      </c>
      <c r="J1275" s="149"/>
    </row>
    <row r="1276" spans="1:10" ht="12.75" customHeight="1">
      <c r="A1276" s="70" t="s">
        <v>2664</v>
      </c>
      <c r="B1276" s="70" t="s">
        <v>2699</v>
      </c>
      <c r="C1276" s="70" t="s">
        <v>2700</v>
      </c>
      <c r="D1276" s="70">
        <v>90</v>
      </c>
      <c r="E1276" s="70" t="s">
        <v>2935</v>
      </c>
      <c r="F1276" s="70">
        <v>1</v>
      </c>
      <c r="G1276" s="70" t="s">
        <v>181</v>
      </c>
      <c r="H1276" s="70">
        <v>0</v>
      </c>
      <c r="I1276" s="70" t="s">
        <v>181</v>
      </c>
      <c r="J1276" s="149">
        <v>470.74</v>
      </c>
    </row>
    <row r="1277" spans="1:10" ht="12.75" customHeight="1">
      <c r="A1277" s="70" t="s">
        <v>2664</v>
      </c>
      <c r="B1277" s="137" t="s">
        <v>2701</v>
      </c>
      <c r="C1277" s="137" t="s">
        <v>2702</v>
      </c>
      <c r="D1277" s="137">
        <v>90</v>
      </c>
      <c r="E1277" s="137" t="s">
        <v>2935</v>
      </c>
      <c r="F1277" s="137">
        <v>0</v>
      </c>
      <c r="G1277" s="137" t="s">
        <v>181</v>
      </c>
      <c r="H1277" s="70">
        <v>0</v>
      </c>
      <c r="I1277" s="70" t="s">
        <v>181</v>
      </c>
      <c r="J1277" s="149"/>
    </row>
    <row r="1278" spans="1:10" ht="12.75" customHeight="1">
      <c r="A1278" s="70" t="s">
        <v>2664</v>
      </c>
      <c r="B1278" s="137" t="s">
        <v>2703</v>
      </c>
      <c r="C1278" s="137" t="s">
        <v>2704</v>
      </c>
      <c r="D1278" s="137">
        <v>90</v>
      </c>
      <c r="E1278" s="137" t="s">
        <v>2935</v>
      </c>
      <c r="F1278" s="137">
        <v>0</v>
      </c>
      <c r="G1278" s="137" t="s">
        <v>181</v>
      </c>
      <c r="H1278" s="70">
        <v>0</v>
      </c>
      <c r="I1278" s="70" t="s">
        <v>181</v>
      </c>
      <c r="J1278" s="149"/>
    </row>
    <row r="1279" spans="1:10" ht="12.75" customHeight="1">
      <c r="A1279" s="70" t="s">
        <v>2664</v>
      </c>
      <c r="B1279" s="137" t="s">
        <v>2705</v>
      </c>
      <c r="C1279" s="137" t="s">
        <v>2706</v>
      </c>
      <c r="D1279" s="137">
        <v>90</v>
      </c>
      <c r="E1279" s="137" t="s">
        <v>2935</v>
      </c>
      <c r="F1279" s="137">
        <v>0</v>
      </c>
      <c r="G1279" s="137" t="s">
        <v>181</v>
      </c>
      <c r="H1279" s="70">
        <v>0</v>
      </c>
      <c r="I1279" s="70" t="s">
        <v>181</v>
      </c>
      <c r="J1279" s="149"/>
    </row>
    <row r="1280" spans="1:10" ht="12.75" customHeight="1">
      <c r="A1280" s="70" t="s">
        <v>2664</v>
      </c>
      <c r="B1280" s="137" t="s">
        <v>2707</v>
      </c>
      <c r="C1280" s="137" t="s">
        <v>2708</v>
      </c>
      <c r="D1280" s="137">
        <v>90</v>
      </c>
      <c r="E1280" s="137" t="s">
        <v>2935</v>
      </c>
      <c r="F1280" s="137">
        <v>0</v>
      </c>
      <c r="G1280" s="137" t="s">
        <v>181</v>
      </c>
      <c r="H1280" s="70">
        <v>0</v>
      </c>
      <c r="I1280" s="70" t="s">
        <v>181</v>
      </c>
      <c r="J1280" s="149"/>
    </row>
    <row r="1281" spans="1:10" ht="12.75" customHeight="1">
      <c r="A1281" s="70" t="s">
        <v>2664</v>
      </c>
      <c r="B1281" s="137" t="s">
        <v>2709</v>
      </c>
      <c r="C1281" s="137" t="s">
        <v>2710</v>
      </c>
      <c r="D1281" s="137">
        <v>90</v>
      </c>
      <c r="E1281" s="137" t="s">
        <v>2935</v>
      </c>
      <c r="F1281" s="137">
        <v>0</v>
      </c>
      <c r="G1281" s="137" t="s">
        <v>181</v>
      </c>
      <c r="H1281" s="70">
        <v>0</v>
      </c>
      <c r="I1281" s="70" t="s">
        <v>181</v>
      </c>
      <c r="J1281" s="149"/>
    </row>
    <row r="1282" spans="1:10" ht="12.75" customHeight="1">
      <c r="A1282" s="70" t="s">
        <v>2664</v>
      </c>
      <c r="B1282" s="137" t="s">
        <v>2711</v>
      </c>
      <c r="C1282" s="137" t="s">
        <v>2712</v>
      </c>
      <c r="D1282" s="137">
        <v>90</v>
      </c>
      <c r="E1282" s="137" t="s">
        <v>2935</v>
      </c>
      <c r="F1282" s="137">
        <v>0</v>
      </c>
      <c r="G1282" s="137" t="s">
        <v>181</v>
      </c>
      <c r="H1282" s="70">
        <v>0</v>
      </c>
      <c r="I1282" s="70" t="s">
        <v>181</v>
      </c>
      <c r="J1282" s="149"/>
    </row>
    <row r="1283" spans="1:10" ht="12.75" customHeight="1">
      <c r="A1283" s="70" t="s">
        <v>2664</v>
      </c>
      <c r="B1283" s="137" t="s">
        <v>2713</v>
      </c>
      <c r="C1283" s="137" t="s">
        <v>2714</v>
      </c>
      <c r="D1283" s="137">
        <v>90</v>
      </c>
      <c r="E1283" s="137" t="s">
        <v>2935</v>
      </c>
      <c r="F1283" s="137">
        <v>0</v>
      </c>
      <c r="G1283" s="137" t="s">
        <v>181</v>
      </c>
      <c r="H1283" s="70">
        <v>0</v>
      </c>
      <c r="I1283" s="70" t="s">
        <v>181</v>
      </c>
      <c r="J1283" s="149"/>
    </row>
    <row r="1284" spans="1:10" ht="12.75" customHeight="1">
      <c r="A1284" s="70" t="s">
        <v>2664</v>
      </c>
      <c r="B1284" s="70" t="s">
        <v>2715</v>
      </c>
      <c r="C1284" s="70" t="s">
        <v>2716</v>
      </c>
      <c r="D1284" s="70">
        <v>360</v>
      </c>
      <c r="E1284" s="70" t="s">
        <v>2935</v>
      </c>
      <c r="F1284" s="70">
        <v>1</v>
      </c>
      <c r="G1284" s="70" t="s">
        <v>181</v>
      </c>
      <c r="H1284" s="70">
        <v>0</v>
      </c>
      <c r="I1284" s="70" t="s">
        <v>181</v>
      </c>
      <c r="J1284" s="149">
        <v>698.31</v>
      </c>
    </row>
    <row r="1285" spans="1:10" ht="12.75" customHeight="1">
      <c r="A1285" s="70" t="s">
        <v>2664</v>
      </c>
      <c r="B1285" s="137" t="s">
        <v>2717</v>
      </c>
      <c r="C1285" s="137" t="s">
        <v>2718</v>
      </c>
      <c r="D1285" s="137">
        <v>90</v>
      </c>
      <c r="E1285" s="137" t="s">
        <v>2935</v>
      </c>
      <c r="F1285" s="137">
        <v>0</v>
      </c>
      <c r="G1285" s="137" t="s">
        <v>181</v>
      </c>
      <c r="H1285" s="70">
        <v>0</v>
      </c>
      <c r="I1285" s="70" t="s">
        <v>181</v>
      </c>
      <c r="J1285" s="149"/>
    </row>
    <row r="1286" spans="1:10" ht="12.75" customHeight="1">
      <c r="A1286" s="70" t="s">
        <v>2664</v>
      </c>
      <c r="B1286" s="137" t="s">
        <v>2719</v>
      </c>
      <c r="C1286" s="137" t="s">
        <v>2720</v>
      </c>
      <c r="D1286" s="137">
        <v>90</v>
      </c>
      <c r="E1286" s="137" t="s">
        <v>2935</v>
      </c>
      <c r="F1286" s="137">
        <v>0</v>
      </c>
      <c r="G1286" s="137" t="s">
        <v>181</v>
      </c>
      <c r="H1286" s="70">
        <v>0</v>
      </c>
      <c r="I1286" s="70" t="s">
        <v>181</v>
      </c>
      <c r="J1286" s="149"/>
    </row>
    <row r="1287" spans="1:10" ht="12.75" customHeight="1">
      <c r="A1287" s="70" t="s">
        <v>2664</v>
      </c>
      <c r="B1287" s="137" t="s">
        <v>2721</v>
      </c>
      <c r="C1287" s="137" t="s">
        <v>2722</v>
      </c>
      <c r="D1287" s="137">
        <v>90</v>
      </c>
      <c r="E1287" s="137" t="s">
        <v>2935</v>
      </c>
      <c r="F1287" s="137">
        <v>0</v>
      </c>
      <c r="G1287" s="137" t="s">
        <v>181</v>
      </c>
      <c r="H1287" s="70">
        <v>0</v>
      </c>
      <c r="I1287" s="70" t="s">
        <v>181</v>
      </c>
      <c r="J1287" s="149"/>
    </row>
    <row r="1288" spans="1:10" ht="12.75" customHeight="1">
      <c r="A1288" s="70" t="s">
        <v>2664</v>
      </c>
      <c r="B1288" s="137" t="s">
        <v>2723</v>
      </c>
      <c r="C1288" s="137" t="s">
        <v>2724</v>
      </c>
      <c r="D1288" s="137">
        <v>90</v>
      </c>
      <c r="E1288" s="137" t="s">
        <v>2935</v>
      </c>
      <c r="F1288" s="137">
        <v>0</v>
      </c>
      <c r="G1288" s="137" t="s">
        <v>181</v>
      </c>
      <c r="H1288" s="70">
        <v>0</v>
      </c>
      <c r="I1288" s="70" t="s">
        <v>181</v>
      </c>
      <c r="J1288" s="149"/>
    </row>
    <row r="1289" spans="1:10" ht="12.75" customHeight="1">
      <c r="A1289" s="70" t="s">
        <v>2664</v>
      </c>
      <c r="B1289" s="137" t="s">
        <v>2725</v>
      </c>
      <c r="C1289" s="137" t="s">
        <v>2726</v>
      </c>
      <c r="D1289" s="137">
        <v>90</v>
      </c>
      <c r="E1289" s="137" t="s">
        <v>2935</v>
      </c>
      <c r="F1289" s="137">
        <v>0</v>
      </c>
      <c r="G1289" s="137" t="s">
        <v>181</v>
      </c>
      <c r="H1289" s="70">
        <v>0</v>
      </c>
      <c r="I1289" s="70" t="s">
        <v>181</v>
      </c>
      <c r="J1289" s="149"/>
    </row>
    <row r="1290" spans="1:10" ht="12.75" customHeight="1">
      <c r="A1290" s="70" t="s">
        <v>2664</v>
      </c>
      <c r="B1290" s="137" t="s">
        <v>2727</v>
      </c>
      <c r="C1290" s="137" t="s">
        <v>2728</v>
      </c>
      <c r="D1290" s="137">
        <v>90</v>
      </c>
      <c r="E1290" s="137" t="s">
        <v>2935</v>
      </c>
      <c r="F1290" s="137">
        <v>0</v>
      </c>
      <c r="G1290" s="137" t="s">
        <v>181</v>
      </c>
      <c r="H1290" s="70">
        <v>0</v>
      </c>
      <c r="I1290" s="70" t="s">
        <v>181</v>
      </c>
      <c r="J1290" s="149"/>
    </row>
    <row r="1291" spans="1:10" ht="12.75" customHeight="1">
      <c r="A1291" s="70" t="s">
        <v>2664</v>
      </c>
      <c r="B1291" s="137" t="s">
        <v>2729</v>
      </c>
      <c r="C1291" s="137" t="s">
        <v>2730</v>
      </c>
      <c r="D1291" s="137">
        <v>90</v>
      </c>
      <c r="E1291" s="137" t="s">
        <v>2935</v>
      </c>
      <c r="F1291" s="137">
        <v>0</v>
      </c>
      <c r="G1291" s="137" t="s">
        <v>181</v>
      </c>
      <c r="H1291" s="70">
        <v>0</v>
      </c>
      <c r="I1291" s="70" t="s">
        <v>181</v>
      </c>
      <c r="J1291" s="149"/>
    </row>
    <row r="1292" spans="1:10" ht="12.75" customHeight="1">
      <c r="A1292" s="70" t="s">
        <v>2664</v>
      </c>
      <c r="B1292" s="137" t="s">
        <v>2731</v>
      </c>
      <c r="C1292" s="137" t="s">
        <v>2732</v>
      </c>
      <c r="D1292" s="137">
        <v>90</v>
      </c>
      <c r="E1292" s="137" t="s">
        <v>2935</v>
      </c>
      <c r="F1292" s="137">
        <v>0</v>
      </c>
      <c r="G1292" s="137" t="s">
        <v>181</v>
      </c>
      <c r="H1292" s="70">
        <v>0</v>
      </c>
      <c r="I1292" s="70" t="s">
        <v>181</v>
      </c>
      <c r="J1292" s="149"/>
    </row>
    <row r="1293" spans="1:10" ht="12.75" customHeight="1">
      <c r="A1293" s="70" t="s">
        <v>2664</v>
      </c>
      <c r="B1293" s="137" t="s">
        <v>2733</v>
      </c>
      <c r="C1293" s="137" t="s">
        <v>2734</v>
      </c>
      <c r="D1293" s="137">
        <v>90</v>
      </c>
      <c r="E1293" s="137" t="s">
        <v>2935</v>
      </c>
      <c r="F1293" s="137">
        <v>0</v>
      </c>
      <c r="G1293" s="137" t="s">
        <v>181</v>
      </c>
      <c r="H1293" s="70">
        <v>0</v>
      </c>
      <c r="I1293" s="70" t="s">
        <v>181</v>
      </c>
      <c r="J1293" s="149"/>
    </row>
    <row r="1294" spans="1:10" ht="12.75" customHeight="1">
      <c r="A1294" s="70" t="s">
        <v>2664</v>
      </c>
      <c r="B1294" s="137" t="s">
        <v>2735</v>
      </c>
      <c r="C1294" s="137" t="s">
        <v>2736</v>
      </c>
      <c r="D1294" s="137">
        <v>90</v>
      </c>
      <c r="E1294" s="137" t="s">
        <v>2935</v>
      </c>
      <c r="F1294" s="137">
        <v>0</v>
      </c>
      <c r="G1294" s="137" t="s">
        <v>181</v>
      </c>
      <c r="H1294" s="70">
        <v>0</v>
      </c>
      <c r="I1294" s="70" t="s">
        <v>181</v>
      </c>
      <c r="J1294" s="149"/>
    </row>
    <row r="1295" spans="1:10" ht="12.75" customHeight="1">
      <c r="A1295" s="70" t="s">
        <v>2664</v>
      </c>
      <c r="B1295" s="137" t="s">
        <v>2737</v>
      </c>
      <c r="C1295" s="137" t="s">
        <v>2738</v>
      </c>
      <c r="D1295" s="137">
        <v>90</v>
      </c>
      <c r="E1295" s="137" t="s">
        <v>2935</v>
      </c>
      <c r="F1295" s="137">
        <v>0</v>
      </c>
      <c r="G1295" s="137" t="s">
        <v>181</v>
      </c>
      <c r="H1295" s="70">
        <v>0</v>
      </c>
      <c r="I1295" s="70" t="s">
        <v>181</v>
      </c>
      <c r="J1295" s="149"/>
    </row>
    <row r="1296" spans="1:10" ht="12.75" customHeight="1">
      <c r="A1296" s="70" t="s">
        <v>2664</v>
      </c>
      <c r="B1296" s="137" t="s">
        <v>2739</v>
      </c>
      <c r="C1296" s="137" t="s">
        <v>2740</v>
      </c>
      <c r="D1296" s="137">
        <v>90</v>
      </c>
      <c r="E1296" s="137" t="s">
        <v>2935</v>
      </c>
      <c r="F1296" s="137">
        <v>0</v>
      </c>
      <c r="G1296" s="137" t="s">
        <v>181</v>
      </c>
      <c r="H1296" s="70">
        <v>0</v>
      </c>
      <c r="I1296" s="70" t="s">
        <v>181</v>
      </c>
      <c r="J1296" s="149"/>
    </row>
    <row r="1297" spans="1:10" ht="12.75" customHeight="1">
      <c r="A1297" s="70" t="s">
        <v>2664</v>
      </c>
      <c r="B1297" s="137" t="s">
        <v>2741</v>
      </c>
      <c r="C1297" s="137" t="s">
        <v>2742</v>
      </c>
      <c r="D1297" s="137">
        <v>90</v>
      </c>
      <c r="E1297" s="137" t="s">
        <v>2935</v>
      </c>
      <c r="F1297" s="137">
        <v>0</v>
      </c>
      <c r="G1297" s="137" t="s">
        <v>181</v>
      </c>
      <c r="H1297" s="70">
        <v>0</v>
      </c>
      <c r="I1297" s="70" t="s">
        <v>181</v>
      </c>
      <c r="J1297" s="149"/>
    </row>
    <row r="1298" spans="1:10" ht="12.75" customHeight="1">
      <c r="A1298" s="70" t="s">
        <v>2664</v>
      </c>
      <c r="B1298" s="137" t="s">
        <v>2743</v>
      </c>
      <c r="C1298" s="137" t="s">
        <v>2744</v>
      </c>
      <c r="D1298" s="137">
        <v>90</v>
      </c>
      <c r="E1298" s="137" t="s">
        <v>2935</v>
      </c>
      <c r="F1298" s="137">
        <v>0</v>
      </c>
      <c r="G1298" s="137" t="s">
        <v>181</v>
      </c>
      <c r="H1298" s="70">
        <v>0</v>
      </c>
      <c r="I1298" s="70" t="s">
        <v>181</v>
      </c>
      <c r="J1298" s="149"/>
    </row>
    <row r="1299" spans="1:10" ht="12.75" customHeight="1">
      <c r="A1299" s="70" t="s">
        <v>2664</v>
      </c>
      <c r="B1299" s="137" t="s">
        <v>2745</v>
      </c>
      <c r="C1299" s="137" t="s">
        <v>2746</v>
      </c>
      <c r="D1299" s="137">
        <v>90</v>
      </c>
      <c r="E1299" s="137" t="s">
        <v>2935</v>
      </c>
      <c r="F1299" s="137">
        <v>0</v>
      </c>
      <c r="G1299" s="137" t="s">
        <v>181</v>
      </c>
      <c r="H1299" s="70">
        <v>0</v>
      </c>
      <c r="I1299" s="70" t="s">
        <v>181</v>
      </c>
      <c r="J1299" s="149"/>
    </row>
    <row r="1300" spans="1:10" ht="12.75" customHeight="1">
      <c r="A1300" s="71" t="s">
        <v>2664</v>
      </c>
      <c r="B1300" s="153" t="s">
        <v>2747</v>
      </c>
      <c r="C1300" s="153" t="s">
        <v>2748</v>
      </c>
      <c r="D1300" s="153">
        <v>90</v>
      </c>
      <c r="E1300" s="153" t="s">
        <v>2935</v>
      </c>
      <c r="F1300" s="153">
        <v>0</v>
      </c>
      <c r="G1300" s="153" t="s">
        <v>181</v>
      </c>
      <c r="H1300" s="71">
        <v>0</v>
      </c>
      <c r="I1300" s="71" t="s">
        <v>181</v>
      </c>
      <c r="J1300" s="152"/>
    </row>
    <row r="1301" spans="1:10">
      <c r="A1301" s="29"/>
      <c r="B1301" s="28">
        <f>COUNTA(B1259:B1300)</f>
        <v>42</v>
      </c>
      <c r="C1301" s="28"/>
      <c r="D1301" s="29"/>
      <c r="E1301" s="29"/>
      <c r="F1301" s="28">
        <f>COUNTIF(F1259:F1300, "&gt;0")</f>
        <v>7</v>
      </c>
      <c r="G1301" s="29"/>
      <c r="H1301" s="28"/>
      <c r="I1301" s="29"/>
      <c r="J1301" s="51">
        <f>SUM(J1259:J1300)</f>
        <v>13127.709999999997</v>
      </c>
    </row>
    <row r="1302" spans="1:10">
      <c r="A1302" s="29"/>
      <c r="B1302" s="28"/>
      <c r="C1302" s="28"/>
      <c r="D1302" s="29"/>
      <c r="E1302" s="29"/>
      <c r="F1302" s="28"/>
      <c r="G1302" s="29"/>
      <c r="H1302" s="28"/>
      <c r="I1302" s="29"/>
      <c r="J1302" s="51"/>
    </row>
    <row r="1303" spans="1:10" ht="12.75" customHeight="1">
      <c r="A1303" s="70" t="s">
        <v>2749</v>
      </c>
      <c r="B1303" s="137" t="s">
        <v>2750</v>
      </c>
      <c r="C1303" s="137" t="s">
        <v>2751</v>
      </c>
      <c r="D1303" s="137">
        <v>90</v>
      </c>
      <c r="E1303" s="137" t="s">
        <v>2935</v>
      </c>
      <c r="F1303" s="137">
        <v>0</v>
      </c>
      <c r="G1303" s="137" t="s">
        <v>181</v>
      </c>
      <c r="H1303" s="70">
        <v>0</v>
      </c>
      <c r="I1303" s="70" t="s">
        <v>181</v>
      </c>
      <c r="J1303" s="149"/>
    </row>
    <row r="1304" spans="1:10" ht="12.75" customHeight="1">
      <c r="A1304" s="70" t="s">
        <v>2749</v>
      </c>
      <c r="B1304" s="137" t="s">
        <v>2752</v>
      </c>
      <c r="C1304" s="137" t="s">
        <v>2753</v>
      </c>
      <c r="D1304" s="137">
        <v>90</v>
      </c>
      <c r="E1304" s="137" t="s">
        <v>2935</v>
      </c>
      <c r="F1304" s="137">
        <v>0</v>
      </c>
      <c r="G1304" s="137" t="s">
        <v>181</v>
      </c>
      <c r="H1304" s="70">
        <v>0</v>
      </c>
      <c r="I1304" s="70" t="s">
        <v>181</v>
      </c>
      <c r="J1304" s="149"/>
    </row>
    <row r="1305" spans="1:10" ht="12.75" customHeight="1">
      <c r="A1305" s="70" t="s">
        <v>2749</v>
      </c>
      <c r="B1305" s="137" t="s">
        <v>2754</v>
      </c>
      <c r="C1305" s="137" t="s">
        <v>2755</v>
      </c>
      <c r="D1305" s="137">
        <v>90</v>
      </c>
      <c r="E1305" s="137" t="s">
        <v>2935</v>
      </c>
      <c r="F1305" s="137">
        <v>0</v>
      </c>
      <c r="G1305" s="137" t="s">
        <v>181</v>
      </c>
      <c r="H1305" s="70">
        <v>0</v>
      </c>
      <c r="I1305" s="70" t="s">
        <v>181</v>
      </c>
      <c r="J1305" s="149"/>
    </row>
    <row r="1306" spans="1:10" ht="12.75" customHeight="1">
      <c r="A1306" s="70" t="s">
        <v>2749</v>
      </c>
      <c r="B1306" s="137" t="s">
        <v>2756</v>
      </c>
      <c r="C1306" s="137" t="s">
        <v>2757</v>
      </c>
      <c r="D1306" s="137">
        <v>90</v>
      </c>
      <c r="E1306" s="137" t="s">
        <v>2935</v>
      </c>
      <c r="F1306" s="137">
        <v>0</v>
      </c>
      <c r="G1306" s="137" t="s">
        <v>181</v>
      </c>
      <c r="H1306" s="70">
        <v>0</v>
      </c>
      <c r="I1306" s="70" t="s">
        <v>181</v>
      </c>
      <c r="J1306" s="149"/>
    </row>
    <row r="1307" spans="1:10" ht="12.75" customHeight="1">
      <c r="A1307" s="70" t="s">
        <v>2749</v>
      </c>
      <c r="B1307" s="137" t="s">
        <v>2758</v>
      </c>
      <c r="C1307" s="137" t="s">
        <v>2759</v>
      </c>
      <c r="D1307" s="137">
        <v>90</v>
      </c>
      <c r="E1307" s="137" t="s">
        <v>2935</v>
      </c>
      <c r="F1307" s="137">
        <v>0</v>
      </c>
      <c r="G1307" s="137" t="s">
        <v>181</v>
      </c>
      <c r="H1307" s="70">
        <v>0</v>
      </c>
      <c r="I1307" s="70" t="s">
        <v>181</v>
      </c>
      <c r="J1307" s="149"/>
    </row>
    <row r="1308" spans="1:10" ht="12.75" customHeight="1">
      <c r="A1308" s="70" t="s">
        <v>2749</v>
      </c>
      <c r="B1308" s="70" t="s">
        <v>2760</v>
      </c>
      <c r="C1308" s="70" t="s">
        <v>2761</v>
      </c>
      <c r="D1308" s="70">
        <v>90</v>
      </c>
      <c r="E1308" s="70" t="s">
        <v>2935</v>
      </c>
      <c r="F1308" s="70">
        <v>1</v>
      </c>
      <c r="G1308" s="70" t="s">
        <v>181</v>
      </c>
      <c r="H1308" s="70">
        <v>0</v>
      </c>
      <c r="I1308" s="70" t="s">
        <v>181</v>
      </c>
      <c r="J1308" s="149">
        <v>399.22</v>
      </c>
    </row>
    <row r="1309" spans="1:10" ht="12.75" customHeight="1">
      <c r="A1309" s="70" t="s">
        <v>2749</v>
      </c>
      <c r="B1309" s="137" t="s">
        <v>2762</v>
      </c>
      <c r="C1309" s="137" t="s">
        <v>2763</v>
      </c>
      <c r="D1309" s="137">
        <v>90</v>
      </c>
      <c r="E1309" s="137" t="s">
        <v>2935</v>
      </c>
      <c r="F1309" s="137">
        <v>0</v>
      </c>
      <c r="G1309" s="137" t="s">
        <v>181</v>
      </c>
      <c r="H1309" s="70">
        <v>0</v>
      </c>
      <c r="I1309" s="70" t="s">
        <v>181</v>
      </c>
      <c r="J1309" s="149"/>
    </row>
    <row r="1310" spans="1:10" ht="12.75" customHeight="1">
      <c r="A1310" s="70" t="s">
        <v>2749</v>
      </c>
      <c r="B1310" s="137" t="s">
        <v>2764</v>
      </c>
      <c r="C1310" s="137" t="s">
        <v>2765</v>
      </c>
      <c r="D1310" s="137">
        <v>90</v>
      </c>
      <c r="E1310" s="137" t="s">
        <v>2935</v>
      </c>
      <c r="F1310" s="137">
        <v>0</v>
      </c>
      <c r="G1310" s="137" t="s">
        <v>181</v>
      </c>
      <c r="H1310" s="70">
        <v>0</v>
      </c>
      <c r="I1310" s="70" t="s">
        <v>181</v>
      </c>
      <c r="J1310" s="149"/>
    </row>
    <row r="1311" spans="1:10" ht="12.75" customHeight="1">
      <c r="A1311" s="70" t="s">
        <v>2749</v>
      </c>
      <c r="B1311" s="137" t="s">
        <v>2766</v>
      </c>
      <c r="C1311" s="137" t="s">
        <v>2767</v>
      </c>
      <c r="D1311" s="137">
        <v>90</v>
      </c>
      <c r="E1311" s="137" t="s">
        <v>2935</v>
      </c>
      <c r="F1311" s="137">
        <v>0</v>
      </c>
      <c r="G1311" s="137" t="s">
        <v>181</v>
      </c>
      <c r="H1311" s="70">
        <v>0</v>
      </c>
      <c r="I1311" s="70" t="s">
        <v>181</v>
      </c>
      <c r="J1311" s="149"/>
    </row>
    <row r="1312" spans="1:10" ht="12.75" customHeight="1">
      <c r="A1312" s="70" t="s">
        <v>2749</v>
      </c>
      <c r="B1312" s="137" t="s">
        <v>2768</v>
      </c>
      <c r="C1312" s="137" t="s">
        <v>2769</v>
      </c>
      <c r="D1312" s="137">
        <v>90</v>
      </c>
      <c r="E1312" s="137" t="s">
        <v>2935</v>
      </c>
      <c r="F1312" s="137">
        <v>0</v>
      </c>
      <c r="G1312" s="137" t="s">
        <v>181</v>
      </c>
      <c r="H1312" s="70">
        <v>0</v>
      </c>
      <c r="I1312" s="70" t="s">
        <v>181</v>
      </c>
      <c r="J1312" s="149"/>
    </row>
    <row r="1313" spans="1:10" ht="12.75" customHeight="1">
      <c r="A1313" s="70" t="s">
        <v>2749</v>
      </c>
      <c r="B1313" s="137" t="s">
        <v>2770</v>
      </c>
      <c r="C1313" s="137" t="s">
        <v>2771</v>
      </c>
      <c r="D1313" s="137">
        <v>90</v>
      </c>
      <c r="E1313" s="137" t="s">
        <v>2935</v>
      </c>
      <c r="F1313" s="137">
        <v>0</v>
      </c>
      <c r="G1313" s="137" t="s">
        <v>181</v>
      </c>
      <c r="H1313" s="70">
        <v>0</v>
      </c>
      <c r="I1313" s="70" t="s">
        <v>181</v>
      </c>
      <c r="J1313" s="149"/>
    </row>
    <row r="1314" spans="1:10" ht="12.75" customHeight="1">
      <c r="A1314" s="70" t="s">
        <v>2749</v>
      </c>
      <c r="B1314" s="137" t="s">
        <v>2772</v>
      </c>
      <c r="C1314" s="137" t="s">
        <v>2773</v>
      </c>
      <c r="D1314" s="137">
        <v>90</v>
      </c>
      <c r="E1314" s="137" t="s">
        <v>2935</v>
      </c>
      <c r="F1314" s="137">
        <v>0</v>
      </c>
      <c r="G1314" s="137" t="s">
        <v>181</v>
      </c>
      <c r="H1314" s="70">
        <v>0</v>
      </c>
      <c r="I1314" s="70" t="s">
        <v>181</v>
      </c>
      <c r="J1314" s="149"/>
    </row>
    <row r="1315" spans="1:10" ht="12.75" customHeight="1">
      <c r="A1315" s="70" t="s">
        <v>2749</v>
      </c>
      <c r="B1315" s="137" t="s">
        <v>2774</v>
      </c>
      <c r="C1315" s="137" t="s">
        <v>2775</v>
      </c>
      <c r="D1315" s="137">
        <v>90</v>
      </c>
      <c r="E1315" s="137" t="s">
        <v>2935</v>
      </c>
      <c r="F1315" s="137">
        <v>0</v>
      </c>
      <c r="G1315" s="137" t="s">
        <v>181</v>
      </c>
      <c r="H1315" s="70">
        <v>0</v>
      </c>
      <c r="I1315" s="70" t="s">
        <v>181</v>
      </c>
      <c r="J1315" s="149"/>
    </row>
    <row r="1316" spans="1:10" ht="12.75" customHeight="1">
      <c r="A1316" s="70" t="s">
        <v>2749</v>
      </c>
      <c r="B1316" s="137" t="s">
        <v>2776</v>
      </c>
      <c r="C1316" s="137" t="s">
        <v>2777</v>
      </c>
      <c r="D1316" s="137">
        <v>90</v>
      </c>
      <c r="E1316" s="137" t="s">
        <v>2935</v>
      </c>
      <c r="F1316" s="137">
        <v>0</v>
      </c>
      <c r="G1316" s="137" t="s">
        <v>181</v>
      </c>
      <c r="H1316" s="70">
        <v>0</v>
      </c>
      <c r="I1316" s="70" t="s">
        <v>181</v>
      </c>
      <c r="J1316" s="149"/>
    </row>
    <row r="1317" spans="1:10" ht="12.75" customHeight="1">
      <c r="A1317" s="70" t="s">
        <v>2749</v>
      </c>
      <c r="B1317" s="137" t="s">
        <v>2778</v>
      </c>
      <c r="C1317" s="137" t="s">
        <v>2779</v>
      </c>
      <c r="D1317" s="137">
        <v>90</v>
      </c>
      <c r="E1317" s="137" t="s">
        <v>2935</v>
      </c>
      <c r="F1317" s="137">
        <v>0</v>
      </c>
      <c r="G1317" s="137" t="s">
        <v>181</v>
      </c>
      <c r="H1317" s="70">
        <v>0</v>
      </c>
      <c r="I1317" s="70" t="s">
        <v>181</v>
      </c>
      <c r="J1317" s="149"/>
    </row>
    <row r="1318" spans="1:10" ht="12.75" customHeight="1">
      <c r="A1318" s="70" t="s">
        <v>2749</v>
      </c>
      <c r="B1318" s="137" t="s">
        <v>2780</v>
      </c>
      <c r="C1318" s="137" t="s">
        <v>2781</v>
      </c>
      <c r="D1318" s="137">
        <v>90</v>
      </c>
      <c r="E1318" s="137" t="s">
        <v>2935</v>
      </c>
      <c r="F1318" s="137">
        <v>0</v>
      </c>
      <c r="G1318" s="137" t="s">
        <v>181</v>
      </c>
      <c r="H1318" s="70">
        <v>0</v>
      </c>
      <c r="I1318" s="70" t="s">
        <v>181</v>
      </c>
      <c r="J1318" s="149"/>
    </row>
    <row r="1319" spans="1:10" ht="12.75" customHeight="1">
      <c r="A1319" s="70" t="s">
        <v>2749</v>
      </c>
      <c r="B1319" s="137" t="s">
        <v>2782</v>
      </c>
      <c r="C1319" s="137" t="s">
        <v>2783</v>
      </c>
      <c r="D1319" s="137">
        <v>90</v>
      </c>
      <c r="E1319" s="137" t="s">
        <v>2935</v>
      </c>
      <c r="F1319" s="137">
        <v>0</v>
      </c>
      <c r="G1319" s="137" t="s">
        <v>181</v>
      </c>
      <c r="H1319" s="70">
        <v>0</v>
      </c>
      <c r="I1319" s="70" t="s">
        <v>181</v>
      </c>
      <c r="J1319" s="149"/>
    </row>
    <row r="1320" spans="1:10" ht="12.75" customHeight="1">
      <c r="A1320" s="70" t="s">
        <v>2749</v>
      </c>
      <c r="B1320" s="137" t="s">
        <v>2784</v>
      </c>
      <c r="C1320" s="137" t="s">
        <v>2785</v>
      </c>
      <c r="D1320" s="137">
        <v>90</v>
      </c>
      <c r="E1320" s="137" t="s">
        <v>2935</v>
      </c>
      <c r="F1320" s="137">
        <v>0</v>
      </c>
      <c r="G1320" s="137" t="s">
        <v>181</v>
      </c>
      <c r="H1320" s="70">
        <v>0</v>
      </c>
      <c r="I1320" s="70" t="s">
        <v>181</v>
      </c>
      <c r="J1320" s="149"/>
    </row>
    <row r="1321" spans="1:10" ht="12.75" customHeight="1">
      <c r="A1321" s="70" t="s">
        <v>2749</v>
      </c>
      <c r="B1321" s="137" t="s">
        <v>2786</v>
      </c>
      <c r="C1321" s="137" t="s">
        <v>2787</v>
      </c>
      <c r="D1321" s="137">
        <v>90</v>
      </c>
      <c r="E1321" s="137" t="s">
        <v>2935</v>
      </c>
      <c r="F1321" s="137">
        <v>0</v>
      </c>
      <c r="G1321" s="137" t="s">
        <v>181</v>
      </c>
      <c r="H1321" s="70">
        <v>0</v>
      </c>
      <c r="I1321" s="70" t="s">
        <v>181</v>
      </c>
      <c r="J1321" s="149"/>
    </row>
    <row r="1322" spans="1:10" ht="12.75" customHeight="1">
      <c r="A1322" s="70" t="s">
        <v>2749</v>
      </c>
      <c r="B1322" s="137" t="s">
        <v>2788</v>
      </c>
      <c r="C1322" s="137" t="s">
        <v>2789</v>
      </c>
      <c r="D1322" s="137">
        <v>90</v>
      </c>
      <c r="E1322" s="137" t="s">
        <v>2935</v>
      </c>
      <c r="F1322" s="137">
        <v>0</v>
      </c>
      <c r="G1322" s="137" t="s">
        <v>181</v>
      </c>
      <c r="H1322" s="70">
        <v>0</v>
      </c>
      <c r="I1322" s="70" t="s">
        <v>181</v>
      </c>
      <c r="J1322" s="149"/>
    </row>
    <row r="1323" spans="1:10" ht="12.75" customHeight="1">
      <c r="A1323" s="70" t="s">
        <v>2749</v>
      </c>
      <c r="B1323" s="137" t="s">
        <v>2790</v>
      </c>
      <c r="C1323" s="137" t="s">
        <v>2791</v>
      </c>
      <c r="D1323" s="137">
        <v>90</v>
      </c>
      <c r="E1323" s="137" t="s">
        <v>2935</v>
      </c>
      <c r="F1323" s="137">
        <v>0</v>
      </c>
      <c r="G1323" s="137" t="s">
        <v>181</v>
      </c>
      <c r="H1323" s="70">
        <v>0</v>
      </c>
      <c r="I1323" s="70" t="s">
        <v>181</v>
      </c>
      <c r="J1323" s="149"/>
    </row>
    <row r="1324" spans="1:10" ht="12.75" customHeight="1">
      <c r="A1324" s="70" t="s">
        <v>2749</v>
      </c>
      <c r="B1324" s="137" t="s">
        <v>2792</v>
      </c>
      <c r="C1324" s="137" t="s">
        <v>2793</v>
      </c>
      <c r="D1324" s="137">
        <v>90</v>
      </c>
      <c r="E1324" s="137" t="s">
        <v>2935</v>
      </c>
      <c r="F1324" s="137">
        <v>0</v>
      </c>
      <c r="G1324" s="137" t="s">
        <v>181</v>
      </c>
      <c r="H1324" s="70">
        <v>0</v>
      </c>
      <c r="I1324" s="70" t="s">
        <v>181</v>
      </c>
      <c r="J1324" s="149"/>
    </row>
    <row r="1325" spans="1:10" ht="12.75" customHeight="1">
      <c r="A1325" s="70" t="s">
        <v>2749</v>
      </c>
      <c r="B1325" s="137" t="s">
        <v>2794</v>
      </c>
      <c r="C1325" s="137" t="s">
        <v>2795</v>
      </c>
      <c r="D1325" s="137">
        <v>90</v>
      </c>
      <c r="E1325" s="137" t="s">
        <v>2935</v>
      </c>
      <c r="F1325" s="137">
        <v>0</v>
      </c>
      <c r="G1325" s="137" t="s">
        <v>181</v>
      </c>
      <c r="H1325" s="70">
        <v>0</v>
      </c>
      <c r="I1325" s="70" t="s">
        <v>181</v>
      </c>
      <c r="J1325" s="149"/>
    </row>
    <row r="1326" spans="1:10" ht="12.75" customHeight="1">
      <c r="A1326" s="70" t="s">
        <v>2749</v>
      </c>
      <c r="B1326" s="137" t="s">
        <v>2796</v>
      </c>
      <c r="C1326" s="137" t="s">
        <v>2797</v>
      </c>
      <c r="D1326" s="137">
        <v>90</v>
      </c>
      <c r="E1326" s="137" t="s">
        <v>2935</v>
      </c>
      <c r="F1326" s="137">
        <v>0</v>
      </c>
      <c r="G1326" s="137" t="s">
        <v>181</v>
      </c>
      <c r="H1326" s="70">
        <v>0</v>
      </c>
      <c r="I1326" s="70" t="s">
        <v>181</v>
      </c>
      <c r="J1326" s="149"/>
    </row>
    <row r="1327" spans="1:10" ht="12.75" customHeight="1">
      <c r="A1327" s="70" t="s">
        <v>2749</v>
      </c>
      <c r="B1327" s="137" t="s">
        <v>2798</v>
      </c>
      <c r="C1327" s="137" t="s">
        <v>2799</v>
      </c>
      <c r="D1327" s="137">
        <v>90</v>
      </c>
      <c r="E1327" s="137" t="s">
        <v>2935</v>
      </c>
      <c r="F1327" s="137">
        <v>0</v>
      </c>
      <c r="G1327" s="137" t="s">
        <v>181</v>
      </c>
      <c r="H1327" s="70">
        <v>0</v>
      </c>
      <c r="I1327" s="70" t="s">
        <v>181</v>
      </c>
      <c r="J1327" s="149"/>
    </row>
    <row r="1328" spans="1:10" ht="12.75" customHeight="1">
      <c r="A1328" s="70" t="s">
        <v>2749</v>
      </c>
      <c r="B1328" s="137" t="s">
        <v>2800</v>
      </c>
      <c r="C1328" s="137" t="s">
        <v>2801</v>
      </c>
      <c r="D1328" s="137">
        <v>90</v>
      </c>
      <c r="E1328" s="137" t="s">
        <v>2935</v>
      </c>
      <c r="F1328" s="137">
        <v>0</v>
      </c>
      <c r="G1328" s="137" t="s">
        <v>181</v>
      </c>
      <c r="H1328" s="70">
        <v>0</v>
      </c>
      <c r="I1328" s="70" t="s">
        <v>181</v>
      </c>
      <c r="J1328" s="149"/>
    </row>
    <row r="1329" spans="1:10" ht="12.75" customHeight="1">
      <c r="A1329" s="70" t="s">
        <v>2749</v>
      </c>
      <c r="B1329" s="137" t="s">
        <v>2802</v>
      </c>
      <c r="C1329" s="137" t="s">
        <v>2803</v>
      </c>
      <c r="D1329" s="137">
        <v>90</v>
      </c>
      <c r="E1329" s="137" t="s">
        <v>2935</v>
      </c>
      <c r="F1329" s="137">
        <v>0</v>
      </c>
      <c r="G1329" s="137" t="s">
        <v>181</v>
      </c>
      <c r="H1329" s="70">
        <v>0</v>
      </c>
      <c r="I1329" s="70" t="s">
        <v>181</v>
      </c>
      <c r="J1329" s="149"/>
    </row>
    <row r="1330" spans="1:10" ht="12.75" customHeight="1">
      <c r="A1330" s="70" t="s">
        <v>2749</v>
      </c>
      <c r="B1330" s="137" t="s">
        <v>2804</v>
      </c>
      <c r="C1330" s="137" t="s">
        <v>2805</v>
      </c>
      <c r="D1330" s="137">
        <v>90</v>
      </c>
      <c r="E1330" s="137" t="s">
        <v>2935</v>
      </c>
      <c r="F1330" s="137">
        <v>0</v>
      </c>
      <c r="G1330" s="137" t="s">
        <v>181</v>
      </c>
      <c r="H1330" s="70">
        <v>0</v>
      </c>
      <c r="I1330" s="70" t="s">
        <v>181</v>
      </c>
      <c r="J1330" s="149"/>
    </row>
    <row r="1331" spans="1:10" ht="12.75" customHeight="1">
      <c r="A1331" s="70" t="s">
        <v>2749</v>
      </c>
      <c r="B1331" s="137" t="s">
        <v>2806</v>
      </c>
      <c r="C1331" s="137" t="s">
        <v>2807</v>
      </c>
      <c r="D1331" s="137">
        <v>90</v>
      </c>
      <c r="E1331" s="137" t="s">
        <v>2935</v>
      </c>
      <c r="F1331" s="137">
        <v>0</v>
      </c>
      <c r="G1331" s="137" t="s">
        <v>181</v>
      </c>
      <c r="H1331" s="70">
        <v>0</v>
      </c>
      <c r="I1331" s="70" t="s">
        <v>181</v>
      </c>
      <c r="J1331" s="149"/>
    </row>
    <row r="1332" spans="1:10" ht="12.75" customHeight="1">
      <c r="A1332" s="70" t="s">
        <v>2749</v>
      </c>
      <c r="B1332" s="137" t="s">
        <v>2808</v>
      </c>
      <c r="C1332" s="137" t="s">
        <v>2809</v>
      </c>
      <c r="D1332" s="137">
        <v>90</v>
      </c>
      <c r="E1332" s="137" t="s">
        <v>2935</v>
      </c>
      <c r="F1332" s="137">
        <v>0</v>
      </c>
      <c r="G1332" s="137" t="s">
        <v>181</v>
      </c>
      <c r="H1332" s="70">
        <v>0</v>
      </c>
      <c r="I1332" s="70" t="s">
        <v>181</v>
      </c>
      <c r="J1332" s="149"/>
    </row>
    <row r="1333" spans="1:10" ht="12.75" customHeight="1">
      <c r="A1333" s="70" t="s">
        <v>2749</v>
      </c>
      <c r="B1333" s="137" t="s">
        <v>2810</v>
      </c>
      <c r="C1333" s="137" t="s">
        <v>2811</v>
      </c>
      <c r="D1333" s="137">
        <v>90</v>
      </c>
      <c r="E1333" s="137" t="s">
        <v>2935</v>
      </c>
      <c r="F1333" s="137">
        <v>0</v>
      </c>
      <c r="G1333" s="137" t="s">
        <v>181</v>
      </c>
      <c r="H1333" s="70">
        <v>0</v>
      </c>
      <c r="I1333" s="70" t="s">
        <v>181</v>
      </c>
      <c r="J1333" s="149"/>
    </row>
    <row r="1334" spans="1:10" ht="12.75" customHeight="1">
      <c r="A1334" s="70" t="s">
        <v>2749</v>
      </c>
      <c r="B1334" s="137" t="s">
        <v>2812</v>
      </c>
      <c r="C1334" s="137" t="s">
        <v>2813</v>
      </c>
      <c r="D1334" s="137">
        <v>90</v>
      </c>
      <c r="E1334" s="137" t="s">
        <v>2935</v>
      </c>
      <c r="F1334" s="137">
        <v>0</v>
      </c>
      <c r="G1334" s="137" t="s">
        <v>181</v>
      </c>
      <c r="H1334" s="70">
        <v>0</v>
      </c>
      <c r="I1334" s="70" t="s">
        <v>181</v>
      </c>
      <c r="J1334" s="149"/>
    </row>
    <row r="1335" spans="1:10" ht="12.75" customHeight="1">
      <c r="A1335" s="70" t="s">
        <v>2749</v>
      </c>
      <c r="B1335" s="137" t="s">
        <v>2814</v>
      </c>
      <c r="C1335" s="137" t="s">
        <v>2815</v>
      </c>
      <c r="D1335" s="137">
        <v>90</v>
      </c>
      <c r="E1335" s="137" t="s">
        <v>2935</v>
      </c>
      <c r="F1335" s="137">
        <v>0</v>
      </c>
      <c r="G1335" s="137" t="s">
        <v>181</v>
      </c>
      <c r="H1335" s="70">
        <v>0</v>
      </c>
      <c r="I1335" s="70" t="s">
        <v>181</v>
      </c>
      <c r="J1335" s="149"/>
    </row>
    <row r="1336" spans="1:10" ht="12.75" customHeight="1">
      <c r="A1336" s="70" t="s">
        <v>2749</v>
      </c>
      <c r="B1336" s="137" t="s">
        <v>2816</v>
      </c>
      <c r="C1336" s="137" t="s">
        <v>2817</v>
      </c>
      <c r="D1336" s="137">
        <v>90</v>
      </c>
      <c r="E1336" s="137" t="s">
        <v>2935</v>
      </c>
      <c r="F1336" s="137">
        <v>0</v>
      </c>
      <c r="G1336" s="137" t="s">
        <v>181</v>
      </c>
      <c r="H1336" s="70">
        <v>0</v>
      </c>
      <c r="I1336" s="70" t="s">
        <v>181</v>
      </c>
      <c r="J1336" s="149"/>
    </row>
    <row r="1337" spans="1:10" ht="12.75" customHeight="1">
      <c r="A1337" s="70" t="s">
        <v>2749</v>
      </c>
      <c r="B1337" s="137" t="s">
        <v>2818</v>
      </c>
      <c r="C1337" s="137" t="s">
        <v>2819</v>
      </c>
      <c r="D1337" s="137">
        <v>90</v>
      </c>
      <c r="E1337" s="137" t="s">
        <v>2935</v>
      </c>
      <c r="F1337" s="137">
        <v>0</v>
      </c>
      <c r="G1337" s="137" t="s">
        <v>181</v>
      </c>
      <c r="H1337" s="70">
        <v>0</v>
      </c>
      <c r="I1337" s="70" t="s">
        <v>181</v>
      </c>
      <c r="J1337" s="149"/>
    </row>
    <row r="1338" spans="1:10" ht="12.75" customHeight="1">
      <c r="A1338" s="70" t="s">
        <v>2749</v>
      </c>
      <c r="B1338" s="137" t="s">
        <v>2820</v>
      </c>
      <c r="C1338" s="137" t="s">
        <v>2821</v>
      </c>
      <c r="D1338" s="137">
        <v>90</v>
      </c>
      <c r="E1338" s="137" t="s">
        <v>2935</v>
      </c>
      <c r="F1338" s="137">
        <v>0</v>
      </c>
      <c r="G1338" s="137" t="s">
        <v>181</v>
      </c>
      <c r="H1338" s="70">
        <v>0</v>
      </c>
      <c r="I1338" s="70" t="s">
        <v>181</v>
      </c>
      <c r="J1338" s="149"/>
    </row>
    <row r="1339" spans="1:10" ht="12.75" customHeight="1">
      <c r="A1339" s="70" t="s">
        <v>2749</v>
      </c>
      <c r="B1339" s="137" t="s">
        <v>2822</v>
      </c>
      <c r="C1339" s="137" t="s">
        <v>2823</v>
      </c>
      <c r="D1339" s="137">
        <v>360</v>
      </c>
      <c r="E1339" s="137" t="s">
        <v>2935</v>
      </c>
      <c r="F1339" s="137">
        <v>0</v>
      </c>
      <c r="G1339" s="137" t="s">
        <v>181</v>
      </c>
      <c r="H1339" s="70">
        <v>0</v>
      </c>
      <c r="I1339" s="70" t="s">
        <v>181</v>
      </c>
      <c r="J1339" s="149"/>
    </row>
    <row r="1340" spans="1:10" ht="12.75" customHeight="1">
      <c r="A1340" s="70" t="s">
        <v>2749</v>
      </c>
      <c r="B1340" s="137" t="s">
        <v>2824</v>
      </c>
      <c r="C1340" s="137" t="s">
        <v>2825</v>
      </c>
      <c r="D1340" s="137">
        <v>90</v>
      </c>
      <c r="E1340" s="137" t="s">
        <v>2935</v>
      </c>
      <c r="F1340" s="137">
        <v>0</v>
      </c>
      <c r="G1340" s="137" t="s">
        <v>181</v>
      </c>
      <c r="H1340" s="70">
        <v>0</v>
      </c>
      <c r="I1340" s="70" t="s">
        <v>181</v>
      </c>
      <c r="J1340" s="149"/>
    </row>
    <row r="1341" spans="1:10" ht="12.75" customHeight="1">
      <c r="A1341" s="70" t="s">
        <v>2749</v>
      </c>
      <c r="B1341" s="137" t="s">
        <v>2826</v>
      </c>
      <c r="C1341" s="137" t="s">
        <v>2827</v>
      </c>
      <c r="D1341" s="137">
        <v>360</v>
      </c>
      <c r="E1341" s="137" t="s">
        <v>2935</v>
      </c>
      <c r="F1341" s="137">
        <v>0</v>
      </c>
      <c r="G1341" s="137" t="s">
        <v>181</v>
      </c>
      <c r="H1341" s="70">
        <v>0</v>
      </c>
      <c r="I1341" s="70" t="s">
        <v>181</v>
      </c>
      <c r="J1341" s="149"/>
    </row>
    <row r="1342" spans="1:10" ht="12.75" customHeight="1">
      <c r="A1342" s="70" t="s">
        <v>2749</v>
      </c>
      <c r="B1342" s="137" t="s">
        <v>2828</v>
      </c>
      <c r="C1342" s="137" t="s">
        <v>2829</v>
      </c>
      <c r="D1342" s="137">
        <v>90</v>
      </c>
      <c r="E1342" s="137" t="s">
        <v>2935</v>
      </c>
      <c r="F1342" s="137">
        <v>0</v>
      </c>
      <c r="G1342" s="137" t="s">
        <v>181</v>
      </c>
      <c r="H1342" s="70">
        <v>0</v>
      </c>
      <c r="I1342" s="70" t="s">
        <v>181</v>
      </c>
      <c r="J1342" s="149"/>
    </row>
    <row r="1343" spans="1:10" ht="12.75" customHeight="1">
      <c r="A1343" s="71" t="s">
        <v>2749</v>
      </c>
      <c r="B1343" s="153" t="s">
        <v>2830</v>
      </c>
      <c r="C1343" s="153" t="s">
        <v>2831</v>
      </c>
      <c r="D1343" s="153">
        <v>90</v>
      </c>
      <c r="E1343" s="153" t="s">
        <v>2935</v>
      </c>
      <c r="F1343" s="153">
        <v>0</v>
      </c>
      <c r="G1343" s="153" t="s">
        <v>181</v>
      </c>
      <c r="H1343" s="71">
        <v>0</v>
      </c>
      <c r="I1343" s="71" t="s">
        <v>181</v>
      </c>
      <c r="J1343" s="152"/>
    </row>
    <row r="1344" spans="1:10">
      <c r="A1344" s="29"/>
      <c r="B1344" s="28">
        <f>COUNTA(B1303:B1343)</f>
        <v>41</v>
      </c>
      <c r="C1344" s="28"/>
      <c r="D1344" s="29"/>
      <c r="E1344" s="29"/>
      <c r="F1344" s="28">
        <f>COUNTIF(F1303:F1343, "&gt;0")</f>
        <v>1</v>
      </c>
      <c r="G1344" s="29"/>
      <c r="H1344" s="28"/>
      <c r="I1344" s="29"/>
      <c r="J1344" s="51">
        <f>SUM(J1303:J1343)</f>
        <v>399.22</v>
      </c>
    </row>
    <row r="1345" spans="1:10">
      <c r="A1345" s="29"/>
      <c r="B1345" s="28"/>
      <c r="C1345" s="28"/>
      <c r="D1345" s="29"/>
      <c r="E1345" s="29"/>
      <c r="F1345" s="28"/>
      <c r="G1345" s="29"/>
      <c r="H1345" s="28"/>
      <c r="I1345" s="29"/>
      <c r="J1345" s="51"/>
    </row>
    <row r="1346" spans="1:10" ht="12.75" customHeight="1">
      <c r="A1346" s="70" t="s">
        <v>2832</v>
      </c>
      <c r="B1346" s="70" t="s">
        <v>2833</v>
      </c>
      <c r="C1346" s="70" t="s">
        <v>2834</v>
      </c>
      <c r="D1346" s="70">
        <v>90</v>
      </c>
      <c r="E1346" s="70" t="s">
        <v>2935</v>
      </c>
      <c r="F1346" s="70">
        <v>1</v>
      </c>
      <c r="G1346" s="70" t="s">
        <v>181</v>
      </c>
      <c r="H1346" s="70">
        <v>0</v>
      </c>
      <c r="I1346" s="70" t="s">
        <v>181</v>
      </c>
      <c r="J1346" s="149">
        <v>347.19</v>
      </c>
    </row>
    <row r="1347" spans="1:10" ht="12.75" customHeight="1">
      <c r="A1347" s="70" t="s">
        <v>2832</v>
      </c>
      <c r="B1347" s="137" t="s">
        <v>2835</v>
      </c>
      <c r="C1347" s="137" t="s">
        <v>2836</v>
      </c>
      <c r="D1347" s="137">
        <v>90</v>
      </c>
      <c r="E1347" s="137" t="s">
        <v>2935</v>
      </c>
      <c r="F1347" s="137">
        <v>0</v>
      </c>
      <c r="G1347" s="137" t="s">
        <v>181</v>
      </c>
      <c r="H1347" s="70">
        <v>0</v>
      </c>
      <c r="I1347" s="70" t="s">
        <v>181</v>
      </c>
      <c r="J1347" s="149"/>
    </row>
    <row r="1348" spans="1:10" ht="12.75" customHeight="1">
      <c r="A1348" s="70" t="s">
        <v>2832</v>
      </c>
      <c r="B1348" s="137" t="s">
        <v>2837</v>
      </c>
      <c r="C1348" s="137" t="s">
        <v>2838</v>
      </c>
      <c r="D1348" s="137">
        <v>90</v>
      </c>
      <c r="E1348" s="137" t="s">
        <v>2935</v>
      </c>
      <c r="F1348" s="137">
        <v>0</v>
      </c>
      <c r="G1348" s="137" t="s">
        <v>181</v>
      </c>
      <c r="H1348" s="70">
        <v>0</v>
      </c>
      <c r="I1348" s="70" t="s">
        <v>181</v>
      </c>
      <c r="J1348" s="149"/>
    </row>
    <row r="1349" spans="1:10" ht="12.75" customHeight="1">
      <c r="A1349" s="70" t="s">
        <v>2832</v>
      </c>
      <c r="B1349" s="137" t="s">
        <v>2839</v>
      </c>
      <c r="C1349" s="137" t="s">
        <v>2840</v>
      </c>
      <c r="D1349" s="137">
        <v>90</v>
      </c>
      <c r="E1349" s="137" t="s">
        <v>2935</v>
      </c>
      <c r="F1349" s="137">
        <v>0</v>
      </c>
      <c r="G1349" s="137" t="s">
        <v>181</v>
      </c>
      <c r="H1349" s="70">
        <v>0</v>
      </c>
      <c r="I1349" s="70" t="s">
        <v>181</v>
      </c>
      <c r="J1349" s="149"/>
    </row>
    <row r="1350" spans="1:10" ht="12.75" customHeight="1">
      <c r="A1350" s="70" t="s">
        <v>2832</v>
      </c>
      <c r="B1350" s="137" t="s">
        <v>2841</v>
      </c>
      <c r="C1350" s="137" t="s">
        <v>2842</v>
      </c>
      <c r="D1350" s="137">
        <v>90</v>
      </c>
      <c r="E1350" s="137" t="s">
        <v>2935</v>
      </c>
      <c r="F1350" s="137">
        <v>0</v>
      </c>
      <c r="G1350" s="137" t="s">
        <v>181</v>
      </c>
      <c r="H1350" s="70">
        <v>0</v>
      </c>
      <c r="I1350" s="70" t="s">
        <v>181</v>
      </c>
      <c r="J1350" s="149"/>
    </row>
    <row r="1351" spans="1:10" ht="12.75" customHeight="1">
      <c r="A1351" s="70" t="s">
        <v>2832</v>
      </c>
      <c r="B1351" s="137" t="s">
        <v>2843</v>
      </c>
      <c r="C1351" s="137" t="s">
        <v>2844</v>
      </c>
      <c r="D1351" s="137">
        <v>90</v>
      </c>
      <c r="E1351" s="137" t="s">
        <v>2935</v>
      </c>
      <c r="F1351" s="137">
        <v>0</v>
      </c>
      <c r="G1351" s="137" t="s">
        <v>181</v>
      </c>
      <c r="H1351" s="70">
        <v>0</v>
      </c>
      <c r="I1351" s="70" t="s">
        <v>181</v>
      </c>
      <c r="J1351" s="149"/>
    </row>
    <row r="1352" spans="1:10" ht="12.75" customHeight="1">
      <c r="A1352" s="70" t="s">
        <v>2832</v>
      </c>
      <c r="B1352" s="137" t="s">
        <v>2845</v>
      </c>
      <c r="C1352" s="137" t="s">
        <v>2846</v>
      </c>
      <c r="D1352" s="137">
        <v>90</v>
      </c>
      <c r="E1352" s="137" t="s">
        <v>2935</v>
      </c>
      <c r="F1352" s="137">
        <v>0</v>
      </c>
      <c r="G1352" s="137" t="s">
        <v>181</v>
      </c>
      <c r="H1352" s="70">
        <v>0</v>
      </c>
      <c r="I1352" s="70" t="s">
        <v>181</v>
      </c>
      <c r="J1352" s="149"/>
    </row>
    <row r="1353" spans="1:10" ht="12.75" customHeight="1">
      <c r="A1353" s="70" t="s">
        <v>2832</v>
      </c>
      <c r="B1353" s="137" t="s">
        <v>2847</v>
      </c>
      <c r="C1353" s="137" t="s">
        <v>2848</v>
      </c>
      <c r="D1353" s="137">
        <v>90</v>
      </c>
      <c r="E1353" s="137" t="s">
        <v>2935</v>
      </c>
      <c r="F1353" s="137">
        <v>0</v>
      </c>
      <c r="G1353" s="137" t="s">
        <v>181</v>
      </c>
      <c r="H1353" s="70">
        <v>0</v>
      </c>
      <c r="I1353" s="70" t="s">
        <v>181</v>
      </c>
      <c r="J1353" s="149"/>
    </row>
    <row r="1354" spans="1:10" ht="12.75" customHeight="1">
      <c r="A1354" s="70" t="s">
        <v>2832</v>
      </c>
      <c r="B1354" s="137" t="s">
        <v>2849</v>
      </c>
      <c r="C1354" s="137" t="s">
        <v>2850</v>
      </c>
      <c r="D1354" s="137">
        <v>90</v>
      </c>
      <c r="E1354" s="137" t="s">
        <v>2935</v>
      </c>
      <c r="F1354" s="137">
        <v>0</v>
      </c>
      <c r="G1354" s="137" t="s">
        <v>181</v>
      </c>
      <c r="H1354" s="70">
        <v>0</v>
      </c>
      <c r="I1354" s="70" t="s">
        <v>181</v>
      </c>
      <c r="J1354" s="149"/>
    </row>
    <row r="1355" spans="1:10" ht="12.75" customHeight="1">
      <c r="A1355" s="70" t="s">
        <v>2832</v>
      </c>
      <c r="B1355" s="137" t="s">
        <v>2851</v>
      </c>
      <c r="C1355" s="137" t="s">
        <v>2852</v>
      </c>
      <c r="D1355" s="137">
        <v>90</v>
      </c>
      <c r="E1355" s="137" t="s">
        <v>2935</v>
      </c>
      <c r="F1355" s="137">
        <v>0</v>
      </c>
      <c r="G1355" s="137" t="s">
        <v>181</v>
      </c>
      <c r="H1355" s="70">
        <v>0</v>
      </c>
      <c r="I1355" s="70" t="s">
        <v>181</v>
      </c>
      <c r="J1355" s="149"/>
    </row>
    <row r="1356" spans="1:10" ht="12.75" customHeight="1">
      <c r="A1356" s="70" t="s">
        <v>2832</v>
      </c>
      <c r="B1356" s="137" t="s">
        <v>2853</v>
      </c>
      <c r="C1356" s="137" t="s">
        <v>2854</v>
      </c>
      <c r="D1356" s="137">
        <v>90</v>
      </c>
      <c r="E1356" s="137" t="s">
        <v>2935</v>
      </c>
      <c r="F1356" s="137">
        <v>0</v>
      </c>
      <c r="G1356" s="137" t="s">
        <v>181</v>
      </c>
      <c r="H1356" s="70">
        <v>0</v>
      </c>
      <c r="I1356" s="70" t="s">
        <v>181</v>
      </c>
      <c r="J1356" s="149"/>
    </row>
    <row r="1357" spans="1:10" ht="12.75" customHeight="1">
      <c r="A1357" s="70" t="s">
        <v>2832</v>
      </c>
      <c r="B1357" s="137" t="s">
        <v>2855</v>
      </c>
      <c r="C1357" s="137" t="s">
        <v>2856</v>
      </c>
      <c r="D1357" s="137">
        <v>90</v>
      </c>
      <c r="E1357" s="137" t="s">
        <v>2935</v>
      </c>
      <c r="F1357" s="137">
        <v>0</v>
      </c>
      <c r="G1357" s="137" t="s">
        <v>181</v>
      </c>
      <c r="H1357" s="70">
        <v>0</v>
      </c>
      <c r="I1357" s="70" t="s">
        <v>181</v>
      </c>
      <c r="J1357" s="149"/>
    </row>
    <row r="1358" spans="1:10" ht="12.75" customHeight="1">
      <c r="A1358" s="70" t="s">
        <v>2832</v>
      </c>
      <c r="B1358" s="137" t="s">
        <v>2857</v>
      </c>
      <c r="C1358" s="137" t="s">
        <v>2858</v>
      </c>
      <c r="D1358" s="137">
        <v>90</v>
      </c>
      <c r="E1358" s="137" t="s">
        <v>2935</v>
      </c>
      <c r="F1358" s="137">
        <v>0</v>
      </c>
      <c r="G1358" s="137" t="s">
        <v>181</v>
      </c>
      <c r="H1358" s="70">
        <v>0</v>
      </c>
      <c r="I1358" s="70" t="s">
        <v>181</v>
      </c>
      <c r="J1358" s="149"/>
    </row>
    <row r="1359" spans="1:10" ht="12.75" customHeight="1">
      <c r="A1359" s="70" t="s">
        <v>2832</v>
      </c>
      <c r="B1359" s="137" t="s">
        <v>2859</v>
      </c>
      <c r="C1359" s="137" t="s">
        <v>2860</v>
      </c>
      <c r="D1359" s="137">
        <v>90</v>
      </c>
      <c r="E1359" s="137" t="s">
        <v>2935</v>
      </c>
      <c r="F1359" s="137">
        <v>0</v>
      </c>
      <c r="G1359" s="137" t="s">
        <v>181</v>
      </c>
      <c r="H1359" s="70">
        <v>0</v>
      </c>
      <c r="I1359" s="70" t="s">
        <v>181</v>
      </c>
      <c r="J1359" s="149"/>
    </row>
    <row r="1360" spans="1:10" ht="12.75" customHeight="1">
      <c r="A1360" s="70" t="s">
        <v>2832</v>
      </c>
      <c r="B1360" s="137" t="s">
        <v>2861</v>
      </c>
      <c r="C1360" s="137" t="s">
        <v>2862</v>
      </c>
      <c r="D1360" s="137">
        <v>90</v>
      </c>
      <c r="E1360" s="137" t="s">
        <v>2935</v>
      </c>
      <c r="F1360" s="137">
        <v>0</v>
      </c>
      <c r="G1360" s="137" t="s">
        <v>181</v>
      </c>
      <c r="H1360" s="70">
        <v>0</v>
      </c>
      <c r="I1360" s="70" t="s">
        <v>181</v>
      </c>
      <c r="J1360" s="149"/>
    </row>
    <row r="1361" spans="1:10" ht="12.75" customHeight="1">
      <c r="A1361" s="70" t="s">
        <v>2832</v>
      </c>
      <c r="B1361" s="137" t="s">
        <v>2863</v>
      </c>
      <c r="C1361" s="137" t="s">
        <v>2864</v>
      </c>
      <c r="D1361" s="137">
        <v>90</v>
      </c>
      <c r="E1361" s="137" t="s">
        <v>2935</v>
      </c>
      <c r="F1361" s="137">
        <v>0</v>
      </c>
      <c r="G1361" s="137" t="s">
        <v>181</v>
      </c>
      <c r="H1361" s="70">
        <v>0</v>
      </c>
      <c r="I1361" s="70" t="s">
        <v>181</v>
      </c>
      <c r="J1361" s="149"/>
    </row>
    <row r="1362" spans="1:10" ht="12.75" customHeight="1">
      <c r="A1362" s="70" t="s">
        <v>2832</v>
      </c>
      <c r="B1362" s="137" t="s">
        <v>2865</v>
      </c>
      <c r="C1362" s="137" t="s">
        <v>2866</v>
      </c>
      <c r="D1362" s="137">
        <v>90</v>
      </c>
      <c r="E1362" s="137" t="s">
        <v>2935</v>
      </c>
      <c r="F1362" s="137">
        <v>0</v>
      </c>
      <c r="G1362" s="137" t="s">
        <v>181</v>
      </c>
      <c r="H1362" s="70">
        <v>0</v>
      </c>
      <c r="I1362" s="70" t="s">
        <v>181</v>
      </c>
      <c r="J1362" s="149"/>
    </row>
    <row r="1363" spans="1:10" ht="12.75" customHeight="1">
      <c r="A1363" s="70" t="s">
        <v>2832</v>
      </c>
      <c r="B1363" s="137" t="s">
        <v>2867</v>
      </c>
      <c r="C1363" s="137" t="s">
        <v>2868</v>
      </c>
      <c r="D1363" s="137">
        <v>90</v>
      </c>
      <c r="E1363" s="137" t="s">
        <v>2935</v>
      </c>
      <c r="F1363" s="137">
        <v>0</v>
      </c>
      <c r="G1363" s="137" t="s">
        <v>181</v>
      </c>
      <c r="H1363" s="70">
        <v>0</v>
      </c>
      <c r="I1363" s="70" t="s">
        <v>181</v>
      </c>
      <c r="J1363" s="149"/>
    </row>
    <row r="1364" spans="1:10" ht="12.75" customHeight="1">
      <c r="A1364" s="70" t="s">
        <v>2832</v>
      </c>
      <c r="B1364" s="137" t="s">
        <v>2869</v>
      </c>
      <c r="C1364" s="137" t="s">
        <v>2870</v>
      </c>
      <c r="D1364" s="137">
        <v>90</v>
      </c>
      <c r="E1364" s="137" t="s">
        <v>2935</v>
      </c>
      <c r="F1364" s="137">
        <v>0</v>
      </c>
      <c r="G1364" s="137" t="s">
        <v>181</v>
      </c>
      <c r="H1364" s="70">
        <v>0</v>
      </c>
      <c r="I1364" s="70" t="s">
        <v>181</v>
      </c>
      <c r="J1364" s="149"/>
    </row>
    <row r="1365" spans="1:10" ht="12.75" customHeight="1">
      <c r="A1365" s="70" t="s">
        <v>2832</v>
      </c>
      <c r="B1365" s="137" t="s">
        <v>2871</v>
      </c>
      <c r="C1365" s="137" t="s">
        <v>2872</v>
      </c>
      <c r="D1365" s="137">
        <v>90</v>
      </c>
      <c r="E1365" s="137" t="s">
        <v>2935</v>
      </c>
      <c r="F1365" s="137">
        <v>0</v>
      </c>
      <c r="G1365" s="137" t="s">
        <v>181</v>
      </c>
      <c r="H1365" s="70">
        <v>0</v>
      </c>
      <c r="I1365" s="70" t="s">
        <v>181</v>
      </c>
      <c r="J1365" s="149"/>
    </row>
    <row r="1366" spans="1:10" ht="12.75" customHeight="1">
      <c r="A1366" s="70" t="s">
        <v>2832</v>
      </c>
      <c r="B1366" s="137" t="s">
        <v>2873</v>
      </c>
      <c r="C1366" s="137" t="s">
        <v>2874</v>
      </c>
      <c r="D1366" s="137">
        <v>90</v>
      </c>
      <c r="E1366" s="137" t="s">
        <v>2935</v>
      </c>
      <c r="F1366" s="137">
        <v>0</v>
      </c>
      <c r="G1366" s="137" t="s">
        <v>181</v>
      </c>
      <c r="H1366" s="70">
        <v>0</v>
      </c>
      <c r="I1366" s="70" t="s">
        <v>181</v>
      </c>
      <c r="J1366" s="149"/>
    </row>
    <row r="1367" spans="1:10" ht="12.75" customHeight="1">
      <c r="A1367" s="70" t="s">
        <v>2832</v>
      </c>
      <c r="B1367" s="70" t="s">
        <v>2875</v>
      </c>
      <c r="C1367" s="70" t="s">
        <v>2876</v>
      </c>
      <c r="D1367" s="70">
        <v>90</v>
      </c>
      <c r="E1367" s="70" t="s">
        <v>2935</v>
      </c>
      <c r="F1367" s="70">
        <v>1</v>
      </c>
      <c r="G1367" s="70" t="s">
        <v>181</v>
      </c>
      <c r="H1367" s="70">
        <v>0</v>
      </c>
      <c r="I1367" s="70" t="s">
        <v>181</v>
      </c>
      <c r="J1367" s="149">
        <v>1886.2</v>
      </c>
    </row>
    <row r="1368" spans="1:10" ht="12.75" customHeight="1">
      <c r="A1368" s="70" t="s">
        <v>2832</v>
      </c>
      <c r="B1368" s="137" t="s">
        <v>2877</v>
      </c>
      <c r="C1368" s="137" t="s">
        <v>2878</v>
      </c>
      <c r="D1368" s="137">
        <v>90</v>
      </c>
      <c r="E1368" s="137" t="s">
        <v>2935</v>
      </c>
      <c r="F1368" s="137">
        <v>0</v>
      </c>
      <c r="G1368" s="137" t="s">
        <v>181</v>
      </c>
      <c r="H1368" s="70">
        <v>0</v>
      </c>
      <c r="I1368" s="70" t="s">
        <v>181</v>
      </c>
      <c r="J1368" s="149"/>
    </row>
    <row r="1369" spans="1:10" ht="12.75" customHeight="1">
      <c r="A1369" s="70" t="s">
        <v>2832</v>
      </c>
      <c r="B1369" s="137" t="s">
        <v>2879</v>
      </c>
      <c r="C1369" s="137" t="s">
        <v>2880</v>
      </c>
      <c r="D1369" s="137">
        <v>90</v>
      </c>
      <c r="E1369" s="137" t="s">
        <v>2935</v>
      </c>
      <c r="F1369" s="137">
        <v>0</v>
      </c>
      <c r="G1369" s="137" t="s">
        <v>181</v>
      </c>
      <c r="H1369" s="70">
        <v>0</v>
      </c>
      <c r="I1369" s="70" t="s">
        <v>181</v>
      </c>
      <c r="J1369" s="149"/>
    </row>
    <row r="1370" spans="1:10" ht="12.75" customHeight="1">
      <c r="A1370" s="70" t="s">
        <v>2832</v>
      </c>
      <c r="B1370" s="137" t="s">
        <v>2881</v>
      </c>
      <c r="C1370" s="137" t="s">
        <v>2882</v>
      </c>
      <c r="D1370" s="137">
        <v>90</v>
      </c>
      <c r="E1370" s="137" t="s">
        <v>2935</v>
      </c>
      <c r="F1370" s="137">
        <v>0</v>
      </c>
      <c r="G1370" s="137" t="s">
        <v>181</v>
      </c>
      <c r="H1370" s="70">
        <v>0</v>
      </c>
      <c r="I1370" s="70" t="s">
        <v>181</v>
      </c>
      <c r="J1370" s="149"/>
    </row>
    <row r="1371" spans="1:10" ht="12.75" customHeight="1">
      <c r="A1371" s="70" t="s">
        <v>2832</v>
      </c>
      <c r="B1371" s="137" t="s">
        <v>2883</v>
      </c>
      <c r="C1371" s="137" t="s">
        <v>2884</v>
      </c>
      <c r="D1371" s="137">
        <v>90</v>
      </c>
      <c r="E1371" s="137" t="s">
        <v>2935</v>
      </c>
      <c r="F1371" s="137">
        <v>0</v>
      </c>
      <c r="G1371" s="137" t="s">
        <v>181</v>
      </c>
      <c r="H1371" s="70">
        <v>0</v>
      </c>
      <c r="I1371" s="70" t="s">
        <v>181</v>
      </c>
      <c r="J1371" s="149"/>
    </row>
    <row r="1372" spans="1:10" ht="12.75" customHeight="1">
      <c r="A1372" s="70" t="s">
        <v>2832</v>
      </c>
      <c r="B1372" s="137" t="s">
        <v>2885</v>
      </c>
      <c r="C1372" s="137" t="s">
        <v>2886</v>
      </c>
      <c r="D1372" s="137">
        <v>90</v>
      </c>
      <c r="E1372" s="137" t="s">
        <v>2935</v>
      </c>
      <c r="F1372" s="137">
        <v>0</v>
      </c>
      <c r="G1372" s="137" t="s">
        <v>181</v>
      </c>
      <c r="H1372" s="70">
        <v>0</v>
      </c>
      <c r="I1372" s="70" t="s">
        <v>181</v>
      </c>
      <c r="J1372" s="149"/>
    </row>
    <row r="1373" spans="1:10" ht="12.75" customHeight="1">
      <c r="A1373" s="70" t="s">
        <v>2832</v>
      </c>
      <c r="B1373" s="137" t="s">
        <v>2887</v>
      </c>
      <c r="C1373" s="137" t="s">
        <v>2888</v>
      </c>
      <c r="D1373" s="137">
        <v>90</v>
      </c>
      <c r="E1373" s="137" t="s">
        <v>2935</v>
      </c>
      <c r="F1373" s="137">
        <v>0</v>
      </c>
      <c r="G1373" s="137" t="s">
        <v>181</v>
      </c>
      <c r="H1373" s="70">
        <v>0</v>
      </c>
      <c r="I1373" s="70" t="s">
        <v>181</v>
      </c>
      <c r="J1373" s="149"/>
    </row>
    <row r="1374" spans="1:10" ht="12.75" customHeight="1">
      <c r="A1374" s="70" t="s">
        <v>2832</v>
      </c>
      <c r="B1374" s="137" t="s">
        <v>2889</v>
      </c>
      <c r="C1374" s="137" t="s">
        <v>2890</v>
      </c>
      <c r="D1374" s="137">
        <v>90</v>
      </c>
      <c r="E1374" s="137" t="s">
        <v>2935</v>
      </c>
      <c r="F1374" s="137">
        <v>0</v>
      </c>
      <c r="G1374" s="137" t="s">
        <v>181</v>
      </c>
      <c r="H1374" s="70">
        <v>0</v>
      </c>
      <c r="I1374" s="70" t="s">
        <v>181</v>
      </c>
      <c r="J1374" s="149"/>
    </row>
    <row r="1375" spans="1:10" ht="12.75" customHeight="1">
      <c r="A1375" s="70" t="s">
        <v>2832</v>
      </c>
      <c r="B1375" s="137" t="s">
        <v>2891</v>
      </c>
      <c r="C1375" s="137" t="s">
        <v>2892</v>
      </c>
      <c r="D1375" s="137">
        <v>90</v>
      </c>
      <c r="E1375" s="137" t="s">
        <v>2935</v>
      </c>
      <c r="F1375" s="137">
        <v>0</v>
      </c>
      <c r="G1375" s="137" t="s">
        <v>181</v>
      </c>
      <c r="H1375" s="70">
        <v>0</v>
      </c>
      <c r="I1375" s="70" t="s">
        <v>181</v>
      </c>
      <c r="J1375" s="149"/>
    </row>
    <row r="1376" spans="1:10" ht="12.75" customHeight="1">
      <c r="A1376" s="70" t="s">
        <v>2832</v>
      </c>
      <c r="B1376" s="137" t="s">
        <v>2893</v>
      </c>
      <c r="C1376" s="137" t="s">
        <v>2894</v>
      </c>
      <c r="D1376" s="137">
        <v>90</v>
      </c>
      <c r="E1376" s="137" t="s">
        <v>2935</v>
      </c>
      <c r="F1376" s="137">
        <v>0</v>
      </c>
      <c r="G1376" s="137" t="s">
        <v>181</v>
      </c>
      <c r="H1376" s="70">
        <v>0</v>
      </c>
      <c r="I1376" s="70" t="s">
        <v>181</v>
      </c>
      <c r="J1376" s="149"/>
    </row>
    <row r="1377" spans="1:10" ht="12.75" customHeight="1">
      <c r="A1377" s="70" t="s">
        <v>2832</v>
      </c>
      <c r="B1377" s="137" t="s">
        <v>2895</v>
      </c>
      <c r="C1377" s="137" t="s">
        <v>2896</v>
      </c>
      <c r="D1377" s="137">
        <v>90</v>
      </c>
      <c r="E1377" s="137" t="s">
        <v>2935</v>
      </c>
      <c r="F1377" s="137">
        <v>0</v>
      </c>
      <c r="G1377" s="137" t="s">
        <v>181</v>
      </c>
      <c r="H1377" s="70">
        <v>0</v>
      </c>
      <c r="I1377" s="70" t="s">
        <v>181</v>
      </c>
      <c r="J1377" s="149"/>
    </row>
    <row r="1378" spans="1:10" ht="12.75" customHeight="1">
      <c r="A1378" s="70" t="s">
        <v>2832</v>
      </c>
      <c r="B1378" s="137" t="s">
        <v>2897</v>
      </c>
      <c r="C1378" s="137" t="s">
        <v>2898</v>
      </c>
      <c r="D1378" s="137">
        <v>90</v>
      </c>
      <c r="E1378" s="137" t="s">
        <v>2935</v>
      </c>
      <c r="F1378" s="137">
        <v>0</v>
      </c>
      <c r="G1378" s="137" t="s">
        <v>181</v>
      </c>
      <c r="H1378" s="70">
        <v>0</v>
      </c>
      <c r="I1378" s="70" t="s">
        <v>181</v>
      </c>
      <c r="J1378" s="149"/>
    </row>
    <row r="1379" spans="1:10" ht="12.75" customHeight="1">
      <c r="A1379" s="70" t="s">
        <v>2832</v>
      </c>
      <c r="B1379" s="70" t="s">
        <v>2899</v>
      </c>
      <c r="C1379" s="70" t="s">
        <v>2900</v>
      </c>
      <c r="D1379" s="70">
        <v>90</v>
      </c>
      <c r="E1379" s="70" t="s">
        <v>2935</v>
      </c>
      <c r="F1379" s="70">
        <v>1</v>
      </c>
      <c r="G1379" s="70" t="s">
        <v>181</v>
      </c>
      <c r="H1379" s="70">
        <v>0</v>
      </c>
      <c r="I1379" s="70" t="s">
        <v>181</v>
      </c>
      <c r="J1379" s="149">
        <v>1700.32</v>
      </c>
    </row>
    <row r="1380" spans="1:10" ht="12.75" customHeight="1">
      <c r="A1380" s="70" t="s">
        <v>2832</v>
      </c>
      <c r="B1380" s="137" t="s">
        <v>2901</v>
      </c>
      <c r="C1380" s="137" t="s">
        <v>2902</v>
      </c>
      <c r="D1380" s="137">
        <v>90</v>
      </c>
      <c r="E1380" s="137" t="s">
        <v>2935</v>
      </c>
      <c r="F1380" s="137">
        <v>0</v>
      </c>
      <c r="G1380" s="137" t="s">
        <v>181</v>
      </c>
      <c r="H1380" s="70">
        <v>0</v>
      </c>
      <c r="I1380" s="70" t="s">
        <v>181</v>
      </c>
      <c r="J1380" s="149"/>
    </row>
    <row r="1381" spans="1:10" ht="12.75" customHeight="1">
      <c r="A1381" s="70" t="s">
        <v>2832</v>
      </c>
      <c r="B1381" s="137" t="s">
        <v>2903</v>
      </c>
      <c r="C1381" s="137" t="s">
        <v>2904</v>
      </c>
      <c r="D1381" s="137">
        <v>90</v>
      </c>
      <c r="E1381" s="137" t="s">
        <v>2935</v>
      </c>
      <c r="F1381" s="137">
        <v>0</v>
      </c>
      <c r="G1381" s="137" t="s">
        <v>181</v>
      </c>
      <c r="H1381" s="70">
        <v>0</v>
      </c>
      <c r="I1381" s="70" t="s">
        <v>181</v>
      </c>
      <c r="J1381" s="149"/>
    </row>
    <row r="1382" spans="1:10" ht="12.75" customHeight="1">
      <c r="A1382" s="70" t="s">
        <v>2832</v>
      </c>
      <c r="B1382" s="137" t="s">
        <v>2905</v>
      </c>
      <c r="C1382" s="137" t="s">
        <v>2906</v>
      </c>
      <c r="D1382" s="137">
        <v>90</v>
      </c>
      <c r="E1382" s="137" t="s">
        <v>2935</v>
      </c>
      <c r="F1382" s="137">
        <v>0</v>
      </c>
      <c r="G1382" s="137" t="s">
        <v>181</v>
      </c>
      <c r="H1382" s="70">
        <v>0</v>
      </c>
      <c r="I1382" s="70" t="s">
        <v>181</v>
      </c>
      <c r="J1382" s="149"/>
    </row>
    <row r="1383" spans="1:10" ht="12.75" customHeight="1">
      <c r="A1383" s="70" t="s">
        <v>2832</v>
      </c>
      <c r="B1383" s="137" t="s">
        <v>2907</v>
      </c>
      <c r="C1383" s="137" t="s">
        <v>2908</v>
      </c>
      <c r="D1383" s="137">
        <v>90</v>
      </c>
      <c r="E1383" s="137" t="s">
        <v>2935</v>
      </c>
      <c r="F1383" s="137">
        <v>0</v>
      </c>
      <c r="G1383" s="137" t="s">
        <v>181</v>
      </c>
      <c r="H1383" s="70">
        <v>0</v>
      </c>
      <c r="I1383" s="70" t="s">
        <v>181</v>
      </c>
      <c r="J1383" s="149"/>
    </row>
    <row r="1384" spans="1:10" ht="12.75" customHeight="1">
      <c r="A1384" s="70" t="s">
        <v>2832</v>
      </c>
      <c r="B1384" s="137" t="s">
        <v>2909</v>
      </c>
      <c r="C1384" s="137" t="s">
        <v>2910</v>
      </c>
      <c r="D1384" s="137">
        <v>90</v>
      </c>
      <c r="E1384" s="137" t="s">
        <v>2935</v>
      </c>
      <c r="F1384" s="137">
        <v>0</v>
      </c>
      <c r="G1384" s="137" t="s">
        <v>181</v>
      </c>
      <c r="H1384" s="70">
        <v>0</v>
      </c>
      <c r="I1384" s="70" t="s">
        <v>181</v>
      </c>
      <c r="J1384" s="149"/>
    </row>
    <row r="1385" spans="1:10" ht="12.75" customHeight="1">
      <c r="A1385" s="70" t="s">
        <v>2832</v>
      </c>
      <c r="B1385" s="137" t="s">
        <v>2911</v>
      </c>
      <c r="C1385" s="137" t="s">
        <v>2912</v>
      </c>
      <c r="D1385" s="137">
        <v>90</v>
      </c>
      <c r="E1385" s="137" t="s">
        <v>2935</v>
      </c>
      <c r="F1385" s="137">
        <v>0</v>
      </c>
      <c r="G1385" s="137" t="s">
        <v>181</v>
      </c>
      <c r="H1385" s="70">
        <v>0</v>
      </c>
      <c r="I1385" s="70" t="s">
        <v>181</v>
      </c>
      <c r="J1385" s="149"/>
    </row>
    <row r="1386" spans="1:10" ht="12.75" customHeight="1">
      <c r="A1386" s="70" t="s">
        <v>2832</v>
      </c>
      <c r="B1386" s="137" t="s">
        <v>2913</v>
      </c>
      <c r="C1386" s="137" t="s">
        <v>2914</v>
      </c>
      <c r="D1386" s="137">
        <v>90</v>
      </c>
      <c r="E1386" s="137" t="s">
        <v>2935</v>
      </c>
      <c r="F1386" s="137">
        <v>0</v>
      </c>
      <c r="G1386" s="137" t="s">
        <v>181</v>
      </c>
      <c r="H1386" s="70">
        <v>0</v>
      </c>
      <c r="I1386" s="70" t="s">
        <v>181</v>
      </c>
      <c r="J1386" s="149"/>
    </row>
    <row r="1387" spans="1:10" ht="12.75" customHeight="1">
      <c r="A1387" s="70" t="s">
        <v>2832</v>
      </c>
      <c r="B1387" s="137" t="s">
        <v>2915</v>
      </c>
      <c r="C1387" s="137" t="s">
        <v>2916</v>
      </c>
      <c r="D1387" s="137">
        <v>90</v>
      </c>
      <c r="E1387" s="137" t="s">
        <v>2935</v>
      </c>
      <c r="F1387" s="137">
        <v>0</v>
      </c>
      <c r="G1387" s="137" t="s">
        <v>181</v>
      </c>
      <c r="H1387" s="70">
        <v>0</v>
      </c>
      <c r="I1387" s="70" t="s">
        <v>181</v>
      </c>
      <c r="J1387" s="149"/>
    </row>
    <row r="1388" spans="1:10" ht="12.75" customHeight="1">
      <c r="A1388" s="70" t="s">
        <v>2832</v>
      </c>
      <c r="B1388" s="137" t="s">
        <v>2917</v>
      </c>
      <c r="C1388" s="137" t="s">
        <v>2918</v>
      </c>
      <c r="D1388" s="137">
        <v>90</v>
      </c>
      <c r="E1388" s="137" t="s">
        <v>2935</v>
      </c>
      <c r="F1388" s="137">
        <v>0</v>
      </c>
      <c r="G1388" s="137" t="s">
        <v>181</v>
      </c>
      <c r="H1388" s="70">
        <v>0</v>
      </c>
      <c r="I1388" s="70" t="s">
        <v>181</v>
      </c>
      <c r="J1388" s="149"/>
    </row>
    <row r="1389" spans="1:10" ht="12.75" customHeight="1">
      <c r="A1389" s="70" t="s">
        <v>2832</v>
      </c>
      <c r="B1389" s="137" t="s">
        <v>2919</v>
      </c>
      <c r="C1389" s="137" t="s">
        <v>2920</v>
      </c>
      <c r="D1389" s="137">
        <v>90</v>
      </c>
      <c r="E1389" s="137" t="s">
        <v>2935</v>
      </c>
      <c r="F1389" s="137">
        <v>0</v>
      </c>
      <c r="G1389" s="137" t="s">
        <v>181</v>
      </c>
      <c r="H1389" s="70">
        <v>0</v>
      </c>
      <c r="I1389" s="70" t="s">
        <v>181</v>
      </c>
      <c r="J1389" s="149"/>
    </row>
    <row r="1390" spans="1:10" ht="12.75" customHeight="1">
      <c r="A1390" s="70" t="s">
        <v>2832</v>
      </c>
      <c r="B1390" s="137" t="s">
        <v>2921</v>
      </c>
      <c r="C1390" s="137" t="s">
        <v>2922</v>
      </c>
      <c r="D1390" s="137">
        <v>90</v>
      </c>
      <c r="E1390" s="137" t="s">
        <v>2935</v>
      </c>
      <c r="F1390" s="137">
        <v>0</v>
      </c>
      <c r="G1390" s="137" t="s">
        <v>181</v>
      </c>
      <c r="H1390" s="70">
        <v>0</v>
      </c>
      <c r="I1390" s="70" t="s">
        <v>181</v>
      </c>
      <c r="J1390" s="149"/>
    </row>
    <row r="1391" spans="1:10" ht="12.75" customHeight="1">
      <c r="A1391" s="70" t="s">
        <v>2832</v>
      </c>
      <c r="B1391" s="137" t="s">
        <v>2923</v>
      </c>
      <c r="C1391" s="137" t="s">
        <v>2924</v>
      </c>
      <c r="D1391" s="137">
        <v>90</v>
      </c>
      <c r="E1391" s="137" t="s">
        <v>2935</v>
      </c>
      <c r="F1391" s="137">
        <v>0</v>
      </c>
      <c r="G1391" s="137" t="s">
        <v>181</v>
      </c>
      <c r="H1391" s="70">
        <v>0</v>
      </c>
      <c r="I1391" s="70" t="s">
        <v>181</v>
      </c>
      <c r="J1391" s="149"/>
    </row>
    <row r="1392" spans="1:10" ht="12.75" customHeight="1">
      <c r="A1392" s="70" t="s">
        <v>2832</v>
      </c>
      <c r="B1392" s="137" t="s">
        <v>2925</v>
      </c>
      <c r="C1392" s="137" t="s">
        <v>2926</v>
      </c>
      <c r="D1392" s="137">
        <v>90</v>
      </c>
      <c r="E1392" s="137" t="s">
        <v>2935</v>
      </c>
      <c r="F1392" s="137">
        <v>0</v>
      </c>
      <c r="G1392" s="137" t="s">
        <v>181</v>
      </c>
      <c r="H1392" s="70">
        <v>0</v>
      </c>
      <c r="I1392" s="70" t="s">
        <v>181</v>
      </c>
      <c r="J1392" s="149"/>
    </row>
    <row r="1393" spans="1:10" ht="12.75" customHeight="1">
      <c r="A1393" s="70" t="s">
        <v>2832</v>
      </c>
      <c r="B1393" s="137" t="s">
        <v>2927</v>
      </c>
      <c r="C1393" s="137" t="s">
        <v>2928</v>
      </c>
      <c r="D1393" s="137">
        <v>90</v>
      </c>
      <c r="E1393" s="137" t="s">
        <v>2935</v>
      </c>
      <c r="F1393" s="137">
        <v>0</v>
      </c>
      <c r="G1393" s="137" t="s">
        <v>181</v>
      </c>
      <c r="H1393" s="70">
        <v>0</v>
      </c>
      <c r="I1393" s="70" t="s">
        <v>181</v>
      </c>
      <c r="J1393" s="149"/>
    </row>
    <row r="1394" spans="1:10" ht="12.75" customHeight="1">
      <c r="A1394" s="70" t="s">
        <v>2832</v>
      </c>
      <c r="B1394" s="137" t="s">
        <v>2929</v>
      </c>
      <c r="C1394" s="137" t="s">
        <v>2930</v>
      </c>
      <c r="D1394" s="137">
        <v>90</v>
      </c>
      <c r="E1394" s="137" t="s">
        <v>2935</v>
      </c>
      <c r="F1394" s="137">
        <v>0</v>
      </c>
      <c r="G1394" s="137" t="s">
        <v>181</v>
      </c>
      <c r="H1394" s="70">
        <v>0</v>
      </c>
      <c r="I1394" s="70" t="s">
        <v>181</v>
      </c>
      <c r="J1394" s="149"/>
    </row>
    <row r="1395" spans="1:10">
      <c r="A1395" s="71" t="s">
        <v>2832</v>
      </c>
      <c r="B1395" s="153" t="s">
        <v>2931</v>
      </c>
      <c r="C1395" s="153" t="s">
        <v>2932</v>
      </c>
      <c r="D1395" s="153">
        <v>90</v>
      </c>
      <c r="E1395" s="153" t="s">
        <v>2935</v>
      </c>
      <c r="F1395" s="153">
        <v>0</v>
      </c>
      <c r="G1395" s="153" t="s">
        <v>181</v>
      </c>
      <c r="H1395" s="71">
        <v>0</v>
      </c>
      <c r="I1395" s="71" t="s">
        <v>181</v>
      </c>
      <c r="J1395" s="152"/>
    </row>
    <row r="1396" spans="1:10">
      <c r="A1396" s="29"/>
      <c r="B1396" s="28">
        <f>COUNTA(B1346:B1395)</f>
        <v>50</v>
      </c>
      <c r="C1396" s="28"/>
      <c r="D1396" s="29"/>
      <c r="E1396" s="29"/>
      <c r="F1396" s="28">
        <f>COUNTIF(F1346:F1395, "&gt;0")</f>
        <v>3</v>
      </c>
      <c r="G1396" s="29"/>
      <c r="H1396" s="28"/>
      <c r="I1396" s="29"/>
      <c r="J1396" s="51">
        <f>SUM(J1346:J1395)</f>
        <v>3933.71</v>
      </c>
    </row>
    <row r="1397" spans="1:10">
      <c r="A1397" s="29"/>
      <c r="B1397" s="28"/>
      <c r="C1397" s="28"/>
      <c r="D1397" s="29"/>
      <c r="E1397" s="29"/>
      <c r="F1397" s="28"/>
      <c r="G1397" s="29"/>
      <c r="H1397" s="28"/>
      <c r="I1397" s="29"/>
      <c r="J1397" s="51"/>
    </row>
    <row r="1398" spans="1:10">
      <c r="A1398" s="29"/>
      <c r="B1398" s="147"/>
      <c r="C1398" s="148" t="s">
        <v>185</v>
      </c>
      <c r="D1398" s="29"/>
      <c r="E1398" s="29"/>
      <c r="F1398" s="28"/>
      <c r="G1398" s="29"/>
      <c r="H1398" s="28"/>
      <c r="I1398" s="29"/>
      <c r="J1398" s="51"/>
    </row>
    <row r="1399" spans="1:10">
      <c r="A1399" s="29"/>
      <c r="B1399" s="28"/>
      <c r="C1399" s="28"/>
      <c r="D1399" s="29"/>
      <c r="E1399" s="29"/>
      <c r="F1399" s="28"/>
      <c r="G1399" s="29"/>
      <c r="H1399" s="28"/>
      <c r="I1399" s="29"/>
      <c r="J1399" s="51"/>
    </row>
    <row r="1400" spans="1:10">
      <c r="A1400" s="66"/>
      <c r="B1400" s="66"/>
      <c r="C1400" s="97" t="s">
        <v>124</v>
      </c>
      <c r="D1400" s="98"/>
      <c r="E1400" s="98"/>
      <c r="F1400" s="66"/>
      <c r="G1400" s="66"/>
      <c r="H1400" s="66"/>
      <c r="I1400" s="66"/>
    </row>
    <row r="1401" spans="1:10">
      <c r="A1401" s="66"/>
      <c r="B1401" s="66"/>
      <c r="C1401" s="99" t="s">
        <v>119</v>
      </c>
      <c r="D1401" s="101">
        <f>SUM(B90+B161+B277+B401+B502+B697+B769+B830+B970+B1190+B1257+B1301+B1344+B1396)</f>
        <v>1368</v>
      </c>
      <c r="E1401" s="98"/>
      <c r="F1401" s="66"/>
      <c r="G1401" s="66"/>
      <c r="H1401" s="66"/>
      <c r="I1401" s="66"/>
      <c r="J1401" s="2"/>
    </row>
    <row r="1402" spans="1:10">
      <c r="C1402" s="99" t="s">
        <v>122</v>
      </c>
      <c r="D1402" s="100">
        <f>SUM(F90+F161+F277+F401+F502+F697+F769+F830+F970+F1190+F1257+F1301+F1344+F1396)</f>
        <v>47</v>
      </c>
      <c r="E1402" s="98"/>
      <c r="J1402" s="89"/>
    </row>
    <row r="1403" spans="1:10">
      <c r="C1403" s="111" t="s">
        <v>171</v>
      </c>
      <c r="D1403" s="131">
        <f>D1402/D1401</f>
        <v>3.4356725146198829E-2</v>
      </c>
      <c r="E1403" s="98"/>
    </row>
    <row r="1404" spans="1:10">
      <c r="C1404" s="99" t="s">
        <v>123</v>
      </c>
      <c r="D1404" s="101">
        <f>SUM(J90+J161+J277+J401+J502+J697+J769+J830+J970+J1190+J1257+J1301+J1344+J1396)</f>
        <v>67520.72</v>
      </c>
      <c r="E1404" s="102" t="s">
        <v>2933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Washington Beach Monitoring</oddHeader>
    <oddFooter>&amp;R&amp;P of &amp;N</oddFooter>
  </headerFooter>
  <rowBreaks count="1" manualBreakCount="1">
    <brk id="27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94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>
      <c r="A1" s="58"/>
      <c r="B1" s="223" t="s">
        <v>46</v>
      </c>
      <c r="C1" s="223"/>
      <c r="D1" s="58"/>
      <c r="E1" s="58"/>
      <c r="F1" s="224" t="s">
        <v>177</v>
      </c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33" s="23" customFormat="1" ht="39" customHeight="1">
      <c r="A2" s="24" t="s">
        <v>16</v>
      </c>
      <c r="B2" s="24" t="s">
        <v>17</v>
      </c>
      <c r="C2" s="24" t="s">
        <v>84</v>
      </c>
      <c r="D2" s="24" t="s">
        <v>98</v>
      </c>
      <c r="E2" s="24" t="s">
        <v>99</v>
      </c>
      <c r="F2" s="24" t="s">
        <v>100</v>
      </c>
      <c r="G2" s="24" t="s">
        <v>101</v>
      </c>
      <c r="H2" s="3" t="s">
        <v>102</v>
      </c>
      <c r="I2" s="24" t="s">
        <v>103</v>
      </c>
      <c r="J2" s="24" t="s">
        <v>25</v>
      </c>
      <c r="K2" s="24" t="s">
        <v>23</v>
      </c>
      <c r="L2" s="24" t="s">
        <v>24</v>
      </c>
      <c r="M2" s="24" t="s">
        <v>26</v>
      </c>
      <c r="N2" s="24" t="s">
        <v>104</v>
      </c>
      <c r="O2" s="24" t="s">
        <v>105</v>
      </c>
      <c r="P2" s="24" t="s">
        <v>106</v>
      </c>
      <c r="Q2" s="24" t="s">
        <v>107</v>
      </c>
      <c r="R2" s="24" t="s">
        <v>108</v>
      </c>
    </row>
    <row r="3" spans="1:33" ht="12.75" customHeight="1">
      <c r="A3" s="70" t="s">
        <v>187</v>
      </c>
      <c r="B3" s="70" t="s">
        <v>208</v>
      </c>
      <c r="C3" s="70" t="s">
        <v>209</v>
      </c>
      <c r="D3" s="70" t="s">
        <v>33</v>
      </c>
      <c r="E3" s="70" t="s">
        <v>33</v>
      </c>
      <c r="F3" s="70"/>
      <c r="G3" s="70"/>
      <c r="H3" s="70"/>
      <c r="I3" s="70"/>
      <c r="J3" s="70"/>
      <c r="K3" s="70"/>
      <c r="L3" s="70"/>
      <c r="M3" s="70"/>
      <c r="N3" s="70" t="s">
        <v>33</v>
      </c>
      <c r="O3" s="70"/>
      <c r="P3" s="70"/>
      <c r="Q3" s="70"/>
      <c r="R3" s="70"/>
      <c r="S3" s="2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2.75" customHeight="1">
      <c r="A4" s="70" t="s">
        <v>187</v>
      </c>
      <c r="B4" s="70" t="s">
        <v>236</v>
      </c>
      <c r="C4" s="70" t="s">
        <v>237</v>
      </c>
      <c r="D4" s="70" t="s">
        <v>33</v>
      </c>
      <c r="E4" s="70" t="s">
        <v>33</v>
      </c>
      <c r="F4" s="70"/>
      <c r="G4" s="70"/>
      <c r="H4" s="70"/>
      <c r="I4" s="70"/>
      <c r="J4" s="70"/>
      <c r="K4" s="70" t="s">
        <v>33</v>
      </c>
      <c r="L4" s="70"/>
      <c r="M4" s="70" t="s">
        <v>33</v>
      </c>
      <c r="N4" s="70"/>
      <c r="O4" s="70"/>
      <c r="P4" s="70"/>
      <c r="Q4" s="70" t="s">
        <v>33</v>
      </c>
      <c r="R4" s="70"/>
      <c r="S4" s="2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2.75" customHeight="1">
      <c r="A5" s="70" t="s">
        <v>187</v>
      </c>
      <c r="B5" s="70" t="s">
        <v>304</v>
      </c>
      <c r="C5" s="70" t="s">
        <v>305</v>
      </c>
      <c r="D5" s="70" t="s">
        <v>44</v>
      </c>
      <c r="E5" s="70" t="s">
        <v>127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2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ht="12.75" customHeight="1">
      <c r="A6" s="71" t="s">
        <v>187</v>
      </c>
      <c r="B6" s="71" t="s">
        <v>316</v>
      </c>
      <c r="C6" s="71" t="s">
        <v>317</v>
      </c>
      <c r="D6" s="71" t="s">
        <v>33</v>
      </c>
      <c r="E6" s="71" t="s">
        <v>33</v>
      </c>
      <c r="F6" s="71"/>
      <c r="G6" s="71"/>
      <c r="H6" s="71"/>
      <c r="I6" s="71"/>
      <c r="J6" s="71"/>
      <c r="K6" s="71"/>
      <c r="L6" s="71"/>
      <c r="M6" s="71"/>
      <c r="N6" s="71" t="s">
        <v>33</v>
      </c>
      <c r="O6" s="71"/>
      <c r="P6" s="71"/>
      <c r="Q6" s="71"/>
      <c r="R6" s="71"/>
      <c r="S6" s="2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>
      <c r="A7" s="32"/>
      <c r="B7" s="33">
        <f>COUNTA(B3:B6)</f>
        <v>4</v>
      </c>
      <c r="C7" s="58"/>
      <c r="D7" s="33">
        <f t="shared" ref="D7:R7" si="0">COUNTIF(D3:D6,"Yes")</f>
        <v>3</v>
      </c>
      <c r="E7" s="33">
        <f t="shared" si="0"/>
        <v>3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1</v>
      </c>
      <c r="L7" s="33">
        <f t="shared" si="0"/>
        <v>0</v>
      </c>
      <c r="M7" s="33">
        <f t="shared" si="0"/>
        <v>1</v>
      </c>
      <c r="N7" s="33">
        <f t="shared" si="0"/>
        <v>2</v>
      </c>
      <c r="O7" s="33">
        <f t="shared" si="0"/>
        <v>0</v>
      </c>
      <c r="P7" s="33">
        <f t="shared" si="0"/>
        <v>0</v>
      </c>
      <c r="Q7" s="33">
        <f t="shared" si="0"/>
        <v>1</v>
      </c>
      <c r="R7" s="33">
        <f t="shared" si="0"/>
        <v>0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1:33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 ht="18">
      <c r="A9" s="70" t="s">
        <v>364</v>
      </c>
      <c r="B9" s="70" t="s">
        <v>489</v>
      </c>
      <c r="C9" s="70" t="s">
        <v>490</v>
      </c>
      <c r="D9" s="70" t="s">
        <v>33</v>
      </c>
      <c r="E9" s="70" t="s">
        <v>33</v>
      </c>
      <c r="F9" s="70"/>
      <c r="G9" s="70"/>
      <c r="H9" s="70"/>
      <c r="I9" s="70"/>
      <c r="J9" s="70"/>
      <c r="K9" s="70"/>
      <c r="L9" s="70"/>
      <c r="M9" s="70" t="s">
        <v>33</v>
      </c>
      <c r="N9" s="70" t="s">
        <v>33</v>
      </c>
      <c r="O9" s="70"/>
      <c r="P9" s="70"/>
      <c r="Q9" s="70"/>
      <c r="R9" s="70"/>
    </row>
    <row r="10" spans="1:33" ht="18">
      <c r="A10" s="70" t="s">
        <v>364</v>
      </c>
      <c r="B10" s="70" t="s">
        <v>491</v>
      </c>
      <c r="C10" s="70" t="s">
        <v>492</v>
      </c>
      <c r="D10" s="70" t="s">
        <v>33</v>
      </c>
      <c r="E10" s="70" t="s">
        <v>33</v>
      </c>
      <c r="F10" s="70"/>
      <c r="G10" s="70"/>
      <c r="H10" s="70"/>
      <c r="I10" s="70"/>
      <c r="J10" s="70"/>
      <c r="K10" s="70"/>
      <c r="L10" s="70"/>
      <c r="M10" s="70"/>
      <c r="N10" s="70" t="s">
        <v>33</v>
      </c>
      <c r="O10" s="70"/>
      <c r="P10" s="70"/>
      <c r="Q10" s="70"/>
      <c r="R10" s="70"/>
    </row>
    <row r="11" spans="1:33" ht="18">
      <c r="A11" s="71" t="s">
        <v>364</v>
      </c>
      <c r="B11" s="71" t="s">
        <v>493</v>
      </c>
      <c r="C11" s="71" t="s">
        <v>494</v>
      </c>
      <c r="D11" s="71" t="s">
        <v>44</v>
      </c>
      <c r="E11" s="71" t="s">
        <v>127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33">
      <c r="A12" s="32"/>
      <c r="B12" s="33">
        <f>COUNTA(B9:B11)</f>
        <v>3</v>
      </c>
      <c r="C12" s="58"/>
      <c r="D12" s="33">
        <f t="shared" ref="D12:R12" si="1">COUNTIF(D9:D11,"Yes")</f>
        <v>2</v>
      </c>
      <c r="E12" s="33">
        <f t="shared" si="1"/>
        <v>2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1</v>
      </c>
      <c r="N12" s="33">
        <f t="shared" si="1"/>
        <v>2</v>
      </c>
      <c r="O12" s="33">
        <f t="shared" si="1"/>
        <v>0</v>
      </c>
      <c r="P12" s="33">
        <f t="shared" si="1"/>
        <v>0</v>
      </c>
      <c r="Q12" s="33">
        <f t="shared" si="1"/>
        <v>0</v>
      </c>
      <c r="R12" s="33">
        <f t="shared" si="1"/>
        <v>0</v>
      </c>
    </row>
    <row r="13" spans="1:33">
      <c r="A13" s="32"/>
      <c r="B13" s="4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33" ht="12.75" customHeight="1">
      <c r="A14" s="70" t="s">
        <v>503</v>
      </c>
      <c r="B14" s="70" t="s">
        <v>578</v>
      </c>
      <c r="C14" s="70" t="s">
        <v>579</v>
      </c>
      <c r="D14" s="70" t="s">
        <v>33</v>
      </c>
      <c r="E14" s="70" t="s">
        <v>33</v>
      </c>
      <c r="F14" s="70"/>
      <c r="G14" s="70"/>
      <c r="H14" s="70"/>
      <c r="I14" s="70"/>
      <c r="J14" s="70"/>
      <c r="K14" s="70"/>
      <c r="L14" s="70"/>
      <c r="M14" s="70"/>
      <c r="N14" s="70"/>
      <c r="O14" s="70" t="s">
        <v>33</v>
      </c>
      <c r="P14" s="70"/>
      <c r="Q14" s="70"/>
      <c r="R14" s="70"/>
    </row>
    <row r="15" spans="1:33">
      <c r="A15" s="70" t="s">
        <v>503</v>
      </c>
      <c r="B15" s="70" t="s">
        <v>653</v>
      </c>
      <c r="C15" s="70" t="s">
        <v>654</v>
      </c>
      <c r="D15" s="70" t="s">
        <v>33</v>
      </c>
      <c r="E15" s="70" t="s">
        <v>33</v>
      </c>
      <c r="F15" s="70"/>
      <c r="G15" s="70"/>
      <c r="H15" s="70"/>
      <c r="I15" s="70"/>
      <c r="J15" s="70"/>
      <c r="K15" s="70" t="s">
        <v>33</v>
      </c>
      <c r="L15" s="70"/>
      <c r="M15" s="70"/>
      <c r="N15" s="70"/>
      <c r="O15" s="70"/>
      <c r="P15" s="70"/>
      <c r="Q15" s="70"/>
      <c r="R15" s="70"/>
    </row>
    <row r="16" spans="1:33">
      <c r="A16" s="71" t="s">
        <v>503</v>
      </c>
      <c r="B16" s="71" t="s">
        <v>659</v>
      </c>
      <c r="C16" s="71" t="s">
        <v>660</v>
      </c>
      <c r="D16" s="71" t="s">
        <v>33</v>
      </c>
      <c r="E16" s="71" t="s">
        <v>33</v>
      </c>
      <c r="F16" s="71"/>
      <c r="G16" s="71"/>
      <c r="H16" s="71"/>
      <c r="I16" s="71"/>
      <c r="J16" s="71"/>
      <c r="K16" s="71" t="s">
        <v>33</v>
      </c>
      <c r="L16" s="71"/>
      <c r="M16" s="71"/>
      <c r="N16" s="71"/>
      <c r="O16" s="71"/>
      <c r="P16" s="71"/>
      <c r="Q16" s="71"/>
      <c r="R16" s="71"/>
    </row>
    <row r="17" spans="1:18">
      <c r="A17" s="32"/>
      <c r="B17" s="33">
        <f>COUNTA(B14:B16)</f>
        <v>3</v>
      </c>
      <c r="C17" s="58"/>
      <c r="D17" s="33">
        <f t="shared" ref="D17:R17" si="2">COUNTIF(D14:D16,"Yes")</f>
        <v>3</v>
      </c>
      <c r="E17" s="33">
        <f t="shared" si="2"/>
        <v>3</v>
      </c>
      <c r="F17" s="33">
        <f t="shared" si="2"/>
        <v>0</v>
      </c>
      <c r="G17" s="33">
        <f t="shared" si="2"/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3">
        <f t="shared" si="2"/>
        <v>2</v>
      </c>
      <c r="L17" s="33">
        <f t="shared" si="2"/>
        <v>0</v>
      </c>
      <c r="M17" s="33">
        <f t="shared" si="2"/>
        <v>0</v>
      </c>
      <c r="N17" s="33">
        <f t="shared" si="2"/>
        <v>0</v>
      </c>
      <c r="O17" s="33">
        <f t="shared" si="2"/>
        <v>1</v>
      </c>
      <c r="P17" s="33">
        <f t="shared" si="2"/>
        <v>0</v>
      </c>
      <c r="Q17" s="33">
        <f t="shared" si="2"/>
        <v>0</v>
      </c>
      <c r="R17" s="33">
        <f t="shared" si="2"/>
        <v>0</v>
      </c>
    </row>
    <row r="18" spans="1:18">
      <c r="A18" s="48"/>
      <c r="B18" s="48"/>
      <c r="C18" s="90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>
      <c r="A19" s="70" t="s">
        <v>179</v>
      </c>
      <c r="B19" s="70" t="s">
        <v>809</v>
      </c>
      <c r="C19" s="70" t="s">
        <v>810</v>
      </c>
      <c r="D19" s="70" t="s">
        <v>44</v>
      </c>
      <c r="E19" s="70" t="s">
        <v>127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ht="12.75" customHeight="1">
      <c r="A20" s="70" t="s">
        <v>179</v>
      </c>
      <c r="B20" s="70" t="s">
        <v>817</v>
      </c>
      <c r="C20" s="70" t="s">
        <v>818</v>
      </c>
      <c r="D20" s="70" t="s">
        <v>44</v>
      </c>
      <c r="E20" s="70" t="s">
        <v>127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>
      <c r="A21" s="71" t="s">
        <v>179</v>
      </c>
      <c r="B21" s="71" t="s">
        <v>895</v>
      </c>
      <c r="C21" s="71" t="s">
        <v>896</v>
      </c>
      <c r="D21" s="71" t="s">
        <v>44</v>
      </c>
      <c r="E21" s="71" t="s">
        <v>127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>
      <c r="A22" s="32"/>
      <c r="B22" s="33">
        <f>COUNTA(B19:B21)</f>
        <v>3</v>
      </c>
      <c r="C22" s="132"/>
      <c r="D22" s="33">
        <f t="shared" ref="D22:R22" si="3">COUNTIF(D19:D21,"Yes")</f>
        <v>0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33">
        <f t="shared" si="3"/>
        <v>0</v>
      </c>
      <c r="M22" s="33">
        <f t="shared" si="3"/>
        <v>0</v>
      </c>
      <c r="N22" s="33">
        <f t="shared" si="3"/>
        <v>0</v>
      </c>
      <c r="O22" s="33">
        <f t="shared" si="3"/>
        <v>0</v>
      </c>
      <c r="P22" s="33">
        <f t="shared" si="3"/>
        <v>0</v>
      </c>
      <c r="Q22" s="33">
        <f t="shared" si="3"/>
        <v>0</v>
      </c>
      <c r="R22" s="33">
        <f t="shared" si="3"/>
        <v>0</v>
      </c>
    </row>
    <row r="23" spans="1:18">
      <c r="A23" s="48"/>
      <c r="B23" s="48"/>
      <c r="C23" s="90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>
      <c r="A24" s="70" t="s">
        <v>975</v>
      </c>
      <c r="B24" s="70" t="s">
        <v>986</v>
      </c>
      <c r="C24" s="70" t="s">
        <v>987</v>
      </c>
      <c r="D24" s="70" t="s">
        <v>44</v>
      </c>
      <c r="E24" s="70" t="s">
        <v>127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>
      <c r="A25" s="70" t="s">
        <v>975</v>
      </c>
      <c r="B25" s="70" t="s">
        <v>1010</v>
      </c>
      <c r="C25" s="70" t="s">
        <v>1011</v>
      </c>
      <c r="D25" s="70" t="s">
        <v>33</v>
      </c>
      <c r="E25" s="70" t="s">
        <v>33</v>
      </c>
      <c r="F25" s="70"/>
      <c r="G25" s="70" t="s">
        <v>33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ht="12.75" customHeight="1">
      <c r="A26" s="70" t="s">
        <v>975</v>
      </c>
      <c r="B26" s="70" t="s">
        <v>1054</v>
      </c>
      <c r="C26" s="70" t="s">
        <v>1055</v>
      </c>
      <c r="D26" s="70" t="s">
        <v>33</v>
      </c>
      <c r="E26" s="70" t="s">
        <v>33</v>
      </c>
      <c r="F26" s="70"/>
      <c r="G26" s="70"/>
      <c r="H26" s="70"/>
      <c r="I26" s="70"/>
      <c r="J26" s="70"/>
      <c r="K26" s="70"/>
      <c r="L26" s="70"/>
      <c r="M26" s="70" t="s">
        <v>33</v>
      </c>
      <c r="N26" s="70"/>
      <c r="O26" s="70"/>
      <c r="P26" s="70"/>
      <c r="Q26" s="70"/>
      <c r="R26" s="70"/>
    </row>
    <row r="27" spans="1:18">
      <c r="A27" s="70" t="s">
        <v>975</v>
      </c>
      <c r="B27" s="70" t="s">
        <v>1068</v>
      </c>
      <c r="C27" s="70" t="s">
        <v>1069</v>
      </c>
      <c r="D27" s="70" t="s">
        <v>33</v>
      </c>
      <c r="E27" s="70" t="s">
        <v>33</v>
      </c>
      <c r="F27" s="70"/>
      <c r="G27" s="70"/>
      <c r="H27" s="70"/>
      <c r="I27" s="70"/>
      <c r="J27" s="70"/>
      <c r="K27" s="70"/>
      <c r="L27" s="70"/>
      <c r="M27" s="70"/>
      <c r="N27" s="70" t="s">
        <v>33</v>
      </c>
      <c r="O27" s="70"/>
      <c r="P27" s="70"/>
      <c r="Q27" s="70"/>
      <c r="R27" s="70"/>
    </row>
    <row r="28" spans="1:18" ht="12.75" customHeight="1">
      <c r="A28" s="70" t="s">
        <v>975</v>
      </c>
      <c r="B28" s="70" t="s">
        <v>1110</v>
      </c>
      <c r="C28" s="70" t="s">
        <v>1111</v>
      </c>
      <c r="D28" s="70" t="s">
        <v>33</v>
      </c>
      <c r="E28" s="70" t="s">
        <v>33</v>
      </c>
      <c r="F28" s="70"/>
      <c r="G28" s="70"/>
      <c r="H28" s="70"/>
      <c r="I28" s="70"/>
      <c r="J28" s="70"/>
      <c r="K28" s="70"/>
      <c r="L28" s="70"/>
      <c r="M28" s="70" t="s">
        <v>33</v>
      </c>
      <c r="N28" s="70"/>
      <c r="O28" s="70"/>
      <c r="P28" s="70"/>
      <c r="Q28" s="70"/>
      <c r="R28" s="70"/>
    </row>
    <row r="29" spans="1:18" ht="12.75" customHeight="1">
      <c r="A29" s="70" t="s">
        <v>975</v>
      </c>
      <c r="B29" s="70" t="s">
        <v>1132</v>
      </c>
      <c r="C29" s="70" t="s">
        <v>1133</v>
      </c>
      <c r="D29" s="70" t="s">
        <v>44</v>
      </c>
      <c r="E29" s="70" t="s">
        <v>127</v>
      </c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ht="12.75" customHeight="1">
      <c r="A30" s="71" t="s">
        <v>975</v>
      </c>
      <c r="B30" s="71" t="s">
        <v>1136</v>
      </c>
      <c r="C30" s="71" t="s">
        <v>1137</v>
      </c>
      <c r="D30" s="71" t="s">
        <v>33</v>
      </c>
      <c r="E30" s="71" t="s">
        <v>33</v>
      </c>
      <c r="F30" s="71"/>
      <c r="G30" s="71"/>
      <c r="H30" s="71"/>
      <c r="I30" s="71"/>
      <c r="J30" s="71"/>
      <c r="K30" s="71"/>
      <c r="L30" s="71"/>
      <c r="M30" s="71"/>
      <c r="N30" s="71" t="s">
        <v>33</v>
      </c>
      <c r="O30" s="71"/>
      <c r="P30" s="71"/>
      <c r="Q30" s="71"/>
      <c r="R30" s="71"/>
    </row>
    <row r="31" spans="1:18">
      <c r="A31" s="32"/>
      <c r="B31" s="33">
        <f>COUNTA(B24:B30)</f>
        <v>7</v>
      </c>
      <c r="C31" s="132"/>
      <c r="D31" s="33">
        <f t="shared" ref="D31:R31" si="4">COUNTIF(D24:D30,"Yes")</f>
        <v>5</v>
      </c>
      <c r="E31" s="33">
        <f t="shared" si="4"/>
        <v>5</v>
      </c>
      <c r="F31" s="33">
        <f t="shared" si="4"/>
        <v>0</v>
      </c>
      <c r="G31" s="33">
        <f t="shared" si="4"/>
        <v>1</v>
      </c>
      <c r="H31" s="33">
        <f t="shared" si="4"/>
        <v>0</v>
      </c>
      <c r="I31" s="33">
        <f t="shared" si="4"/>
        <v>0</v>
      </c>
      <c r="J31" s="33">
        <f t="shared" si="4"/>
        <v>0</v>
      </c>
      <c r="K31" s="33">
        <f t="shared" si="4"/>
        <v>0</v>
      </c>
      <c r="L31" s="33">
        <f t="shared" si="4"/>
        <v>0</v>
      </c>
      <c r="M31" s="33">
        <f t="shared" si="4"/>
        <v>2</v>
      </c>
      <c r="N31" s="33">
        <f t="shared" si="4"/>
        <v>2</v>
      </c>
      <c r="O31" s="33">
        <f t="shared" si="4"/>
        <v>0</v>
      </c>
      <c r="P31" s="33">
        <f t="shared" si="4"/>
        <v>0</v>
      </c>
      <c r="Q31" s="33">
        <f t="shared" si="4"/>
        <v>0</v>
      </c>
      <c r="R31" s="33">
        <f t="shared" si="4"/>
        <v>0</v>
      </c>
    </row>
    <row r="32" spans="1:18">
      <c r="A32" s="48"/>
      <c r="B32" s="48"/>
      <c r="C32" s="90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>
      <c r="A33" s="70" t="s">
        <v>1174</v>
      </c>
      <c r="B33" s="70" t="s">
        <v>1237</v>
      </c>
      <c r="C33" s="70" t="s">
        <v>1238</v>
      </c>
      <c r="D33" s="70" t="s">
        <v>33</v>
      </c>
      <c r="E33" s="70" t="s">
        <v>33</v>
      </c>
      <c r="F33" s="70"/>
      <c r="G33" s="70"/>
      <c r="H33" s="70"/>
      <c r="I33" s="70"/>
      <c r="J33" s="70"/>
      <c r="K33" s="70"/>
      <c r="L33" s="70"/>
      <c r="M33" s="70"/>
      <c r="N33" s="70" t="s">
        <v>33</v>
      </c>
      <c r="O33" s="70"/>
      <c r="P33" s="70"/>
      <c r="Q33" s="70"/>
      <c r="R33" s="70"/>
    </row>
    <row r="34" spans="1:18" ht="12.75" customHeight="1">
      <c r="A34" s="70" t="s">
        <v>1174</v>
      </c>
      <c r="B34" s="70" t="s">
        <v>1249</v>
      </c>
      <c r="C34" s="70" t="s">
        <v>1250</v>
      </c>
      <c r="D34" s="70" t="s">
        <v>33</v>
      </c>
      <c r="E34" s="70" t="s">
        <v>33</v>
      </c>
      <c r="F34" s="70"/>
      <c r="G34" s="70"/>
      <c r="H34" s="70"/>
      <c r="I34" s="70"/>
      <c r="J34" s="70"/>
      <c r="K34" s="70" t="s">
        <v>33</v>
      </c>
      <c r="L34" s="70"/>
      <c r="M34" s="70"/>
      <c r="N34" s="70"/>
      <c r="O34" s="70"/>
      <c r="P34" s="70"/>
      <c r="Q34" s="70"/>
      <c r="R34" s="70"/>
    </row>
    <row r="35" spans="1:18" ht="12.75" customHeight="1">
      <c r="A35" s="70" t="s">
        <v>1174</v>
      </c>
      <c r="B35" s="70" t="s">
        <v>1253</v>
      </c>
      <c r="C35" s="70" t="s">
        <v>1254</v>
      </c>
      <c r="D35" s="70" t="s">
        <v>44</v>
      </c>
      <c r="E35" s="70" t="s">
        <v>127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18" ht="12.75" customHeight="1">
      <c r="A36" s="70" t="s">
        <v>1174</v>
      </c>
      <c r="B36" s="70" t="s">
        <v>1293</v>
      </c>
      <c r="C36" s="70" t="s">
        <v>1294</v>
      </c>
      <c r="D36" s="70" t="s">
        <v>33</v>
      </c>
      <c r="E36" s="70" t="s">
        <v>33</v>
      </c>
      <c r="F36" s="70"/>
      <c r="G36" s="70"/>
      <c r="H36" s="70"/>
      <c r="I36" s="70"/>
      <c r="J36" s="70"/>
      <c r="K36" s="70" t="s">
        <v>33</v>
      </c>
      <c r="L36" s="70"/>
      <c r="M36" s="70"/>
      <c r="N36" s="70"/>
      <c r="O36" s="70"/>
      <c r="P36" s="70"/>
      <c r="Q36" s="70"/>
      <c r="R36" s="70"/>
    </row>
    <row r="37" spans="1:18" ht="12.75" customHeight="1">
      <c r="A37" s="70" t="s">
        <v>1174</v>
      </c>
      <c r="B37" s="70" t="s">
        <v>1295</v>
      </c>
      <c r="C37" s="70" t="s">
        <v>1296</v>
      </c>
      <c r="D37" s="70" t="s">
        <v>44</v>
      </c>
      <c r="E37" s="70" t="s">
        <v>127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 ht="12.75" customHeight="1">
      <c r="A38" s="70" t="s">
        <v>1174</v>
      </c>
      <c r="B38" s="70" t="s">
        <v>1411</v>
      </c>
      <c r="C38" s="70" t="s">
        <v>1412</v>
      </c>
      <c r="D38" s="70" t="s">
        <v>33</v>
      </c>
      <c r="E38" s="70" t="s">
        <v>33</v>
      </c>
      <c r="F38" s="70"/>
      <c r="G38" s="70"/>
      <c r="H38" s="70"/>
      <c r="I38" s="70"/>
      <c r="J38" s="70"/>
      <c r="K38" s="70"/>
      <c r="L38" s="70"/>
      <c r="M38" s="70"/>
      <c r="N38" s="70" t="s">
        <v>33</v>
      </c>
      <c r="O38" s="70"/>
      <c r="P38" s="70"/>
      <c r="Q38" s="70"/>
      <c r="R38" s="70"/>
    </row>
    <row r="39" spans="1:18" ht="12.75" customHeight="1">
      <c r="A39" s="70" t="s">
        <v>1174</v>
      </c>
      <c r="B39" s="70" t="s">
        <v>1467</v>
      </c>
      <c r="C39" s="70" t="s">
        <v>1468</v>
      </c>
      <c r="D39" s="70" t="s">
        <v>44</v>
      </c>
      <c r="E39" s="70" t="s">
        <v>127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18">
      <c r="A40" s="71" t="s">
        <v>1174</v>
      </c>
      <c r="B40" s="71" t="s">
        <v>1483</v>
      </c>
      <c r="C40" s="71" t="s">
        <v>1484</v>
      </c>
      <c r="D40" s="71" t="s">
        <v>33</v>
      </c>
      <c r="E40" s="71" t="s">
        <v>33</v>
      </c>
      <c r="F40" s="71"/>
      <c r="G40" s="71"/>
      <c r="H40" s="71"/>
      <c r="I40" s="71"/>
      <c r="J40" s="71"/>
      <c r="K40" s="71" t="s">
        <v>33</v>
      </c>
      <c r="L40" s="71"/>
      <c r="M40" s="71"/>
      <c r="N40" s="71" t="s">
        <v>33</v>
      </c>
      <c r="O40" s="71"/>
      <c r="P40" s="71"/>
      <c r="Q40" s="71"/>
      <c r="R40" s="71"/>
    </row>
    <row r="41" spans="1:18">
      <c r="A41" s="32"/>
      <c r="B41" s="33">
        <f>COUNTA(B33:B40)</f>
        <v>8</v>
      </c>
      <c r="C41" s="132"/>
      <c r="D41" s="33">
        <f t="shared" ref="D41:R41" si="5">COUNTIF(D33:D40,"Yes")</f>
        <v>5</v>
      </c>
      <c r="E41" s="33">
        <f t="shared" si="5"/>
        <v>5</v>
      </c>
      <c r="F41" s="33">
        <f t="shared" si="5"/>
        <v>0</v>
      </c>
      <c r="G41" s="33">
        <f t="shared" si="5"/>
        <v>0</v>
      </c>
      <c r="H41" s="33">
        <f t="shared" si="5"/>
        <v>0</v>
      </c>
      <c r="I41" s="33">
        <f t="shared" si="5"/>
        <v>0</v>
      </c>
      <c r="J41" s="33">
        <f t="shared" si="5"/>
        <v>0</v>
      </c>
      <c r="K41" s="33">
        <f t="shared" si="5"/>
        <v>3</v>
      </c>
      <c r="L41" s="33">
        <f t="shared" si="5"/>
        <v>0</v>
      </c>
      <c r="M41" s="33">
        <f t="shared" si="5"/>
        <v>0</v>
      </c>
      <c r="N41" s="33">
        <f t="shared" si="5"/>
        <v>3</v>
      </c>
      <c r="O41" s="33">
        <f t="shared" si="5"/>
        <v>0</v>
      </c>
      <c r="P41" s="33">
        <f t="shared" si="5"/>
        <v>0</v>
      </c>
      <c r="Q41" s="33">
        <f t="shared" si="5"/>
        <v>0</v>
      </c>
      <c r="R41" s="33">
        <f t="shared" si="5"/>
        <v>0</v>
      </c>
    </row>
    <row r="42" spans="1:18">
      <c r="A42" s="48"/>
      <c r="B42" s="48"/>
      <c r="C42" s="90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>
      <c r="A43" s="70" t="s">
        <v>1561</v>
      </c>
      <c r="B43" s="70" t="s">
        <v>1664</v>
      </c>
      <c r="C43" s="70" t="s">
        <v>1665</v>
      </c>
      <c r="D43" s="70" t="s">
        <v>44</v>
      </c>
      <c r="E43" s="70" t="s">
        <v>127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2.75" customHeight="1">
      <c r="A44" s="71" t="s">
        <v>1561</v>
      </c>
      <c r="B44" s="71" t="s">
        <v>1694</v>
      </c>
      <c r="C44" s="71" t="s">
        <v>1695</v>
      </c>
      <c r="D44" s="71" t="s">
        <v>44</v>
      </c>
      <c r="E44" s="71" t="s">
        <v>127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1:18">
      <c r="A45" s="32"/>
      <c r="B45" s="33">
        <f>COUNTA(B43:B44)</f>
        <v>2</v>
      </c>
      <c r="C45" s="132"/>
      <c r="D45" s="33">
        <f t="shared" ref="D45:R45" si="6">COUNTIF(D43:D44,"Yes")</f>
        <v>0</v>
      </c>
      <c r="E45" s="33">
        <f t="shared" si="6"/>
        <v>0</v>
      </c>
      <c r="F45" s="33">
        <f t="shared" si="6"/>
        <v>0</v>
      </c>
      <c r="G45" s="33">
        <f t="shared" si="6"/>
        <v>0</v>
      </c>
      <c r="H45" s="33">
        <f t="shared" si="6"/>
        <v>0</v>
      </c>
      <c r="I45" s="33">
        <f t="shared" si="6"/>
        <v>0</v>
      </c>
      <c r="J45" s="33">
        <f t="shared" si="6"/>
        <v>0</v>
      </c>
      <c r="K45" s="33">
        <f t="shared" si="6"/>
        <v>0</v>
      </c>
      <c r="L45" s="33">
        <f t="shared" si="6"/>
        <v>0</v>
      </c>
      <c r="M45" s="33">
        <f t="shared" si="6"/>
        <v>0</v>
      </c>
      <c r="N45" s="33">
        <f t="shared" si="6"/>
        <v>0</v>
      </c>
      <c r="O45" s="33">
        <f t="shared" si="6"/>
        <v>0</v>
      </c>
      <c r="P45" s="33">
        <f t="shared" si="6"/>
        <v>0</v>
      </c>
      <c r="Q45" s="33">
        <f t="shared" si="6"/>
        <v>0</v>
      </c>
      <c r="R45" s="33">
        <f t="shared" si="6"/>
        <v>0</v>
      </c>
    </row>
    <row r="46" spans="1:18">
      <c r="A46" s="48"/>
      <c r="B46" s="48"/>
      <c r="C46" s="90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 ht="12.75" customHeight="1">
      <c r="A47" s="70" t="s">
        <v>1821</v>
      </c>
      <c r="B47" s="70" t="s">
        <v>1851</v>
      </c>
      <c r="C47" s="70" t="s">
        <v>1852</v>
      </c>
      <c r="D47" s="70" t="s">
        <v>44</v>
      </c>
      <c r="E47" s="70" t="s">
        <v>127</v>
      </c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1:18" ht="12.75" customHeight="1">
      <c r="A48" s="70" t="s">
        <v>1821</v>
      </c>
      <c r="B48" s="70" t="s">
        <v>1987</v>
      </c>
      <c r="C48" s="70" t="s">
        <v>1988</v>
      </c>
      <c r="D48" s="70" t="s">
        <v>44</v>
      </c>
      <c r="E48" s="70" t="s">
        <v>127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18" ht="12.75" customHeight="1">
      <c r="A49" s="70" t="s">
        <v>1821</v>
      </c>
      <c r="B49" s="70" t="s">
        <v>2001</v>
      </c>
      <c r="C49" s="70" t="s">
        <v>2002</v>
      </c>
      <c r="D49" s="70" t="s">
        <v>33</v>
      </c>
      <c r="E49" s="70" t="s">
        <v>33</v>
      </c>
      <c r="F49" s="70"/>
      <c r="G49" s="70"/>
      <c r="H49" s="70"/>
      <c r="I49" s="70"/>
      <c r="J49" s="70"/>
      <c r="K49" s="70"/>
      <c r="L49" s="70"/>
      <c r="M49" s="70"/>
      <c r="N49" s="70" t="s">
        <v>33</v>
      </c>
      <c r="O49" s="70" t="s">
        <v>33</v>
      </c>
      <c r="P49" s="70"/>
      <c r="Q49" s="70"/>
      <c r="R49" s="70"/>
    </row>
    <row r="50" spans="1:18" ht="12.75" customHeight="1">
      <c r="A50" s="70" t="s">
        <v>1821</v>
      </c>
      <c r="B50" s="70" t="s">
        <v>2067</v>
      </c>
      <c r="C50" s="70" t="s">
        <v>2068</v>
      </c>
      <c r="D50" s="70" t="s">
        <v>44</v>
      </c>
      <c r="E50" s="70" t="s">
        <v>127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1:18" ht="12.75" customHeight="1">
      <c r="A51" s="71" t="s">
        <v>1821</v>
      </c>
      <c r="B51" s="71" t="s">
        <v>2075</v>
      </c>
      <c r="C51" s="71" t="s">
        <v>2076</v>
      </c>
      <c r="D51" s="71" t="s">
        <v>44</v>
      </c>
      <c r="E51" s="71" t="s">
        <v>127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>
      <c r="A52" s="32"/>
      <c r="B52" s="33">
        <f>COUNTA(B47:B51)</f>
        <v>5</v>
      </c>
      <c r="C52" s="132"/>
      <c r="D52" s="33">
        <f t="shared" ref="D52:R52" si="7">COUNTIF(D47:D51,"Yes")</f>
        <v>1</v>
      </c>
      <c r="E52" s="33">
        <f t="shared" si="7"/>
        <v>1</v>
      </c>
      <c r="F52" s="33">
        <f t="shared" si="7"/>
        <v>0</v>
      </c>
      <c r="G52" s="33">
        <f t="shared" si="7"/>
        <v>0</v>
      </c>
      <c r="H52" s="33">
        <f t="shared" si="7"/>
        <v>0</v>
      </c>
      <c r="I52" s="33">
        <f t="shared" si="7"/>
        <v>0</v>
      </c>
      <c r="J52" s="33">
        <f t="shared" si="7"/>
        <v>0</v>
      </c>
      <c r="K52" s="33">
        <f t="shared" si="7"/>
        <v>0</v>
      </c>
      <c r="L52" s="33">
        <f t="shared" si="7"/>
        <v>0</v>
      </c>
      <c r="M52" s="33">
        <f t="shared" si="7"/>
        <v>0</v>
      </c>
      <c r="N52" s="33">
        <f t="shared" si="7"/>
        <v>1</v>
      </c>
      <c r="O52" s="33">
        <f t="shared" si="7"/>
        <v>1</v>
      </c>
      <c r="P52" s="33">
        <f t="shared" si="7"/>
        <v>0</v>
      </c>
      <c r="Q52" s="33">
        <f t="shared" si="7"/>
        <v>0</v>
      </c>
      <c r="R52" s="33">
        <f t="shared" si="7"/>
        <v>0</v>
      </c>
    </row>
    <row r="53" spans="1:18">
      <c r="A53" s="48"/>
      <c r="B53" s="48"/>
      <c r="C53" s="90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8" ht="12.75" customHeight="1">
      <c r="A54" s="71" t="s">
        <v>2534</v>
      </c>
      <c r="B54" s="71" t="s">
        <v>2631</v>
      </c>
      <c r="C54" s="71" t="s">
        <v>2632</v>
      </c>
      <c r="D54" s="71" t="s">
        <v>44</v>
      </c>
      <c r="E54" s="71" t="s">
        <v>127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1:18">
      <c r="A55" s="32"/>
      <c r="B55" s="33">
        <f>COUNTA(B54:B54)</f>
        <v>1</v>
      </c>
      <c r="C55" s="132"/>
      <c r="D55" s="33">
        <f t="shared" ref="D55:R55" si="8">COUNTIF(D54:D54,"Yes")</f>
        <v>0</v>
      </c>
      <c r="E55" s="33">
        <f t="shared" si="8"/>
        <v>0</v>
      </c>
      <c r="F55" s="33">
        <f t="shared" si="8"/>
        <v>0</v>
      </c>
      <c r="G55" s="33">
        <f t="shared" si="8"/>
        <v>0</v>
      </c>
      <c r="H55" s="33">
        <f t="shared" si="8"/>
        <v>0</v>
      </c>
      <c r="I55" s="33">
        <f t="shared" si="8"/>
        <v>0</v>
      </c>
      <c r="J55" s="33">
        <f t="shared" si="8"/>
        <v>0</v>
      </c>
      <c r="K55" s="33">
        <f t="shared" si="8"/>
        <v>0</v>
      </c>
      <c r="L55" s="33">
        <f t="shared" si="8"/>
        <v>0</v>
      </c>
      <c r="M55" s="33">
        <f t="shared" si="8"/>
        <v>0</v>
      </c>
      <c r="N55" s="33">
        <f t="shared" si="8"/>
        <v>0</v>
      </c>
      <c r="O55" s="33">
        <f t="shared" si="8"/>
        <v>0</v>
      </c>
      <c r="P55" s="33">
        <f t="shared" si="8"/>
        <v>0</v>
      </c>
      <c r="Q55" s="33">
        <f t="shared" si="8"/>
        <v>0</v>
      </c>
      <c r="R55" s="33">
        <f t="shared" si="8"/>
        <v>0</v>
      </c>
    </row>
    <row r="56" spans="1:18">
      <c r="A56" s="48"/>
      <c r="B56" s="48"/>
      <c r="C56" s="90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1:18" ht="12.75" customHeight="1">
      <c r="A57" s="70" t="s">
        <v>2664</v>
      </c>
      <c r="B57" s="70" t="s">
        <v>2675</v>
      </c>
      <c r="C57" s="70" t="s">
        <v>2676</v>
      </c>
      <c r="D57" s="70" t="s">
        <v>44</v>
      </c>
      <c r="E57" s="70" t="s">
        <v>127</v>
      </c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ht="12.75" customHeight="1">
      <c r="A58" s="70" t="s">
        <v>2664</v>
      </c>
      <c r="B58" s="70" t="s">
        <v>2679</v>
      </c>
      <c r="C58" s="70" t="s">
        <v>2680</v>
      </c>
      <c r="D58" s="70" t="s">
        <v>33</v>
      </c>
      <c r="E58" s="70" t="s">
        <v>33</v>
      </c>
      <c r="F58" s="70"/>
      <c r="G58" s="70" t="s">
        <v>33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18" ht="12.75" customHeight="1">
      <c r="A59" s="70" t="s">
        <v>2664</v>
      </c>
      <c r="B59" s="70" t="s">
        <v>2683</v>
      </c>
      <c r="C59" s="70" t="s">
        <v>2684</v>
      </c>
      <c r="D59" s="70" t="s">
        <v>44</v>
      </c>
      <c r="E59" s="70" t="s">
        <v>127</v>
      </c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12.75" customHeight="1">
      <c r="A60" s="70" t="s">
        <v>2664</v>
      </c>
      <c r="B60" s="70" t="s">
        <v>2685</v>
      </c>
      <c r="C60" s="70" t="s">
        <v>2686</v>
      </c>
      <c r="D60" s="70" t="s">
        <v>44</v>
      </c>
      <c r="E60" s="70" t="s">
        <v>127</v>
      </c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ht="18" customHeight="1">
      <c r="A61" s="70" t="s">
        <v>2664</v>
      </c>
      <c r="B61" s="70" t="s">
        <v>2689</v>
      </c>
      <c r="C61" s="70" t="s">
        <v>2690</v>
      </c>
      <c r="D61" s="70" t="s">
        <v>33</v>
      </c>
      <c r="E61" s="70" t="s">
        <v>33</v>
      </c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 t="s">
        <v>33</v>
      </c>
      <c r="R61" s="70"/>
    </row>
    <row r="62" spans="1:18" ht="12.75" customHeight="1">
      <c r="A62" s="70" t="s">
        <v>2664</v>
      </c>
      <c r="B62" s="70" t="s">
        <v>2699</v>
      </c>
      <c r="C62" s="70" t="s">
        <v>2700</v>
      </c>
      <c r="D62" s="70" t="s">
        <v>44</v>
      </c>
      <c r="E62" s="70" t="s">
        <v>127</v>
      </c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18" ht="12.75" customHeight="1">
      <c r="A63" s="71" t="s">
        <v>2664</v>
      </c>
      <c r="B63" s="71" t="s">
        <v>2715</v>
      </c>
      <c r="C63" s="71" t="s">
        <v>2716</v>
      </c>
      <c r="D63" s="71" t="s">
        <v>33</v>
      </c>
      <c r="E63" s="71" t="s">
        <v>33</v>
      </c>
      <c r="F63" s="71"/>
      <c r="G63" s="71" t="s">
        <v>33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1:18">
      <c r="A64" s="32"/>
      <c r="B64" s="33">
        <f>COUNTA(B57:B63)</f>
        <v>7</v>
      </c>
      <c r="C64" s="132"/>
      <c r="D64" s="33">
        <f t="shared" ref="D64:R64" si="9">COUNTIF(D57:D63,"Yes")</f>
        <v>3</v>
      </c>
      <c r="E64" s="33">
        <f t="shared" si="9"/>
        <v>3</v>
      </c>
      <c r="F64" s="33">
        <f t="shared" si="9"/>
        <v>0</v>
      </c>
      <c r="G64" s="33">
        <f t="shared" si="9"/>
        <v>2</v>
      </c>
      <c r="H64" s="33">
        <f t="shared" si="9"/>
        <v>0</v>
      </c>
      <c r="I64" s="33">
        <f t="shared" si="9"/>
        <v>0</v>
      </c>
      <c r="J64" s="33">
        <f t="shared" si="9"/>
        <v>0</v>
      </c>
      <c r="K64" s="33">
        <f t="shared" si="9"/>
        <v>0</v>
      </c>
      <c r="L64" s="33">
        <f t="shared" si="9"/>
        <v>0</v>
      </c>
      <c r="M64" s="33">
        <f t="shared" si="9"/>
        <v>0</v>
      </c>
      <c r="N64" s="33">
        <f t="shared" si="9"/>
        <v>0</v>
      </c>
      <c r="O64" s="33">
        <f t="shared" si="9"/>
        <v>0</v>
      </c>
      <c r="P64" s="33">
        <f t="shared" si="9"/>
        <v>0</v>
      </c>
      <c r="Q64" s="33">
        <f t="shared" si="9"/>
        <v>1</v>
      </c>
      <c r="R64" s="33">
        <f t="shared" si="9"/>
        <v>0</v>
      </c>
    </row>
    <row r="65" spans="1:18">
      <c r="A65" s="48"/>
      <c r="B65" s="48"/>
      <c r="C65" s="90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</row>
    <row r="66" spans="1:18" ht="12.75" customHeight="1">
      <c r="A66" s="71" t="s">
        <v>2749</v>
      </c>
      <c r="B66" s="71" t="s">
        <v>2760</v>
      </c>
      <c r="C66" s="71" t="s">
        <v>2761</v>
      </c>
      <c r="D66" s="71" t="s">
        <v>44</v>
      </c>
      <c r="E66" s="71" t="s">
        <v>127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1:18">
      <c r="A67" s="32"/>
      <c r="B67" s="33">
        <f>COUNTA(B66:B66)</f>
        <v>1</v>
      </c>
      <c r="C67" s="132"/>
      <c r="D67" s="33">
        <f t="shared" ref="D67:R67" si="10">COUNTIF(D66:D66,"Yes")</f>
        <v>0</v>
      </c>
      <c r="E67" s="33">
        <f t="shared" si="10"/>
        <v>0</v>
      </c>
      <c r="F67" s="33">
        <f t="shared" si="10"/>
        <v>0</v>
      </c>
      <c r="G67" s="33">
        <f t="shared" si="10"/>
        <v>0</v>
      </c>
      <c r="H67" s="33">
        <f t="shared" si="10"/>
        <v>0</v>
      </c>
      <c r="I67" s="33">
        <f t="shared" si="10"/>
        <v>0</v>
      </c>
      <c r="J67" s="33">
        <f t="shared" si="10"/>
        <v>0</v>
      </c>
      <c r="K67" s="33">
        <f t="shared" si="10"/>
        <v>0</v>
      </c>
      <c r="L67" s="33">
        <f t="shared" si="10"/>
        <v>0</v>
      </c>
      <c r="M67" s="33">
        <f t="shared" si="10"/>
        <v>0</v>
      </c>
      <c r="N67" s="33">
        <f t="shared" si="10"/>
        <v>0</v>
      </c>
      <c r="O67" s="33">
        <f t="shared" si="10"/>
        <v>0</v>
      </c>
      <c r="P67" s="33">
        <f t="shared" si="10"/>
        <v>0</v>
      </c>
      <c r="Q67" s="33">
        <f t="shared" si="10"/>
        <v>0</v>
      </c>
      <c r="R67" s="33">
        <f t="shared" si="10"/>
        <v>0</v>
      </c>
    </row>
    <row r="68" spans="1:18">
      <c r="A68" s="48"/>
      <c r="B68" s="48"/>
      <c r="C68" s="90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18">
      <c r="A69" s="70" t="s">
        <v>2832</v>
      </c>
      <c r="B69" s="70" t="s">
        <v>2833</v>
      </c>
      <c r="C69" s="70" t="s">
        <v>2834</v>
      </c>
      <c r="D69" s="70" t="s">
        <v>44</v>
      </c>
      <c r="E69" s="70" t="s">
        <v>127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ht="12.75" customHeight="1">
      <c r="A70" s="70" t="s">
        <v>2832</v>
      </c>
      <c r="B70" s="70" t="s">
        <v>2875</v>
      </c>
      <c r="C70" s="70" t="s">
        <v>2876</v>
      </c>
      <c r="D70" s="70" t="s">
        <v>44</v>
      </c>
      <c r="E70" s="70" t="s">
        <v>127</v>
      </c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12.75" customHeight="1">
      <c r="A71" s="71" t="s">
        <v>2832</v>
      </c>
      <c r="B71" s="71" t="s">
        <v>2899</v>
      </c>
      <c r="C71" s="71" t="s">
        <v>2900</v>
      </c>
      <c r="D71" s="71" t="s">
        <v>44</v>
      </c>
      <c r="E71" s="71" t="s">
        <v>127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1:18">
      <c r="A72" s="32"/>
      <c r="B72" s="33">
        <f>COUNTA(B69:B71)</f>
        <v>3</v>
      </c>
      <c r="C72" s="132"/>
      <c r="D72" s="33">
        <f t="shared" ref="D72:R72" si="11">COUNTIF(D69:D71,"Yes")</f>
        <v>0</v>
      </c>
      <c r="E72" s="33">
        <f t="shared" si="11"/>
        <v>0</v>
      </c>
      <c r="F72" s="33">
        <f t="shared" si="11"/>
        <v>0</v>
      </c>
      <c r="G72" s="33">
        <f t="shared" si="11"/>
        <v>0</v>
      </c>
      <c r="H72" s="33">
        <f t="shared" si="11"/>
        <v>0</v>
      </c>
      <c r="I72" s="33">
        <f t="shared" si="11"/>
        <v>0</v>
      </c>
      <c r="J72" s="33">
        <f t="shared" si="11"/>
        <v>0</v>
      </c>
      <c r="K72" s="33">
        <f t="shared" si="11"/>
        <v>0</v>
      </c>
      <c r="L72" s="33">
        <f t="shared" si="11"/>
        <v>0</v>
      </c>
      <c r="M72" s="33">
        <f t="shared" si="11"/>
        <v>0</v>
      </c>
      <c r="N72" s="33">
        <f t="shared" si="11"/>
        <v>0</v>
      </c>
      <c r="O72" s="33">
        <f t="shared" si="11"/>
        <v>0</v>
      </c>
      <c r="P72" s="33">
        <f t="shared" si="11"/>
        <v>0</v>
      </c>
      <c r="Q72" s="33">
        <f t="shared" si="11"/>
        <v>0</v>
      </c>
      <c r="R72" s="33">
        <f t="shared" si="11"/>
        <v>0</v>
      </c>
    </row>
    <row r="73" spans="1:18">
      <c r="A73" s="48"/>
      <c r="B73" s="48"/>
      <c r="C73" s="90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18">
      <c r="A74" s="49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1:18">
      <c r="A75" s="49"/>
      <c r="C75" s="106" t="s">
        <v>81</v>
      </c>
      <c r="D75" s="107"/>
      <c r="E75" s="107"/>
      <c r="F75" s="107"/>
      <c r="G75" s="107"/>
      <c r="H75" s="107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>
      <c r="A76" s="49"/>
      <c r="B76" s="96"/>
      <c r="C76" s="108"/>
      <c r="D76" s="109"/>
      <c r="E76" s="110"/>
      <c r="F76" s="111" t="s">
        <v>122</v>
      </c>
      <c r="G76" s="102">
        <f>SUM(B7+B12+B17+B22+B31+B41+B45+B52+B55+B64+B67+B72)</f>
        <v>47</v>
      </c>
      <c r="H76" s="107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>
      <c r="B77" s="95"/>
      <c r="C77" s="108"/>
      <c r="D77" s="109"/>
      <c r="E77" s="109"/>
      <c r="F77" s="112" t="s">
        <v>125</v>
      </c>
      <c r="G77" s="102">
        <f>SUM(D7+D12+D17+D22+D31+D41+D45+D52+D55+D64+D67+D72)</f>
        <v>22</v>
      </c>
      <c r="H77" s="108"/>
    </row>
    <row r="78" spans="1:18">
      <c r="B78" s="95"/>
      <c r="C78" s="108"/>
      <c r="D78" s="109"/>
      <c r="E78" s="109"/>
      <c r="F78" s="112" t="s">
        <v>126</v>
      </c>
      <c r="G78" s="102">
        <f>SUM(E7+E12+E17+E22+E31+E41+E45+E52+E55+E64+E67+E72)</f>
        <v>22</v>
      </c>
      <c r="H78" s="108"/>
    </row>
    <row r="79" spans="1:18">
      <c r="B79" s="95"/>
      <c r="C79" s="108"/>
      <c r="D79" s="108"/>
      <c r="E79" s="108"/>
      <c r="F79" s="108"/>
      <c r="G79" s="108"/>
      <c r="H79" s="108"/>
    </row>
    <row r="80" spans="1:18">
      <c r="B80" s="95"/>
      <c r="C80" s="106" t="s">
        <v>128</v>
      </c>
      <c r="D80" s="108"/>
      <c r="E80" s="108"/>
      <c r="F80" s="108"/>
      <c r="G80" s="113" t="s">
        <v>117</v>
      </c>
      <c r="H80" s="113" t="s">
        <v>129</v>
      </c>
    </row>
    <row r="81" spans="2:8">
      <c r="B81" s="95"/>
      <c r="C81" s="108"/>
      <c r="D81" s="108"/>
      <c r="E81" s="108"/>
      <c r="F81" s="114" t="s">
        <v>136</v>
      </c>
      <c r="G81" s="102">
        <f>SUM(F7+F12+F17+F22+F31+F41+F45+F52+F55+F64+F67+F72)</f>
        <v>0</v>
      </c>
      <c r="H81" s="116">
        <f>G81/(G94)</f>
        <v>0</v>
      </c>
    </row>
    <row r="82" spans="2:8">
      <c r="B82" s="95"/>
      <c r="C82" s="108"/>
      <c r="D82" s="108"/>
      <c r="E82" s="108"/>
      <c r="F82" s="114" t="s">
        <v>137</v>
      </c>
      <c r="G82" s="102">
        <f>SUM(G7+G12+G17+G22+G31+G41+G45+G52+G55+G64+G67+G72)</f>
        <v>3</v>
      </c>
      <c r="H82" s="116">
        <f>G82/G94</f>
        <v>0.1111111111111111</v>
      </c>
    </row>
    <row r="83" spans="2:8">
      <c r="B83" s="95"/>
      <c r="C83" s="108"/>
      <c r="D83" s="108"/>
      <c r="E83" s="108"/>
      <c r="F83" s="114" t="s">
        <v>138</v>
      </c>
      <c r="G83" s="102">
        <f>SUM(H7+H12+H17+H22+H31+H41+H45+H52+H55+H64+H67+I72)</f>
        <v>0</v>
      </c>
      <c r="H83" s="116">
        <f>G83/G94</f>
        <v>0</v>
      </c>
    </row>
    <row r="84" spans="2:8">
      <c r="B84" s="95"/>
      <c r="C84" s="108"/>
      <c r="D84" s="108"/>
      <c r="E84" s="108"/>
      <c r="F84" s="114" t="s">
        <v>139</v>
      </c>
      <c r="G84" s="102">
        <f>SUM(I7+I12+I17+I22+I31+I41+I45+I52+I55+I64+I67+I72)</f>
        <v>0</v>
      </c>
      <c r="H84" s="116">
        <f>G84/G94</f>
        <v>0</v>
      </c>
    </row>
    <row r="85" spans="2:8">
      <c r="B85" s="95"/>
      <c r="C85" s="108"/>
      <c r="D85" s="108"/>
      <c r="E85" s="108"/>
      <c r="F85" s="114" t="s">
        <v>140</v>
      </c>
      <c r="G85" s="102">
        <f>SUM(J7+J12+J17+J22+J31+J41+J45+J52+J55+J64+J67+J72)</f>
        <v>0</v>
      </c>
      <c r="H85" s="116">
        <f>G85/G94</f>
        <v>0</v>
      </c>
    </row>
    <row r="86" spans="2:8">
      <c r="B86" s="95"/>
      <c r="C86" s="108"/>
      <c r="D86" s="108"/>
      <c r="E86" s="108"/>
      <c r="F86" s="114" t="s">
        <v>141</v>
      </c>
      <c r="G86" s="102">
        <f>SUM(K7+K12+K17+K22+K31+K41+K45+K52+K55+K64+K67+K72)</f>
        <v>6</v>
      </c>
      <c r="H86" s="116">
        <f>G86/G94</f>
        <v>0.22222222222222221</v>
      </c>
    </row>
    <row r="87" spans="2:8">
      <c r="B87" s="95"/>
      <c r="C87" s="108"/>
      <c r="D87" s="108"/>
      <c r="E87" s="108"/>
      <c r="F87" s="114" t="s">
        <v>142</v>
      </c>
      <c r="G87" s="102">
        <f>SUM(L7+L12+L17+L22+L31+L41+L45+L52+L55+L64+L67+L72)</f>
        <v>0</v>
      </c>
      <c r="H87" s="116">
        <f>G87/G94</f>
        <v>0</v>
      </c>
    </row>
    <row r="88" spans="2:8">
      <c r="B88" s="95"/>
      <c r="C88" s="108"/>
      <c r="D88" s="108"/>
      <c r="E88" s="108"/>
      <c r="F88" s="114" t="s">
        <v>143</v>
      </c>
      <c r="G88" s="102">
        <f>SUM(M7+M12+M17+M22+M31+M41+M45+M52+M55+M64+M67+M72)</f>
        <v>4</v>
      </c>
      <c r="H88" s="116">
        <f>G88/G94</f>
        <v>0.14814814814814814</v>
      </c>
    </row>
    <row r="89" spans="2:8">
      <c r="B89" s="95"/>
      <c r="C89" s="108"/>
      <c r="D89" s="108"/>
      <c r="E89" s="108"/>
      <c r="F89" s="114" t="s">
        <v>144</v>
      </c>
      <c r="G89" s="102">
        <f>SUM(N7+N12+N17+N22+N31+N41+N45+N52+N55+N64+N67+N72)</f>
        <v>10</v>
      </c>
      <c r="H89" s="116">
        <f>G89/G94</f>
        <v>0.37037037037037035</v>
      </c>
    </row>
    <row r="90" spans="2:8">
      <c r="B90" s="95"/>
      <c r="C90" s="108"/>
      <c r="D90" s="108"/>
      <c r="E90" s="108"/>
      <c r="F90" s="114" t="s">
        <v>145</v>
      </c>
      <c r="G90" s="102">
        <f>SUM(O7+O12+O17+O22+O31+O41+O45+O52+O55+O64+O67+O72)</f>
        <v>2</v>
      </c>
      <c r="H90" s="116">
        <f>G90/G94</f>
        <v>7.407407407407407E-2</v>
      </c>
    </row>
    <row r="91" spans="2:8">
      <c r="B91" s="95"/>
      <c r="C91" s="108"/>
      <c r="D91" s="108"/>
      <c r="E91" s="108"/>
      <c r="F91" s="114" t="s">
        <v>146</v>
      </c>
      <c r="G91" s="102">
        <f>SUM(P7+P12+P17+P22+P31+P41+P45+P52+P55+P64+P67+P72)</f>
        <v>0</v>
      </c>
      <c r="H91" s="116">
        <f>G91/G94</f>
        <v>0</v>
      </c>
    </row>
    <row r="92" spans="2:8">
      <c r="B92" s="95"/>
      <c r="C92" s="108"/>
      <c r="D92" s="108"/>
      <c r="E92" s="108"/>
      <c r="F92" s="114" t="s">
        <v>147</v>
      </c>
      <c r="G92" s="102">
        <f>SUM(Q7+Q12+Q17+Q22+Q31+Q41+Q45+Q52+Q55+Q64+Q67+Q72)</f>
        <v>2</v>
      </c>
      <c r="H92" s="116">
        <f>G92/G94</f>
        <v>7.407407407407407E-2</v>
      </c>
    </row>
    <row r="93" spans="2:8">
      <c r="B93" s="95"/>
      <c r="C93" s="108"/>
      <c r="D93" s="108"/>
      <c r="E93" s="108"/>
      <c r="F93" s="114" t="s">
        <v>148</v>
      </c>
      <c r="G93" s="128">
        <f>SUM(R7+R12+R17+R22+R31+R41+R45+R52+R55+R64+R67+R72)</f>
        <v>0</v>
      </c>
      <c r="H93" s="118">
        <f>G93/G94</f>
        <v>0</v>
      </c>
    </row>
    <row r="94" spans="2:8">
      <c r="B94" s="95"/>
      <c r="C94" s="108"/>
      <c r="D94" s="108"/>
      <c r="E94" s="108"/>
      <c r="F94" s="114"/>
      <c r="G94" s="126">
        <f>SUM(G81:G93)</f>
        <v>27</v>
      </c>
      <c r="H94" s="117">
        <f>SUM(H81:H93)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Washington Beaches</oddHeader>
    <oddFooter>&amp;R&amp;P of &amp;N</oddFooter>
  </headerFooter>
  <rowBreaks count="1" manualBreakCount="1">
    <brk id="7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80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0" customWidth="1"/>
    <col min="4" max="4" width="16.7109375" style="1" customWidth="1"/>
    <col min="5" max="6" width="13" style="21" customWidth="1"/>
    <col min="7" max="7" width="9.28515625" style="22" customWidth="1"/>
    <col min="8" max="10" width="12.28515625" style="1" customWidth="1"/>
    <col min="11" max="16384" width="9.140625" style="1"/>
  </cols>
  <sheetData>
    <row r="1" spans="1:12" ht="37.5" customHeight="1">
      <c r="A1" s="24" t="s">
        <v>16</v>
      </c>
      <c r="B1" s="24" t="s">
        <v>17</v>
      </c>
      <c r="C1" s="24" t="s">
        <v>84</v>
      </c>
      <c r="D1" s="24" t="s">
        <v>109</v>
      </c>
      <c r="E1" s="25" t="s">
        <v>2949</v>
      </c>
      <c r="F1" s="25" t="s">
        <v>2950</v>
      </c>
      <c r="G1" s="26" t="s">
        <v>110</v>
      </c>
      <c r="H1" s="24" t="s">
        <v>111</v>
      </c>
      <c r="I1" s="24" t="s">
        <v>112</v>
      </c>
      <c r="J1" s="24" t="s">
        <v>113</v>
      </c>
    </row>
    <row r="2" spans="1:12" ht="12.75" customHeight="1">
      <c r="A2" s="71" t="s">
        <v>187</v>
      </c>
      <c r="B2" s="185" t="s">
        <v>236</v>
      </c>
      <c r="C2" s="170" t="s">
        <v>237</v>
      </c>
      <c r="D2" s="185" t="s">
        <v>42</v>
      </c>
      <c r="E2" s="171">
        <v>40525</v>
      </c>
      <c r="F2" s="171">
        <v>40532</v>
      </c>
      <c r="G2" s="174" t="s">
        <v>49</v>
      </c>
      <c r="H2" s="197" t="s">
        <v>2936</v>
      </c>
      <c r="I2" s="197" t="s">
        <v>38</v>
      </c>
      <c r="J2" s="197" t="s">
        <v>23</v>
      </c>
    </row>
    <row r="3" spans="1:12" ht="12.75" customHeight="1">
      <c r="A3" s="32"/>
      <c r="B3" s="60">
        <f>SUM(IF(FREQUENCY(MATCH(B2:B2,B2:B2,0),MATCH(B2:B2,B2:B2,0))&gt;0,1))-1</f>
        <v>0</v>
      </c>
      <c r="C3" s="60"/>
      <c r="D3" s="28">
        <f>COUNTA(D2:D2)-1</f>
        <v>0</v>
      </c>
      <c r="E3" s="28"/>
      <c r="F3" s="28"/>
      <c r="G3" s="28">
        <f>SUM(G2:G2)</f>
        <v>0</v>
      </c>
      <c r="H3" s="32"/>
      <c r="I3" s="32"/>
      <c r="J3" s="32"/>
    </row>
    <row r="4" spans="1:12" ht="9.7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ht="12.75" customHeight="1">
      <c r="A5" s="70" t="s">
        <v>503</v>
      </c>
      <c r="B5" s="190" t="s">
        <v>578</v>
      </c>
      <c r="C5" s="190" t="s">
        <v>579</v>
      </c>
      <c r="D5" s="190" t="s">
        <v>42</v>
      </c>
      <c r="E5" s="191">
        <v>40389</v>
      </c>
      <c r="F5" s="191">
        <v>40543</v>
      </c>
      <c r="G5" s="190">
        <v>32</v>
      </c>
      <c r="H5" s="70" t="s">
        <v>40</v>
      </c>
      <c r="I5" s="70" t="s">
        <v>41</v>
      </c>
      <c r="J5" s="70" t="s">
        <v>182</v>
      </c>
    </row>
    <row r="6" spans="1:12" ht="12.75" customHeight="1">
      <c r="A6" s="71" t="s">
        <v>503</v>
      </c>
      <c r="B6" s="188" t="s">
        <v>653</v>
      </c>
      <c r="C6" s="188" t="s">
        <v>654</v>
      </c>
      <c r="D6" s="188" t="s">
        <v>42</v>
      </c>
      <c r="E6" s="189">
        <v>40353</v>
      </c>
      <c r="F6" s="189">
        <v>40543</v>
      </c>
      <c r="G6" s="188">
        <v>70</v>
      </c>
      <c r="H6" s="71" t="s">
        <v>40</v>
      </c>
      <c r="I6" s="71" t="s">
        <v>41</v>
      </c>
      <c r="J6" s="71" t="s">
        <v>27</v>
      </c>
      <c r="L6" s="175"/>
    </row>
    <row r="7" spans="1:12" ht="12.75" customHeight="1">
      <c r="A7" s="32"/>
      <c r="B7" s="60">
        <f>SUM(IF(FREQUENCY(MATCH(B5:B6,B5:B6,0),MATCH(B5:B6,B5:B6,0))&gt;0,1))</f>
        <v>2</v>
      </c>
      <c r="C7" s="60"/>
      <c r="D7" s="28">
        <f>COUNTA(D5:D6)</f>
        <v>2</v>
      </c>
      <c r="E7" s="28"/>
      <c r="F7" s="28"/>
      <c r="G7" s="28">
        <f>SUM(G5:G6)</f>
        <v>102</v>
      </c>
      <c r="H7" s="32"/>
      <c r="I7" s="53"/>
      <c r="J7" s="53"/>
      <c r="L7" s="175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53"/>
      <c r="J8" s="53"/>
    </row>
    <row r="9" spans="1:12" ht="12.75" customHeight="1">
      <c r="A9" s="70" t="s">
        <v>179</v>
      </c>
      <c r="B9" s="70" t="s">
        <v>817</v>
      </c>
      <c r="C9" s="70" t="s">
        <v>818</v>
      </c>
      <c r="D9" s="70" t="s">
        <v>42</v>
      </c>
      <c r="E9" s="72">
        <v>40375</v>
      </c>
      <c r="F9" s="72">
        <v>40382</v>
      </c>
      <c r="G9" s="70">
        <v>7</v>
      </c>
      <c r="H9" s="70" t="s">
        <v>40</v>
      </c>
      <c r="I9" s="70" t="s">
        <v>41</v>
      </c>
      <c r="J9" s="70" t="s">
        <v>27</v>
      </c>
      <c r="K9" s="70"/>
    </row>
    <row r="10" spans="1:12" ht="12.75" customHeight="1">
      <c r="A10" s="71" t="s">
        <v>179</v>
      </c>
      <c r="B10" s="71" t="s">
        <v>895</v>
      </c>
      <c r="C10" s="71" t="s">
        <v>896</v>
      </c>
      <c r="D10" s="71" t="s">
        <v>42</v>
      </c>
      <c r="E10" s="73">
        <v>40389</v>
      </c>
      <c r="F10" s="73">
        <v>40395</v>
      </c>
      <c r="G10" s="71">
        <v>6</v>
      </c>
      <c r="H10" s="71" t="s">
        <v>40</v>
      </c>
      <c r="I10" s="71" t="s">
        <v>41</v>
      </c>
      <c r="J10" s="71" t="s">
        <v>27</v>
      </c>
      <c r="K10" s="70"/>
    </row>
    <row r="11" spans="1:12" ht="12.75" customHeight="1">
      <c r="A11" s="32"/>
      <c r="B11" s="60">
        <f>SUM(IF(FREQUENCY(MATCH(B9:B10,B9:B10,0),MATCH(B9:B10,B9:B10,0))&gt;0,1))</f>
        <v>2</v>
      </c>
      <c r="C11" s="33"/>
      <c r="D11" s="28">
        <f>COUNTA(D9:D10)</f>
        <v>2</v>
      </c>
      <c r="E11" s="28"/>
      <c r="F11" s="28"/>
      <c r="G11" s="28">
        <f>SUM(G9:G10)</f>
        <v>13</v>
      </c>
      <c r="H11" s="32"/>
      <c r="I11" s="32"/>
      <c r="J11" s="32"/>
    </row>
    <row r="12" spans="1:12" ht="10.5" customHeight="1">
      <c r="A12" s="32"/>
      <c r="B12" s="60"/>
      <c r="C12" s="33"/>
      <c r="D12" s="28"/>
      <c r="E12" s="28"/>
      <c r="F12" s="28"/>
      <c r="G12" s="28"/>
      <c r="H12" s="32"/>
      <c r="I12" s="32"/>
      <c r="J12" s="32"/>
    </row>
    <row r="13" spans="1:12" ht="12.75" customHeight="1">
      <c r="A13" s="70" t="s">
        <v>975</v>
      </c>
      <c r="B13" s="186" t="s">
        <v>1018</v>
      </c>
      <c r="C13" s="180" t="s">
        <v>1019</v>
      </c>
      <c r="D13" s="186" t="s">
        <v>37</v>
      </c>
      <c r="E13" s="181">
        <v>40297</v>
      </c>
      <c r="F13" s="181">
        <v>40306</v>
      </c>
      <c r="G13" s="182" t="s">
        <v>49</v>
      </c>
      <c r="H13" s="196" t="s">
        <v>2937</v>
      </c>
      <c r="I13" s="196" t="s">
        <v>38</v>
      </c>
      <c r="J13" s="196" t="s">
        <v>15</v>
      </c>
      <c r="K13" s="70"/>
    </row>
    <row r="14" spans="1:12" ht="12.75" customHeight="1">
      <c r="A14" s="71" t="s">
        <v>975</v>
      </c>
      <c r="B14" s="187" t="s">
        <v>1074</v>
      </c>
      <c r="C14" s="172" t="s">
        <v>1075</v>
      </c>
      <c r="D14" s="187" t="s">
        <v>37</v>
      </c>
      <c r="E14" s="173">
        <v>40253</v>
      </c>
      <c r="F14" s="173">
        <v>40255</v>
      </c>
      <c r="G14" s="178" t="s">
        <v>49</v>
      </c>
      <c r="H14" s="197" t="s">
        <v>2936</v>
      </c>
      <c r="I14" s="197" t="s">
        <v>38</v>
      </c>
      <c r="J14" s="197" t="s">
        <v>26</v>
      </c>
      <c r="K14" s="70"/>
    </row>
    <row r="15" spans="1:12" ht="12.75" customHeight="1">
      <c r="A15" s="32"/>
      <c r="B15" s="60">
        <f>SUM(IF(FREQUENCY(MATCH(B13:B14,B13:B14,0),MATCH(B13:B14,B13:B14,0))&gt;0,1))-2</f>
        <v>0</v>
      </c>
      <c r="C15" s="33"/>
      <c r="D15" s="28">
        <f>COUNTA(D13:D14)-2</f>
        <v>0</v>
      </c>
      <c r="E15" s="28"/>
      <c r="F15" s="28"/>
      <c r="G15" s="28">
        <f>SUM(G13:G14)</f>
        <v>0</v>
      </c>
      <c r="H15" s="32"/>
      <c r="I15" s="32"/>
      <c r="J15" s="32"/>
    </row>
    <row r="16" spans="1:12" ht="10.5" customHeight="1">
      <c r="A16" s="32"/>
      <c r="B16" s="60"/>
      <c r="C16" s="33"/>
      <c r="D16" s="28"/>
      <c r="E16" s="28"/>
      <c r="F16" s="28"/>
      <c r="G16" s="28"/>
      <c r="H16" s="32"/>
      <c r="I16" s="32"/>
      <c r="J16" s="32"/>
    </row>
    <row r="17" spans="1:11" ht="12.75" customHeight="1">
      <c r="A17" s="70" t="s">
        <v>1174</v>
      </c>
      <c r="B17" s="184" t="s">
        <v>1181</v>
      </c>
      <c r="C17" s="176" t="s">
        <v>1182</v>
      </c>
      <c r="D17" s="184" t="s">
        <v>42</v>
      </c>
      <c r="E17" s="177">
        <v>40521</v>
      </c>
      <c r="F17" s="177">
        <v>40532</v>
      </c>
      <c r="G17" s="179" t="s">
        <v>49</v>
      </c>
      <c r="H17" s="196" t="s">
        <v>2936</v>
      </c>
      <c r="I17" s="196" t="s">
        <v>38</v>
      </c>
      <c r="J17" s="196" t="s">
        <v>23</v>
      </c>
      <c r="K17" s="70"/>
    </row>
    <row r="18" spans="1:11" ht="12.75" customHeight="1">
      <c r="A18" s="70" t="s">
        <v>1174</v>
      </c>
      <c r="B18" s="184" t="s">
        <v>1217</v>
      </c>
      <c r="C18" s="176" t="s">
        <v>1218</v>
      </c>
      <c r="D18" s="184" t="s">
        <v>42</v>
      </c>
      <c r="E18" s="177">
        <v>40521</v>
      </c>
      <c r="F18" s="177">
        <v>40532</v>
      </c>
      <c r="G18" s="179" t="s">
        <v>49</v>
      </c>
      <c r="H18" s="196" t="s">
        <v>2936</v>
      </c>
      <c r="I18" s="196" t="s">
        <v>38</v>
      </c>
      <c r="J18" s="196" t="s">
        <v>23</v>
      </c>
      <c r="K18" s="70"/>
    </row>
    <row r="19" spans="1:11" ht="12.75" customHeight="1">
      <c r="A19" s="70" t="s">
        <v>1174</v>
      </c>
      <c r="B19" s="186" t="s">
        <v>1249</v>
      </c>
      <c r="C19" s="180" t="s">
        <v>1250</v>
      </c>
      <c r="D19" s="186" t="s">
        <v>42</v>
      </c>
      <c r="E19" s="181">
        <v>40521</v>
      </c>
      <c r="F19" s="181">
        <v>40532</v>
      </c>
      <c r="G19" s="182" t="s">
        <v>49</v>
      </c>
      <c r="H19" s="196" t="s">
        <v>2936</v>
      </c>
      <c r="I19" s="196" t="s">
        <v>38</v>
      </c>
      <c r="J19" s="196" t="s">
        <v>23</v>
      </c>
      <c r="K19" s="70"/>
    </row>
    <row r="20" spans="1:11" ht="12.75" customHeight="1">
      <c r="A20" s="70" t="s">
        <v>1174</v>
      </c>
      <c r="B20" s="184" t="s">
        <v>1363</v>
      </c>
      <c r="C20" s="176" t="s">
        <v>1364</v>
      </c>
      <c r="D20" s="184" t="s">
        <v>42</v>
      </c>
      <c r="E20" s="177">
        <v>40521</v>
      </c>
      <c r="F20" s="177">
        <v>40532</v>
      </c>
      <c r="G20" s="179" t="s">
        <v>49</v>
      </c>
      <c r="H20" s="196" t="s">
        <v>2936</v>
      </c>
      <c r="I20" s="196" t="s">
        <v>38</v>
      </c>
      <c r="J20" s="196" t="s">
        <v>23</v>
      </c>
      <c r="K20" s="70"/>
    </row>
    <row r="21" spans="1:11" ht="12.75" customHeight="1">
      <c r="A21" s="70" t="s">
        <v>1174</v>
      </c>
      <c r="B21" s="70" t="s">
        <v>1411</v>
      </c>
      <c r="C21" s="70" t="s">
        <v>1412</v>
      </c>
      <c r="D21" s="70" t="s">
        <v>42</v>
      </c>
      <c r="E21" s="72">
        <v>40375</v>
      </c>
      <c r="F21" s="72">
        <v>40380</v>
      </c>
      <c r="G21" s="70">
        <v>5</v>
      </c>
      <c r="H21" s="70" t="s">
        <v>40</v>
      </c>
      <c r="I21" s="70" t="s">
        <v>41</v>
      </c>
      <c r="J21" s="70" t="s">
        <v>27</v>
      </c>
      <c r="K21" s="70"/>
    </row>
    <row r="22" spans="1:11" ht="12.75" customHeight="1">
      <c r="A22" s="70" t="s">
        <v>1174</v>
      </c>
      <c r="B22" s="70" t="s">
        <v>1411</v>
      </c>
      <c r="C22" s="70" t="s">
        <v>1412</v>
      </c>
      <c r="D22" s="70" t="s">
        <v>42</v>
      </c>
      <c r="E22" s="72">
        <v>40417</v>
      </c>
      <c r="F22" s="72">
        <v>40420</v>
      </c>
      <c r="G22" s="70">
        <v>3</v>
      </c>
      <c r="H22" s="70" t="s">
        <v>40</v>
      </c>
      <c r="I22" s="70" t="s">
        <v>41</v>
      </c>
      <c r="J22" s="70" t="s">
        <v>27</v>
      </c>
      <c r="K22" s="70"/>
    </row>
    <row r="23" spans="1:11" ht="12.75" customHeight="1">
      <c r="A23" s="70" t="s">
        <v>1174</v>
      </c>
      <c r="B23" s="70" t="s">
        <v>1483</v>
      </c>
      <c r="C23" s="70" t="s">
        <v>1484</v>
      </c>
      <c r="D23" s="70" t="s">
        <v>42</v>
      </c>
      <c r="E23" s="72">
        <v>40375</v>
      </c>
      <c r="F23" s="72">
        <v>40380</v>
      </c>
      <c r="G23" s="70">
        <v>5</v>
      </c>
      <c r="H23" s="70" t="s">
        <v>40</v>
      </c>
      <c r="I23" s="70" t="s">
        <v>41</v>
      </c>
      <c r="J23" s="70" t="s">
        <v>27</v>
      </c>
      <c r="K23" s="70"/>
    </row>
    <row r="24" spans="1:11" ht="12.75" customHeight="1">
      <c r="A24" s="70" t="s">
        <v>1174</v>
      </c>
      <c r="B24" s="186" t="s">
        <v>1483</v>
      </c>
      <c r="C24" s="180" t="s">
        <v>1484</v>
      </c>
      <c r="D24" s="186" t="s">
        <v>42</v>
      </c>
      <c r="E24" s="181">
        <v>40521</v>
      </c>
      <c r="F24" s="181">
        <v>40532</v>
      </c>
      <c r="G24" s="182" t="s">
        <v>49</v>
      </c>
      <c r="H24" s="196" t="s">
        <v>2936</v>
      </c>
      <c r="I24" s="196" t="s">
        <v>38</v>
      </c>
      <c r="J24" s="196" t="s">
        <v>23</v>
      </c>
      <c r="K24" s="70"/>
    </row>
    <row r="25" spans="1:11" ht="12.75" customHeight="1">
      <c r="A25" s="71" t="s">
        <v>1174</v>
      </c>
      <c r="B25" s="187" t="s">
        <v>1531</v>
      </c>
      <c r="C25" s="172" t="s">
        <v>1532</v>
      </c>
      <c r="D25" s="187" t="s">
        <v>42</v>
      </c>
      <c r="E25" s="173">
        <v>40521</v>
      </c>
      <c r="F25" s="173">
        <v>40532</v>
      </c>
      <c r="G25" s="178" t="s">
        <v>49</v>
      </c>
      <c r="H25" s="197" t="s">
        <v>2936</v>
      </c>
      <c r="I25" s="197" t="s">
        <v>38</v>
      </c>
      <c r="J25" s="197" t="s">
        <v>23</v>
      </c>
      <c r="K25" s="70"/>
    </row>
    <row r="26" spans="1:11" ht="12.75" customHeight="1">
      <c r="A26" s="32"/>
      <c r="B26" s="60">
        <f>SUM(IF(FREQUENCY(MATCH(B17:B25,B17:B25,0),MATCH(B17:B25,B17:B25,0))&gt;0,1))-5</f>
        <v>2</v>
      </c>
      <c r="C26" s="33"/>
      <c r="D26" s="28">
        <f>COUNTA(D17:D25)-6</f>
        <v>3</v>
      </c>
      <c r="E26" s="28"/>
      <c r="F26" s="28"/>
      <c r="G26" s="28">
        <f>SUM(G17:G25)</f>
        <v>13</v>
      </c>
      <c r="H26" s="32"/>
      <c r="I26" s="32"/>
      <c r="J26" s="32"/>
    </row>
    <row r="27" spans="1:11" ht="10.5" customHeight="1">
      <c r="A27" s="32"/>
      <c r="B27" s="60"/>
      <c r="C27" s="33"/>
      <c r="D27" s="28"/>
      <c r="E27" s="28"/>
      <c r="F27" s="28"/>
      <c r="G27" s="28"/>
      <c r="H27" s="32"/>
      <c r="I27" s="32"/>
      <c r="J27" s="32"/>
    </row>
    <row r="28" spans="1:11" ht="12.75" customHeight="1">
      <c r="A28" s="71" t="s">
        <v>1561</v>
      </c>
      <c r="B28" s="187" t="s">
        <v>1700</v>
      </c>
      <c r="C28" s="187" t="s">
        <v>1701</v>
      </c>
      <c r="D28" s="187" t="s">
        <v>42</v>
      </c>
      <c r="E28" s="173">
        <v>40179</v>
      </c>
      <c r="F28" s="173">
        <v>40543</v>
      </c>
      <c r="G28" s="178" t="s">
        <v>49</v>
      </c>
      <c r="H28" s="197" t="s">
        <v>40</v>
      </c>
      <c r="I28" s="197" t="s">
        <v>41</v>
      </c>
      <c r="J28" s="197" t="s">
        <v>2938</v>
      </c>
      <c r="K28" s="70"/>
    </row>
    <row r="29" spans="1:11" ht="12.75" customHeight="1">
      <c r="A29" s="32"/>
      <c r="B29" s="60">
        <f>SUM(IF(FREQUENCY(MATCH(B28:B28,B28:B28,0),MATCH(B28:B28,B28:B28,0))&gt;0,1))-1</f>
        <v>0</v>
      </c>
      <c r="C29" s="33"/>
      <c r="D29" s="28">
        <f>COUNTA(D28:D28)-1</f>
        <v>0</v>
      </c>
      <c r="E29" s="28"/>
      <c r="F29" s="28"/>
      <c r="G29" s="28">
        <f>SUM(G28:G28)</f>
        <v>0</v>
      </c>
      <c r="H29" s="32"/>
      <c r="I29" s="32"/>
      <c r="J29" s="32"/>
    </row>
    <row r="30" spans="1:11" ht="10.5" customHeight="1">
      <c r="A30" s="32"/>
      <c r="B30" s="60"/>
      <c r="C30" s="33"/>
      <c r="D30" s="28"/>
      <c r="E30" s="28"/>
      <c r="F30" s="28"/>
      <c r="G30" s="28"/>
      <c r="H30" s="32"/>
      <c r="I30" s="32"/>
      <c r="J30" s="32"/>
    </row>
    <row r="31" spans="1:11" ht="12.75" customHeight="1">
      <c r="A31" s="70" t="s">
        <v>1821</v>
      </c>
      <c r="B31" s="190" t="s">
        <v>2001</v>
      </c>
      <c r="C31" s="190" t="s">
        <v>2002</v>
      </c>
      <c r="D31" s="190" t="s">
        <v>42</v>
      </c>
      <c r="E31" s="191">
        <v>40179</v>
      </c>
      <c r="F31" s="191">
        <v>40367</v>
      </c>
      <c r="G31" s="190">
        <v>38</v>
      </c>
      <c r="H31" s="70" t="s">
        <v>2936</v>
      </c>
      <c r="I31" s="70" t="s">
        <v>38</v>
      </c>
      <c r="J31" s="70" t="s">
        <v>182</v>
      </c>
      <c r="K31" s="70"/>
    </row>
    <row r="32" spans="1:11" ht="12.75" customHeight="1">
      <c r="A32" s="71" t="s">
        <v>1821</v>
      </c>
      <c r="B32" s="71" t="s">
        <v>2001</v>
      </c>
      <c r="C32" s="71" t="s">
        <v>2002</v>
      </c>
      <c r="D32" s="71" t="s">
        <v>42</v>
      </c>
      <c r="E32" s="73">
        <v>40410</v>
      </c>
      <c r="F32" s="73">
        <v>40416</v>
      </c>
      <c r="G32" s="71">
        <v>6</v>
      </c>
      <c r="H32" s="71" t="s">
        <v>40</v>
      </c>
      <c r="I32" s="71" t="s">
        <v>41</v>
      </c>
      <c r="J32" s="71" t="s">
        <v>27</v>
      </c>
      <c r="K32" s="70"/>
    </row>
    <row r="33" spans="1:14" ht="12.75" customHeight="1">
      <c r="A33" s="32"/>
      <c r="B33" s="60">
        <f>SUM(IF(FREQUENCY(MATCH(B31:B32,B31:B32,0),MATCH(B31:B32,B31:B32,0))&gt;0,1))</f>
        <v>1</v>
      </c>
      <c r="C33" s="33"/>
      <c r="D33" s="28">
        <f>COUNTA(D31:D32)</f>
        <v>2</v>
      </c>
      <c r="E33" s="28"/>
      <c r="F33" s="28"/>
      <c r="G33" s="28">
        <f>SUM(G31:G32)</f>
        <v>44</v>
      </c>
      <c r="H33" s="32"/>
      <c r="I33" s="32"/>
      <c r="J33" s="32"/>
    </row>
    <row r="34" spans="1:14" ht="10.5" customHeight="1">
      <c r="A34" s="32"/>
      <c r="B34" s="60"/>
      <c r="C34" s="33"/>
      <c r="D34" s="28"/>
      <c r="E34" s="28"/>
      <c r="F34" s="28"/>
      <c r="G34" s="28"/>
      <c r="H34" s="32"/>
      <c r="I34" s="32"/>
      <c r="J34" s="32"/>
    </row>
    <row r="35" spans="1:14" ht="12.75" customHeight="1">
      <c r="A35" s="70" t="s">
        <v>2664</v>
      </c>
      <c r="B35" s="70" t="s">
        <v>2679</v>
      </c>
      <c r="C35" s="70" t="s">
        <v>2680</v>
      </c>
      <c r="D35" s="70" t="s">
        <v>42</v>
      </c>
      <c r="E35" s="72">
        <v>40338</v>
      </c>
      <c r="F35" s="72">
        <v>40339</v>
      </c>
      <c r="G35" s="70">
        <v>1</v>
      </c>
      <c r="H35" s="70" t="s">
        <v>40</v>
      </c>
      <c r="I35" s="70" t="s">
        <v>41</v>
      </c>
      <c r="J35" s="70" t="s">
        <v>39</v>
      </c>
      <c r="K35" s="70"/>
    </row>
    <row r="36" spans="1:14" ht="12.75" customHeight="1">
      <c r="A36" s="70" t="s">
        <v>2664</v>
      </c>
      <c r="B36" s="176" t="s">
        <v>2691</v>
      </c>
      <c r="C36" s="176" t="s">
        <v>2692</v>
      </c>
      <c r="D36" s="184" t="s">
        <v>42</v>
      </c>
      <c r="E36" s="177">
        <v>40179</v>
      </c>
      <c r="F36" s="177">
        <v>40543</v>
      </c>
      <c r="G36" s="179" t="s">
        <v>49</v>
      </c>
      <c r="H36" s="196" t="s">
        <v>40</v>
      </c>
      <c r="I36" s="196" t="s">
        <v>41</v>
      </c>
      <c r="J36" s="196" t="s">
        <v>15</v>
      </c>
      <c r="K36" s="70"/>
    </row>
    <row r="37" spans="1:14" ht="12.75" customHeight="1">
      <c r="A37" s="71" t="s">
        <v>2664</v>
      </c>
      <c r="B37" s="71" t="s">
        <v>2715</v>
      </c>
      <c r="C37" s="71" t="s">
        <v>2716</v>
      </c>
      <c r="D37" s="71" t="s">
        <v>42</v>
      </c>
      <c r="E37" s="73">
        <v>40338</v>
      </c>
      <c r="F37" s="73">
        <v>40339</v>
      </c>
      <c r="G37" s="71">
        <v>1</v>
      </c>
      <c r="H37" s="71" t="s">
        <v>40</v>
      </c>
      <c r="I37" s="71" t="s">
        <v>41</v>
      </c>
      <c r="J37" s="71" t="s">
        <v>39</v>
      </c>
      <c r="K37" s="70"/>
    </row>
    <row r="38" spans="1:14" ht="12.75" customHeight="1">
      <c r="A38" s="32"/>
      <c r="B38" s="60">
        <f>SUM(IF(FREQUENCY(MATCH(B35:B37,B35:B37,0),MATCH(B35:B37,B35:B37,0))&gt;0,1))-1</f>
        <v>2</v>
      </c>
      <c r="C38" s="33"/>
      <c r="D38" s="28">
        <f>COUNTA(D35:D37)-1</f>
        <v>2</v>
      </c>
      <c r="E38" s="28"/>
      <c r="F38" s="28"/>
      <c r="G38" s="28">
        <f>SUM(G35:G37)</f>
        <v>2</v>
      </c>
      <c r="H38" s="32"/>
      <c r="I38" s="32"/>
      <c r="J38" s="32"/>
    </row>
    <row r="39" spans="1:14" ht="10.5" customHeight="1">
      <c r="A39" s="32"/>
      <c r="B39" s="60"/>
      <c r="C39" s="33"/>
      <c r="D39" s="28"/>
      <c r="E39" s="28"/>
      <c r="F39" s="28"/>
      <c r="G39" s="28"/>
      <c r="H39" s="32"/>
      <c r="I39" s="32"/>
      <c r="J39" s="32"/>
      <c r="L39" s="70"/>
      <c r="M39" s="70"/>
      <c r="N39" s="70"/>
    </row>
    <row r="40" spans="1:14" ht="12.75" customHeight="1">
      <c r="A40" s="71" t="s">
        <v>2749</v>
      </c>
      <c r="B40" s="187" t="s">
        <v>2806</v>
      </c>
      <c r="C40" s="172" t="s">
        <v>2807</v>
      </c>
      <c r="D40" s="187" t="s">
        <v>42</v>
      </c>
      <c r="E40" s="173">
        <v>40324</v>
      </c>
      <c r="F40" s="173">
        <v>40422</v>
      </c>
      <c r="G40" s="178" t="s">
        <v>49</v>
      </c>
      <c r="H40" s="197" t="s">
        <v>2936</v>
      </c>
      <c r="I40" s="197" t="s">
        <v>38</v>
      </c>
      <c r="J40" s="197" t="s">
        <v>27</v>
      </c>
      <c r="K40" s="70"/>
      <c r="L40" s="70"/>
      <c r="M40" s="70"/>
      <c r="N40" s="70"/>
    </row>
    <row r="41" spans="1:14" ht="12.75" customHeight="1">
      <c r="A41" s="32"/>
      <c r="B41" s="60">
        <f>SUM(IF(FREQUENCY(MATCH(B40:B40,B40:B40,0),MATCH(B40:B40,B40:B40,0))&gt;0,1))-1</f>
        <v>0</v>
      </c>
      <c r="C41" s="33"/>
      <c r="D41" s="28">
        <f>COUNTA(D40:D40)-1</f>
        <v>0</v>
      </c>
      <c r="E41" s="28"/>
      <c r="F41" s="28"/>
      <c r="G41" s="28">
        <f>SUM(G40:G40)</f>
        <v>0</v>
      </c>
      <c r="H41" s="32"/>
      <c r="I41" s="32"/>
      <c r="J41" s="32"/>
      <c r="L41" s="70"/>
      <c r="N41" s="70"/>
    </row>
    <row r="42" spans="1:14" ht="10.5" customHeight="1">
      <c r="A42" s="32"/>
      <c r="B42" s="60"/>
      <c r="C42" s="33"/>
      <c r="D42" s="28"/>
      <c r="E42" s="28"/>
      <c r="F42" s="28"/>
      <c r="G42" s="28"/>
      <c r="H42" s="32"/>
      <c r="I42" s="32"/>
      <c r="J42" s="32"/>
      <c r="N42" s="70"/>
    </row>
    <row r="43" spans="1:14" ht="12.75" customHeight="1">
      <c r="A43" s="71" t="s">
        <v>2832</v>
      </c>
      <c r="B43" s="187" t="s">
        <v>2911</v>
      </c>
      <c r="C43" s="172" t="s">
        <v>2912</v>
      </c>
      <c r="D43" s="187" t="s">
        <v>37</v>
      </c>
      <c r="E43" s="173">
        <v>40389</v>
      </c>
      <c r="F43" s="173">
        <v>40401</v>
      </c>
      <c r="G43" s="178" t="s">
        <v>49</v>
      </c>
      <c r="H43" s="197" t="s">
        <v>2936</v>
      </c>
      <c r="I43" s="197" t="s">
        <v>38</v>
      </c>
      <c r="J43" s="197" t="s">
        <v>26</v>
      </c>
      <c r="K43" s="70"/>
      <c r="N43" s="70"/>
    </row>
    <row r="44" spans="1:14" ht="12.75" customHeight="1">
      <c r="A44" s="32"/>
      <c r="B44" s="60">
        <f>SUM(IF(FREQUENCY(MATCH(B43:B43,B43:B43,0),MATCH(B43:B43,B43:B43,0))&gt;0,1))-1</f>
        <v>0</v>
      </c>
      <c r="C44" s="33"/>
      <c r="D44" s="28">
        <f>COUNTA(D43:D43)-1</f>
        <v>0</v>
      </c>
      <c r="E44" s="28"/>
      <c r="F44" s="28"/>
      <c r="G44" s="28">
        <f>SUM(G43:G43)</f>
        <v>0</v>
      </c>
      <c r="H44" s="32"/>
      <c r="I44" s="32"/>
      <c r="J44" s="32"/>
      <c r="N44" s="70"/>
    </row>
    <row r="45" spans="1:14" ht="12.75" customHeight="1">
      <c r="A45" s="32"/>
      <c r="B45" s="60"/>
      <c r="C45" s="33"/>
      <c r="D45" s="28"/>
      <c r="E45" s="28"/>
      <c r="F45" s="28"/>
      <c r="G45" s="28"/>
      <c r="H45" s="32"/>
      <c r="I45" s="32"/>
      <c r="J45" s="32"/>
      <c r="N45" s="70"/>
    </row>
    <row r="46" spans="1:14" ht="12.75" customHeight="1">
      <c r="A46" s="32"/>
      <c r="B46" s="154"/>
      <c r="C46" s="155"/>
      <c r="D46" s="156"/>
      <c r="E46" s="157"/>
      <c r="F46" s="157"/>
      <c r="G46" s="156"/>
      <c r="H46" s="157"/>
      <c r="I46" s="158"/>
      <c r="J46" s="159"/>
      <c r="N46" s="70"/>
    </row>
    <row r="47" spans="1:14" ht="12.75" customHeight="1">
      <c r="A47" s="32"/>
      <c r="B47" s="183"/>
      <c r="C47" s="160" t="s">
        <v>2943</v>
      </c>
      <c r="D47" s="2"/>
      <c r="E47" s="161"/>
      <c r="F47" s="161"/>
      <c r="G47" s="151"/>
      <c r="H47" s="2"/>
      <c r="I47" s="23"/>
      <c r="J47" s="162"/>
      <c r="N47" s="70"/>
    </row>
    <row r="48" spans="1:14" ht="12.75" customHeight="1">
      <c r="A48" s="32"/>
      <c r="B48" s="192"/>
      <c r="C48" s="160" t="s">
        <v>2948</v>
      </c>
      <c r="D48" s="2"/>
      <c r="E48" s="161"/>
      <c r="F48" s="161"/>
      <c r="G48" s="151"/>
      <c r="H48" s="2"/>
      <c r="I48" s="23"/>
      <c r="J48" s="162"/>
      <c r="N48" s="70"/>
    </row>
    <row r="49" spans="1:14" ht="12.75" customHeight="1">
      <c r="A49" s="32"/>
      <c r="B49" s="163"/>
      <c r="C49" s="160" t="s">
        <v>2944</v>
      </c>
      <c r="D49" s="23"/>
      <c r="E49" s="164"/>
      <c r="F49" s="164"/>
      <c r="G49" s="150"/>
      <c r="H49" s="23"/>
      <c r="I49" s="23"/>
      <c r="J49" s="162"/>
      <c r="L49" s="1" t="s">
        <v>2945</v>
      </c>
      <c r="N49" s="70"/>
    </row>
    <row r="50" spans="1:14" ht="12.75" customHeight="1">
      <c r="A50" s="32"/>
      <c r="B50" s="165"/>
      <c r="C50" s="30"/>
      <c r="D50" s="166"/>
      <c r="E50" s="167"/>
      <c r="F50" s="167"/>
      <c r="G50" s="168"/>
      <c r="H50" s="166"/>
      <c r="I50" s="166"/>
      <c r="J50" s="169"/>
      <c r="N50" s="70"/>
    </row>
    <row r="51" spans="1:14" ht="12.75" customHeight="1">
      <c r="A51" s="32"/>
      <c r="J51" s="11"/>
      <c r="N51" s="70"/>
    </row>
    <row r="52" spans="1:14" ht="12.75" customHeight="1">
      <c r="A52" s="32"/>
      <c r="B52" s="60"/>
      <c r="C52" s="33"/>
      <c r="D52" s="28"/>
      <c r="E52" s="28"/>
      <c r="F52" s="28"/>
      <c r="G52" s="28"/>
      <c r="H52" s="32"/>
      <c r="I52" s="32"/>
      <c r="J52" s="32"/>
    </row>
    <row r="53" spans="1:14" ht="12.75" customHeight="1">
      <c r="A53" s="32"/>
      <c r="B53" s="103" t="s">
        <v>82</v>
      </c>
      <c r="C53" s="119"/>
      <c r="D53" s="120"/>
      <c r="E53" s="120"/>
      <c r="F53" s="28"/>
      <c r="G53" s="28"/>
      <c r="H53" s="32"/>
      <c r="I53" s="32"/>
      <c r="J53" s="32"/>
    </row>
    <row r="54" spans="1:14" ht="12.75" customHeight="1">
      <c r="A54" s="32"/>
      <c r="B54" s="121"/>
      <c r="C54" s="122" t="s">
        <v>153</v>
      </c>
      <c r="D54" s="102">
        <f>SUM(B3+B7+B11+B15+B26+B29+B33+B38+B41+B44)</f>
        <v>9</v>
      </c>
      <c r="E54" s="120"/>
      <c r="F54" s="28"/>
      <c r="G54" s="28"/>
      <c r="H54" s="32"/>
      <c r="I54" s="32"/>
      <c r="J54" s="32"/>
    </row>
    <row r="55" spans="1:14" ht="12.75" customHeight="1">
      <c r="A55" s="32"/>
      <c r="B55" s="121"/>
      <c r="C55" s="122" t="s">
        <v>154</v>
      </c>
      <c r="D55" s="102">
        <f>SUM(D3+D7+D11+D15+D26+D29+D33+D38+D41+D44)</f>
        <v>11</v>
      </c>
      <c r="E55" s="120"/>
      <c r="F55" s="28"/>
      <c r="G55" s="28"/>
      <c r="H55" s="32"/>
      <c r="I55" s="32"/>
      <c r="J55" s="32"/>
    </row>
    <row r="56" spans="1:14" ht="12.75" customHeight="1">
      <c r="A56" s="32"/>
      <c r="B56" s="121"/>
      <c r="C56" s="122" t="s">
        <v>155</v>
      </c>
      <c r="D56" s="101">
        <f>SUM(G3+G7+G11+G15+G26+G29+G33+G38+G41+G44)</f>
        <v>174</v>
      </c>
      <c r="E56" s="120"/>
      <c r="F56" s="28"/>
      <c r="G56" s="28"/>
      <c r="H56" s="32"/>
      <c r="I56" s="32"/>
      <c r="J56" s="32"/>
    </row>
    <row r="57" spans="1:14" ht="12.75" customHeight="1">
      <c r="A57" s="32"/>
      <c r="B57" s="121"/>
      <c r="C57" s="119"/>
      <c r="D57" s="120"/>
      <c r="E57" s="120"/>
      <c r="F57" s="28"/>
      <c r="G57" s="28"/>
      <c r="H57" s="32"/>
      <c r="I57" s="32"/>
      <c r="J57" s="32"/>
    </row>
    <row r="58" spans="1:14" ht="12.75" customHeight="1">
      <c r="A58" s="32"/>
      <c r="B58" s="108"/>
      <c r="C58" s="123" t="s">
        <v>132</v>
      </c>
      <c r="D58" s="120"/>
      <c r="E58" s="120"/>
      <c r="F58" s="28"/>
      <c r="G58" s="28"/>
      <c r="H58" s="32"/>
      <c r="I58" s="32"/>
      <c r="J58" s="32"/>
    </row>
    <row r="59" spans="1:14" ht="12.75" customHeight="1">
      <c r="A59" s="32"/>
      <c r="B59" s="121"/>
      <c r="C59" s="104"/>
      <c r="D59" s="113" t="s">
        <v>117</v>
      </c>
      <c r="E59" s="113" t="s">
        <v>118</v>
      </c>
      <c r="F59" s="28"/>
      <c r="G59" s="28"/>
      <c r="H59" s="32"/>
      <c r="I59" s="32"/>
      <c r="J59" s="32"/>
    </row>
    <row r="60" spans="1:14" ht="12.75" customHeight="1">
      <c r="A60" s="85"/>
      <c r="B60" s="108"/>
      <c r="C60" s="124" t="s">
        <v>149</v>
      </c>
      <c r="D60" s="104"/>
      <c r="E60" s="104"/>
      <c r="F60" s="29"/>
      <c r="G60" s="86"/>
      <c r="H60" s="32"/>
      <c r="I60" s="32"/>
      <c r="J60" s="53"/>
    </row>
    <row r="61" spans="1:14" ht="12.75" customHeight="1">
      <c r="A61" s="28"/>
      <c r="B61" s="115"/>
      <c r="C61" s="125" t="s">
        <v>114</v>
      </c>
      <c r="D61" s="126">
        <f>COUNTIF(H2:H43, "*ELEV_BACT*")-2</f>
        <v>10</v>
      </c>
      <c r="E61" s="116">
        <f>D61/D64</f>
        <v>0.90909090909090906</v>
      </c>
      <c r="F61" s="32"/>
      <c r="G61" s="48"/>
      <c r="H61" s="32"/>
      <c r="I61" s="32"/>
      <c r="J61" s="32"/>
    </row>
    <row r="62" spans="1:14" ht="12.75" customHeight="1">
      <c r="A62" s="28"/>
      <c r="B62" s="115"/>
      <c r="C62" s="125" t="s">
        <v>2941</v>
      </c>
      <c r="D62" s="126">
        <f>COUNTIF(H2:H43, "*SEWAGE*")-10</f>
        <v>1</v>
      </c>
      <c r="E62" s="116">
        <f>D62/D64</f>
        <v>9.0909090909090912E-2</v>
      </c>
      <c r="F62" s="32"/>
      <c r="G62" s="48"/>
      <c r="H62" s="32"/>
      <c r="I62" s="32"/>
      <c r="J62" s="32"/>
    </row>
    <row r="63" spans="1:14" ht="12.75" customHeight="1">
      <c r="A63" s="28"/>
      <c r="B63" s="115"/>
      <c r="C63" s="127" t="s">
        <v>2942</v>
      </c>
      <c r="D63" s="128">
        <f>COUNTIF(H2:H43, "*CHEM_OIL*")-1</f>
        <v>0</v>
      </c>
      <c r="E63" s="118">
        <f>D63/D64</f>
        <v>0</v>
      </c>
      <c r="F63" s="32"/>
      <c r="G63" s="48"/>
      <c r="H63" s="32"/>
      <c r="I63" s="19"/>
      <c r="J63" s="19"/>
    </row>
    <row r="64" spans="1:14" ht="12.75" customHeight="1">
      <c r="B64" s="108"/>
      <c r="C64" s="129"/>
      <c r="D64" s="130">
        <f>SUM(D61:D63)</f>
        <v>11</v>
      </c>
      <c r="E64" s="116">
        <f>SUM(E61:E63)</f>
        <v>1</v>
      </c>
      <c r="F64" s="32"/>
      <c r="H64" s="84"/>
      <c r="I64" s="32"/>
      <c r="J64" s="32"/>
    </row>
    <row r="65" spans="2:11" ht="12.75" customHeight="1">
      <c r="B65" s="108"/>
      <c r="C65" s="124" t="s">
        <v>150</v>
      </c>
      <c r="D65" s="104"/>
      <c r="E65" s="126"/>
      <c r="G65" s="82"/>
      <c r="H65" s="83"/>
      <c r="I65" s="47"/>
      <c r="J65" s="91"/>
    </row>
    <row r="66" spans="2:11" ht="12.75" customHeight="1">
      <c r="B66" s="108"/>
      <c r="C66" s="125" t="s">
        <v>116</v>
      </c>
      <c r="D66" s="126">
        <f>COUNTIF(I2:I43, "*ENTERO*")-2</f>
        <v>10</v>
      </c>
      <c r="E66" s="116">
        <f>D66/D68</f>
        <v>0.90909090909090906</v>
      </c>
      <c r="H66" s="92"/>
      <c r="I66" s="47"/>
      <c r="J66" s="91"/>
      <c r="K66" s="70"/>
    </row>
    <row r="67" spans="2:11" ht="12.75" customHeight="1">
      <c r="B67" s="108"/>
      <c r="C67" s="125" t="s">
        <v>115</v>
      </c>
      <c r="D67" s="128">
        <f>COUNTIF(I2:I43, "*PREEMPT*")-11</f>
        <v>1</v>
      </c>
      <c r="E67" s="118">
        <f>D67/D68</f>
        <v>9.0909090909090912E-2</v>
      </c>
      <c r="H67" s="93"/>
      <c r="I67" s="94"/>
      <c r="J67" s="91"/>
      <c r="K67" s="70"/>
    </row>
    <row r="68" spans="2:11" ht="12.75" customHeight="1">
      <c r="B68" s="108"/>
      <c r="C68" s="129"/>
      <c r="D68" s="130">
        <f>SUM(D66:D67)</f>
        <v>11</v>
      </c>
      <c r="E68" s="116">
        <f>SUM(E66:E67)</f>
        <v>1</v>
      </c>
      <c r="H68" s="84"/>
      <c r="I68" s="32"/>
      <c r="J68" s="47"/>
      <c r="K68" s="70"/>
    </row>
    <row r="69" spans="2:11" ht="12.75" customHeight="1">
      <c r="B69" s="108"/>
      <c r="C69" s="124" t="s">
        <v>151</v>
      </c>
      <c r="D69" s="104"/>
      <c r="E69" s="126"/>
      <c r="H69" s="83"/>
      <c r="I69" s="47"/>
      <c r="J69" s="91"/>
      <c r="K69" s="70"/>
    </row>
    <row r="70" spans="2:11" ht="12.75" customHeight="1">
      <c r="B70" s="108"/>
      <c r="C70" s="125" t="s">
        <v>183</v>
      </c>
      <c r="D70" s="126">
        <f>COUNTIF(J2:J43, "*CSO*")-7</f>
        <v>0</v>
      </c>
      <c r="E70" s="116">
        <f>D70/D77</f>
        <v>0</v>
      </c>
      <c r="H70" s="83"/>
      <c r="I70" s="47"/>
      <c r="J70" s="91"/>
      <c r="K70" s="70"/>
    </row>
    <row r="71" spans="2:11" ht="12.75" customHeight="1">
      <c r="B71" s="108"/>
      <c r="C71" s="125" t="s">
        <v>2939</v>
      </c>
      <c r="D71" s="126">
        <f>COUNTIF(J2:J43, "*POTW*")-2</f>
        <v>0</v>
      </c>
      <c r="E71" s="116">
        <f>D71/D77</f>
        <v>0</v>
      </c>
      <c r="H71" s="83"/>
      <c r="I71" s="47"/>
      <c r="J71" s="91"/>
      <c r="K71" s="70"/>
    </row>
    <row r="72" spans="2:11" ht="12.75" customHeight="1">
      <c r="B72" s="108"/>
      <c r="C72" s="125" t="s">
        <v>184</v>
      </c>
      <c r="D72" s="126">
        <f>COUNTIF(J2:J43, "*SEPTIC*")</f>
        <v>2</v>
      </c>
      <c r="E72" s="116">
        <f>D72/D77</f>
        <v>0.18181818181818182</v>
      </c>
      <c r="H72" s="83"/>
      <c r="I72" s="47"/>
      <c r="J72" s="91"/>
      <c r="K72" s="70"/>
    </row>
    <row r="73" spans="2:11" ht="12.75" customHeight="1">
      <c r="B73" s="108"/>
      <c r="C73" s="125" t="s">
        <v>133</v>
      </c>
      <c r="D73" s="126">
        <f>COUNTIF(J2:J43, "*STORM*")</f>
        <v>2</v>
      </c>
      <c r="E73" s="116">
        <f>D73/D77</f>
        <v>0.18181818181818182</v>
      </c>
      <c r="H73" s="93"/>
      <c r="I73" s="94"/>
      <c r="J73" s="91"/>
    </row>
    <row r="74" spans="2:11" ht="12.75" customHeight="1">
      <c r="B74" s="108"/>
      <c r="C74" s="125" t="s">
        <v>2940</v>
      </c>
      <c r="D74" s="126">
        <f>COUNTIF(J2:J43, "*RUNOFF*")-1</f>
        <v>0</v>
      </c>
      <c r="E74" s="116">
        <f>D74/D77</f>
        <v>0</v>
      </c>
      <c r="H74" s="84"/>
      <c r="I74" s="32"/>
      <c r="J74" s="47"/>
    </row>
    <row r="75" spans="2:11" ht="12.75" customHeight="1">
      <c r="B75" s="108"/>
      <c r="C75" s="125" t="s">
        <v>134</v>
      </c>
      <c r="D75" s="126">
        <f>COUNTIF(J2:J43, "*OTHER*")-2</f>
        <v>0</v>
      </c>
      <c r="E75" s="116">
        <f>D75/D77</f>
        <v>0</v>
      </c>
      <c r="H75" s="70"/>
      <c r="I75" s="47"/>
      <c r="J75" s="91"/>
    </row>
    <row r="76" spans="2:11" ht="12.75" customHeight="1">
      <c r="B76" s="108"/>
      <c r="C76" s="125" t="s">
        <v>135</v>
      </c>
      <c r="D76" s="128">
        <f>COUNTIF(J2:J43, "*UNKNOWN*")-1</f>
        <v>7</v>
      </c>
      <c r="E76" s="118">
        <f>D76/D77</f>
        <v>0.63636363636363635</v>
      </c>
      <c r="H76" s="70"/>
      <c r="I76" s="47"/>
      <c r="J76" s="91"/>
    </row>
    <row r="77" spans="2:11" ht="12.75" customHeight="1">
      <c r="B77" s="108"/>
      <c r="C77" s="108"/>
      <c r="D77" s="130">
        <f>SUM(D70:D76)</f>
        <v>11</v>
      </c>
      <c r="E77" s="116">
        <f>SUM(E70:E76)</f>
        <v>1</v>
      </c>
      <c r="H77" s="70"/>
      <c r="I77" s="47"/>
      <c r="J77" s="91"/>
    </row>
    <row r="78" spans="2:11" ht="12.75" customHeight="1">
      <c r="H78" s="70"/>
      <c r="I78" s="47"/>
      <c r="J78" s="91"/>
    </row>
    <row r="79" spans="2:11" ht="12.75" customHeight="1">
      <c r="H79" s="70"/>
      <c r="I79" s="47"/>
      <c r="J79" s="91"/>
    </row>
    <row r="80" spans="2:11" ht="12" customHeight="1">
      <c r="H80" s="23"/>
      <c r="I80" s="94"/>
      <c r="J80" s="23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Washington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34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4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228" t="s">
        <v>29</v>
      </c>
      <c r="C1" s="229"/>
      <c r="D1" s="229"/>
      <c r="E1" s="229"/>
      <c r="F1" s="31"/>
      <c r="G1" s="226" t="s">
        <v>28</v>
      </c>
      <c r="H1" s="227"/>
      <c r="I1" s="227"/>
      <c r="J1" s="227"/>
      <c r="K1" s="227"/>
    </row>
    <row r="2" spans="1:147" s="8" customFormat="1" ht="48" customHeight="1">
      <c r="A2" s="4" t="s">
        <v>16</v>
      </c>
      <c r="B2" s="3" t="s">
        <v>17</v>
      </c>
      <c r="C2" s="3" t="s">
        <v>11</v>
      </c>
      <c r="D2" s="3" t="s">
        <v>3</v>
      </c>
      <c r="E2" s="3" t="s">
        <v>22</v>
      </c>
      <c r="F2" s="3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s="7" customFormat="1" ht="12.75" customHeight="1">
      <c r="A3" s="70" t="s">
        <v>503</v>
      </c>
      <c r="B3" s="70" t="s">
        <v>578</v>
      </c>
      <c r="C3" s="70" t="s">
        <v>579</v>
      </c>
      <c r="D3" s="54">
        <v>1</v>
      </c>
      <c r="E3" s="54">
        <v>32</v>
      </c>
      <c r="F3" s="54"/>
      <c r="G3" s="54"/>
      <c r="H3" s="54"/>
      <c r="I3" s="54"/>
      <c r="J3" s="54"/>
      <c r="K3" s="31">
        <v>1</v>
      </c>
    </row>
    <row r="4" spans="1:147" ht="12.75" customHeight="1">
      <c r="A4" s="71" t="s">
        <v>503</v>
      </c>
      <c r="B4" s="194" t="s">
        <v>653</v>
      </c>
      <c r="C4" s="194" t="s">
        <v>654</v>
      </c>
      <c r="D4" s="65">
        <v>1</v>
      </c>
      <c r="E4" s="65">
        <v>70</v>
      </c>
      <c r="F4" s="65"/>
      <c r="G4" s="65"/>
      <c r="H4" s="65"/>
      <c r="I4" s="65"/>
      <c r="J4" s="65"/>
      <c r="K4" s="65">
        <v>1</v>
      </c>
      <c r="M4" s="193"/>
    </row>
    <row r="5" spans="1:147" ht="12.75" customHeight="1">
      <c r="A5" s="32"/>
      <c r="B5" s="33">
        <f>COUNTA(B3:B4)</f>
        <v>2</v>
      </c>
      <c r="C5" s="33"/>
      <c r="D5" s="46">
        <f>SUM(D3:D4)</f>
        <v>2</v>
      </c>
      <c r="E5" s="193">
        <f>SUM(E3:E4)</f>
        <v>102</v>
      </c>
      <c r="F5" s="46"/>
      <c r="G5" s="193">
        <f t="shared" ref="G5:K5" si="0">SUM(G3:G4)</f>
        <v>0</v>
      </c>
      <c r="H5" s="193">
        <f t="shared" si="0"/>
        <v>0</v>
      </c>
      <c r="I5" s="193">
        <f t="shared" si="0"/>
        <v>0</v>
      </c>
      <c r="J5" s="193">
        <f t="shared" si="0"/>
        <v>0</v>
      </c>
      <c r="K5" s="193">
        <f t="shared" si="0"/>
        <v>2</v>
      </c>
    </row>
    <row r="6" spans="1:147" ht="12.75" customHeight="1">
      <c r="A6" s="32"/>
      <c r="B6" s="32"/>
      <c r="C6" s="32"/>
      <c r="D6" s="36"/>
      <c r="E6" s="36"/>
      <c r="F6" s="36"/>
      <c r="G6" s="36"/>
      <c r="H6" s="36"/>
      <c r="I6" s="36"/>
      <c r="J6" s="36"/>
      <c r="K6" s="36"/>
    </row>
    <row r="7" spans="1:147" ht="12.75" customHeight="1">
      <c r="A7" s="70" t="s">
        <v>179</v>
      </c>
      <c r="B7" s="70" t="s">
        <v>817</v>
      </c>
      <c r="C7" s="70" t="s">
        <v>818</v>
      </c>
      <c r="D7" s="57">
        <v>1</v>
      </c>
      <c r="E7" s="57">
        <v>7</v>
      </c>
      <c r="F7" s="57"/>
      <c r="G7" s="57"/>
      <c r="H7" s="57"/>
      <c r="I7" s="57">
        <v>1</v>
      </c>
      <c r="J7" s="57"/>
      <c r="K7" s="57"/>
    </row>
    <row r="8" spans="1:147" ht="12.75" customHeight="1">
      <c r="A8" s="71" t="s">
        <v>179</v>
      </c>
      <c r="B8" s="71" t="s">
        <v>895</v>
      </c>
      <c r="C8" s="71" t="s">
        <v>896</v>
      </c>
      <c r="D8" s="65">
        <v>1</v>
      </c>
      <c r="E8" s="65">
        <v>6</v>
      </c>
      <c r="F8" s="65"/>
      <c r="G8" s="65"/>
      <c r="H8" s="65"/>
      <c r="I8" s="65">
        <v>1</v>
      </c>
      <c r="J8" s="65"/>
      <c r="K8" s="65"/>
    </row>
    <row r="9" spans="1:147" ht="12.75" customHeight="1">
      <c r="A9" s="32"/>
      <c r="B9" s="33">
        <f>COUNTA(B7:B8)</f>
        <v>2</v>
      </c>
      <c r="C9" s="33"/>
      <c r="D9" s="28">
        <f>SUM(D7:D8)</f>
        <v>2</v>
      </c>
      <c r="E9" s="28">
        <f>SUM(E7:E8)</f>
        <v>13</v>
      </c>
      <c r="F9" s="36"/>
      <c r="G9" s="28">
        <f>SUM(G7:G8)</f>
        <v>0</v>
      </c>
      <c r="H9" s="28">
        <f>SUM(H7:H8)</f>
        <v>0</v>
      </c>
      <c r="I9" s="28">
        <f>SUM(I7:I8)</f>
        <v>2</v>
      </c>
      <c r="J9" s="28">
        <f>SUM(J7:J8)</f>
        <v>0</v>
      </c>
      <c r="K9" s="28">
        <f>SUM(K7:K8)</f>
        <v>0</v>
      </c>
    </row>
    <row r="10" spans="1:147" ht="12.75" customHeight="1">
      <c r="A10" s="32"/>
      <c r="B10" s="32"/>
      <c r="C10" s="32"/>
      <c r="D10" s="36"/>
      <c r="E10" s="36"/>
      <c r="F10" s="36"/>
      <c r="G10" s="36"/>
      <c r="H10" s="36"/>
      <c r="I10" s="36"/>
      <c r="J10" s="36"/>
      <c r="K10" s="36"/>
    </row>
    <row r="11" spans="1:147" ht="12.75" customHeight="1">
      <c r="A11" s="70" t="s">
        <v>1174</v>
      </c>
      <c r="B11" s="70" t="s">
        <v>1411</v>
      </c>
      <c r="C11" s="70" t="s">
        <v>1412</v>
      </c>
      <c r="D11" s="69">
        <v>2</v>
      </c>
      <c r="E11" s="69">
        <v>8</v>
      </c>
      <c r="F11" s="69"/>
      <c r="G11" s="69"/>
      <c r="H11" s="69"/>
      <c r="I11" s="57">
        <v>2</v>
      </c>
      <c r="J11" s="57"/>
      <c r="K11" s="57"/>
    </row>
    <row r="12" spans="1:147" ht="12.75" customHeight="1">
      <c r="A12" s="71" t="s">
        <v>1174</v>
      </c>
      <c r="B12" s="71" t="s">
        <v>1483</v>
      </c>
      <c r="C12" s="71" t="s">
        <v>1484</v>
      </c>
      <c r="D12" s="65">
        <v>1</v>
      </c>
      <c r="E12" s="65">
        <v>5</v>
      </c>
      <c r="F12" s="65"/>
      <c r="G12" s="65"/>
      <c r="H12" s="65"/>
      <c r="I12" s="65">
        <v>1</v>
      </c>
      <c r="J12" s="65"/>
      <c r="K12" s="65"/>
      <c r="M12" s="5" t="s">
        <v>2945</v>
      </c>
    </row>
    <row r="13" spans="1:147" ht="12.75" customHeight="1">
      <c r="A13" s="32"/>
      <c r="B13" s="33">
        <f>COUNTA(B11:B12)</f>
        <v>2</v>
      </c>
      <c r="C13" s="33"/>
      <c r="D13" s="28">
        <f>SUM(D11:D12)</f>
        <v>3</v>
      </c>
      <c r="E13" s="28">
        <f>SUM(E11:E12)</f>
        <v>13</v>
      </c>
      <c r="F13" s="36"/>
      <c r="G13" s="28">
        <f>SUM(G11:G12)</f>
        <v>0</v>
      </c>
      <c r="H13" s="28">
        <f>SUM(H11:H12)</f>
        <v>0</v>
      </c>
      <c r="I13" s="28">
        <f>SUM(I11:I12)</f>
        <v>3</v>
      </c>
      <c r="J13" s="28">
        <f>SUM(J11:J12)</f>
        <v>0</v>
      </c>
      <c r="K13" s="28">
        <f>SUM(K11:K12)</f>
        <v>0</v>
      </c>
    </row>
    <row r="14" spans="1:147" ht="12.75" customHeight="1">
      <c r="A14" s="32"/>
      <c r="B14" s="59"/>
      <c r="C14" s="59"/>
      <c r="D14" s="28"/>
      <c r="E14" s="28"/>
      <c r="F14" s="36"/>
      <c r="G14" s="28"/>
      <c r="H14" s="28"/>
      <c r="I14" s="28"/>
      <c r="J14" s="28"/>
      <c r="K14" s="28"/>
    </row>
    <row r="15" spans="1:147" ht="12.75" customHeight="1">
      <c r="A15" s="71" t="s">
        <v>1821</v>
      </c>
      <c r="B15" s="194" t="s">
        <v>2001</v>
      </c>
      <c r="C15" s="194" t="s">
        <v>2002</v>
      </c>
      <c r="D15" s="65">
        <v>2</v>
      </c>
      <c r="E15" s="65">
        <v>44</v>
      </c>
      <c r="F15" s="65"/>
      <c r="G15" s="65"/>
      <c r="H15" s="65"/>
      <c r="I15" s="65">
        <v>1</v>
      </c>
      <c r="J15" s="65"/>
      <c r="K15" s="65">
        <v>1</v>
      </c>
    </row>
    <row r="16" spans="1:147" ht="12.75" customHeight="1">
      <c r="A16" s="32"/>
      <c r="B16" s="59">
        <f>COUNTA(B15:B15)</f>
        <v>1</v>
      </c>
      <c r="C16" s="59"/>
      <c r="D16" s="28">
        <f>SUM(D15:D15)</f>
        <v>2</v>
      </c>
      <c r="E16" s="28">
        <f>SUM(E15:E15)</f>
        <v>44</v>
      </c>
      <c r="F16" s="36"/>
      <c r="G16" s="28">
        <f>SUM(G15:G15)</f>
        <v>0</v>
      </c>
      <c r="H16" s="28">
        <f>SUM(H15:H15)</f>
        <v>0</v>
      </c>
      <c r="I16" s="28">
        <f>SUM(I15:I15)</f>
        <v>1</v>
      </c>
      <c r="J16" s="28">
        <f>SUM(J15:J15)</f>
        <v>0</v>
      </c>
      <c r="K16" s="28">
        <f>SUM(K15:K15)</f>
        <v>1</v>
      </c>
      <c r="N16" s="70"/>
      <c r="O16" s="70"/>
    </row>
    <row r="17" spans="1:15" ht="12.75" customHeight="1">
      <c r="A17" s="32"/>
      <c r="B17" s="59"/>
      <c r="C17" s="59"/>
      <c r="D17" s="28"/>
      <c r="E17" s="28"/>
      <c r="F17" s="36"/>
      <c r="G17" s="28"/>
      <c r="H17" s="28"/>
      <c r="I17" s="28"/>
      <c r="J17" s="28"/>
      <c r="K17" s="28"/>
      <c r="N17" s="70"/>
      <c r="O17" s="70"/>
    </row>
    <row r="18" spans="1:15" ht="12.75" customHeight="1">
      <c r="A18" s="70" t="s">
        <v>2664</v>
      </c>
      <c r="B18" s="195" t="s">
        <v>2679</v>
      </c>
      <c r="C18" s="195" t="s">
        <v>2680</v>
      </c>
      <c r="D18" s="134">
        <v>1</v>
      </c>
      <c r="E18" s="134">
        <v>1</v>
      </c>
      <c r="F18" s="134"/>
      <c r="G18" s="134">
        <v>1</v>
      </c>
      <c r="H18" s="134"/>
      <c r="I18" s="134"/>
      <c r="J18" s="134"/>
      <c r="K18" s="134"/>
      <c r="N18" s="70"/>
      <c r="O18" s="70"/>
    </row>
    <row r="19" spans="1:15" ht="12.75" customHeight="1">
      <c r="A19" s="71" t="s">
        <v>2664</v>
      </c>
      <c r="B19" s="71" t="s">
        <v>2715</v>
      </c>
      <c r="C19" s="71" t="s">
        <v>2716</v>
      </c>
      <c r="D19" s="65">
        <v>1</v>
      </c>
      <c r="E19" s="65">
        <v>1</v>
      </c>
      <c r="F19" s="65"/>
      <c r="G19" s="65">
        <v>1</v>
      </c>
      <c r="H19" s="65"/>
      <c r="I19" s="65"/>
      <c r="J19" s="65"/>
      <c r="K19" s="65"/>
      <c r="N19" s="70"/>
      <c r="O19" s="70"/>
    </row>
    <row r="20" spans="1:15" ht="12.75" customHeight="1">
      <c r="A20" s="32"/>
      <c r="B20" s="33">
        <f>COUNTA(B18:B19)</f>
        <v>2</v>
      </c>
      <c r="C20" s="33"/>
      <c r="D20" s="28">
        <f>SUM(D18:D19)</f>
        <v>2</v>
      </c>
      <c r="E20" s="28">
        <f>SUM(E18:E19)</f>
        <v>2</v>
      </c>
      <c r="F20" s="36"/>
      <c r="G20" s="28">
        <f>SUM(G18:G19)</f>
        <v>2</v>
      </c>
      <c r="H20" s="28">
        <f>SUM(H18:H19)</f>
        <v>0</v>
      </c>
      <c r="I20" s="28">
        <f>SUM(I18:I19)</f>
        <v>0</v>
      </c>
      <c r="J20" s="28">
        <f>SUM(J18:J19)</f>
        <v>0</v>
      </c>
      <c r="K20" s="28">
        <f>SUM(K18:K19)</f>
        <v>0</v>
      </c>
    </row>
    <row r="21" spans="1:15" ht="12.75" customHeight="1">
      <c r="A21" s="32"/>
      <c r="B21" s="33"/>
      <c r="C21" s="33"/>
      <c r="D21" s="28"/>
      <c r="E21" s="28"/>
      <c r="F21" s="36"/>
      <c r="G21" s="28"/>
      <c r="H21" s="28"/>
      <c r="I21" s="28"/>
      <c r="J21" s="28"/>
      <c r="K21" s="28"/>
    </row>
    <row r="22" spans="1:15" ht="12.75" customHeight="1">
      <c r="A22" s="32"/>
      <c r="B22" s="33"/>
      <c r="C22" s="33"/>
      <c r="D22" s="28"/>
      <c r="E22" s="28"/>
      <c r="F22" s="36"/>
      <c r="G22" s="28"/>
      <c r="H22" s="28"/>
      <c r="I22" s="28"/>
      <c r="J22" s="28"/>
      <c r="K22" s="28"/>
    </row>
    <row r="23" spans="1:15" ht="12.75" customHeight="1">
      <c r="B23" s="103" t="s">
        <v>152</v>
      </c>
      <c r="C23" s="119"/>
      <c r="D23" s="120"/>
    </row>
    <row r="24" spans="1:15" ht="12.75" customHeight="1">
      <c r="B24" s="121"/>
      <c r="C24" s="122" t="s">
        <v>153</v>
      </c>
      <c r="D24" s="102">
        <f>SUM(B5+B9+B13+B16+B20)</f>
        <v>9</v>
      </c>
    </row>
    <row r="25" spans="1:15" ht="12.75" customHeight="1">
      <c r="B25" s="121"/>
      <c r="C25" s="122" t="s">
        <v>130</v>
      </c>
      <c r="D25" s="102">
        <f>SUM(D5+D9+D13+D16+D20)</f>
        <v>11</v>
      </c>
    </row>
    <row r="26" spans="1:15" ht="12.75" customHeight="1">
      <c r="B26" s="121"/>
      <c r="C26" s="122" t="s">
        <v>131</v>
      </c>
      <c r="D26" s="101">
        <f>SUM(E5+E9+E13+E16+E20)</f>
        <v>174</v>
      </c>
    </row>
    <row r="27" spans="1:15" ht="12.75" customHeight="1"/>
    <row r="28" spans="1:15" ht="12.75" customHeight="1">
      <c r="C28" s="106" t="s">
        <v>161</v>
      </c>
      <c r="D28" s="108"/>
      <c r="E28" s="108"/>
      <c r="F28" s="108"/>
      <c r="G28" s="113" t="s">
        <v>117</v>
      </c>
      <c r="H28" s="113" t="s">
        <v>129</v>
      </c>
    </row>
    <row r="29" spans="1:15" ht="12.75" customHeight="1">
      <c r="C29" s="129"/>
      <c r="D29" s="129"/>
      <c r="E29" s="111" t="s">
        <v>156</v>
      </c>
      <c r="G29" s="102">
        <f>SUM(G5+G9+G13+G16+G20)</f>
        <v>2</v>
      </c>
      <c r="H29" s="116">
        <f>G29/(G34)</f>
        <v>0.18181818181818182</v>
      </c>
    </row>
    <row r="30" spans="1:15" ht="12.75" customHeight="1">
      <c r="C30" s="129"/>
      <c r="D30" s="129"/>
      <c r="E30" s="111" t="s">
        <v>157</v>
      </c>
      <c r="G30" s="102">
        <f>SUM(H5+H9+H13+H16+H20)</f>
        <v>0</v>
      </c>
      <c r="H30" s="116">
        <f>G30/G34</f>
        <v>0</v>
      </c>
    </row>
    <row r="31" spans="1:15" ht="12.75" customHeight="1">
      <c r="C31" s="129"/>
      <c r="D31" s="129"/>
      <c r="E31" s="111" t="s">
        <v>158</v>
      </c>
      <c r="G31" s="102">
        <f>SUM(I5+I9+I13+I16+I20)</f>
        <v>6</v>
      </c>
      <c r="H31" s="116">
        <f>G31/G34</f>
        <v>0.54545454545454541</v>
      </c>
    </row>
    <row r="32" spans="1:15" ht="12.75" customHeight="1">
      <c r="C32" s="129"/>
      <c r="D32" s="129"/>
      <c r="E32" s="111" t="s">
        <v>159</v>
      </c>
      <c r="G32" s="102">
        <f>SUM(J5+J9+J13+J16+J20)</f>
        <v>0</v>
      </c>
      <c r="H32" s="116">
        <f>G32/G34</f>
        <v>0</v>
      </c>
    </row>
    <row r="33" spans="3:8" ht="12.75" customHeight="1">
      <c r="C33" s="129"/>
      <c r="D33" s="129"/>
      <c r="E33" s="111" t="s">
        <v>160</v>
      </c>
      <c r="G33" s="128">
        <f>SUM(K5+K9+K13+K16+K20)</f>
        <v>3</v>
      </c>
      <c r="H33" s="118">
        <f>G33/G34</f>
        <v>0.27272727272727271</v>
      </c>
    </row>
    <row r="34" spans="3:8" ht="12.75" customHeight="1">
      <c r="C34" s="129"/>
      <c r="D34" s="129"/>
      <c r="E34" s="129"/>
      <c r="F34" s="111"/>
      <c r="G34" s="126">
        <f>SUM(G29:G33)</f>
        <v>11</v>
      </c>
      <c r="H34" s="116">
        <f>SUM(H29:H33)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Washington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86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3.285156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6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2" customFormat="1" ht="12" customHeight="1">
      <c r="B1" s="231" t="s">
        <v>30</v>
      </c>
      <c r="C1" s="231"/>
      <c r="D1" s="67"/>
      <c r="E1" s="68"/>
      <c r="F1" s="67"/>
      <c r="G1" s="230" t="s">
        <v>32</v>
      </c>
      <c r="H1" s="230"/>
      <c r="I1" s="230"/>
      <c r="J1" s="67"/>
      <c r="K1" s="231" t="s">
        <v>43</v>
      </c>
      <c r="L1" s="231"/>
    </row>
    <row r="2" spans="1:12" s="55" customFormat="1" ht="48.75" customHeight="1">
      <c r="A2" s="3" t="s">
        <v>16</v>
      </c>
      <c r="B2" s="3" t="s">
        <v>17</v>
      </c>
      <c r="C2" s="3" t="s">
        <v>11</v>
      </c>
      <c r="D2" s="3"/>
      <c r="E2" s="15" t="s">
        <v>31</v>
      </c>
      <c r="F2" s="3"/>
      <c r="G2" s="3" t="s">
        <v>47</v>
      </c>
      <c r="H2" s="3" t="s">
        <v>18</v>
      </c>
      <c r="I2" s="3" t="s">
        <v>19</v>
      </c>
      <c r="J2" s="3"/>
      <c r="K2" s="3" t="s">
        <v>20</v>
      </c>
      <c r="L2" s="3" t="s">
        <v>21</v>
      </c>
    </row>
    <row r="3" spans="1:12">
      <c r="A3" s="70" t="s">
        <v>187</v>
      </c>
      <c r="B3" s="70" t="s">
        <v>208</v>
      </c>
      <c r="C3" s="70" t="s">
        <v>209</v>
      </c>
      <c r="D3" s="5"/>
      <c r="E3" s="29">
        <v>92</v>
      </c>
      <c r="F3" s="5"/>
      <c r="G3" s="13"/>
      <c r="H3" s="136"/>
      <c r="I3" s="39">
        <f t="shared" ref="I3:I6" si="0">H3/E3</f>
        <v>0</v>
      </c>
      <c r="J3" s="61"/>
      <c r="K3" s="40">
        <f t="shared" ref="K3:K6" si="1">E3-H3</f>
        <v>92</v>
      </c>
      <c r="L3" s="39">
        <f t="shared" ref="L3:L6" si="2">K3/E3</f>
        <v>1</v>
      </c>
    </row>
    <row r="4" spans="1:12">
      <c r="A4" s="70" t="s">
        <v>187</v>
      </c>
      <c r="B4" s="70" t="s">
        <v>236</v>
      </c>
      <c r="C4" s="70" t="s">
        <v>237</v>
      </c>
      <c r="D4" s="5"/>
      <c r="E4" s="29">
        <v>92</v>
      </c>
      <c r="F4" s="5"/>
      <c r="G4" s="13"/>
      <c r="H4" s="136"/>
      <c r="I4" s="39">
        <f t="shared" si="0"/>
        <v>0</v>
      </c>
      <c r="J4" s="61"/>
      <c r="K4" s="40">
        <f t="shared" si="1"/>
        <v>92</v>
      </c>
      <c r="L4" s="39">
        <f t="shared" si="2"/>
        <v>1</v>
      </c>
    </row>
    <row r="5" spans="1:12">
      <c r="A5" s="70" t="s">
        <v>187</v>
      </c>
      <c r="B5" s="70" t="s">
        <v>304</v>
      </c>
      <c r="C5" s="70" t="s">
        <v>305</v>
      </c>
      <c r="D5" s="5"/>
      <c r="E5" s="29">
        <v>92</v>
      </c>
      <c r="F5" s="5"/>
      <c r="G5" s="38"/>
      <c r="H5" s="38"/>
      <c r="I5" s="39">
        <f t="shared" si="0"/>
        <v>0</v>
      </c>
      <c r="J5" s="61"/>
      <c r="K5" s="40">
        <f t="shared" si="1"/>
        <v>92</v>
      </c>
      <c r="L5" s="39">
        <f t="shared" si="2"/>
        <v>1</v>
      </c>
    </row>
    <row r="6" spans="1:12">
      <c r="A6" s="71" t="s">
        <v>187</v>
      </c>
      <c r="B6" s="71" t="s">
        <v>316</v>
      </c>
      <c r="C6" s="71" t="s">
        <v>317</v>
      </c>
      <c r="D6" s="62"/>
      <c r="E6" s="30">
        <v>92</v>
      </c>
      <c r="F6" s="62"/>
      <c r="G6" s="64"/>
      <c r="H6" s="65"/>
      <c r="I6" s="42">
        <f t="shared" si="0"/>
        <v>0</v>
      </c>
      <c r="J6" s="63"/>
      <c r="K6" s="43">
        <f t="shared" si="1"/>
        <v>92</v>
      </c>
      <c r="L6" s="42">
        <f t="shared" si="2"/>
        <v>1</v>
      </c>
    </row>
    <row r="7" spans="1:12">
      <c r="A7" s="32"/>
      <c r="B7" s="33">
        <f>COUNTA(B3:B6)</f>
        <v>4</v>
      </c>
      <c r="C7" s="32"/>
      <c r="E7" s="37">
        <f>SUM(E3:E6)</f>
        <v>368</v>
      </c>
      <c r="F7" s="44"/>
      <c r="G7" s="33">
        <f>COUNTA(G3:G6)</f>
        <v>0</v>
      </c>
      <c r="H7" s="37">
        <f>SUM(H3:H6)</f>
        <v>0</v>
      </c>
      <c r="I7" s="45">
        <f>H7/E7</f>
        <v>0</v>
      </c>
      <c r="J7" s="46"/>
      <c r="K7" s="37">
        <f>SUM(K3:K6)</f>
        <v>368</v>
      </c>
      <c r="L7" s="45">
        <f>K7/E7</f>
        <v>1</v>
      </c>
    </row>
    <row r="8" spans="1:12" ht="12.75" customHeight="1">
      <c r="A8" s="32"/>
      <c r="B8" s="33"/>
      <c r="C8" s="32"/>
      <c r="E8" s="37"/>
      <c r="F8" s="44"/>
      <c r="G8" s="33"/>
      <c r="H8" s="37"/>
      <c r="I8" s="45"/>
      <c r="J8" s="46"/>
      <c r="K8" s="37"/>
      <c r="L8" s="45"/>
    </row>
    <row r="9" spans="1:12" ht="12.75" customHeight="1">
      <c r="A9" s="70" t="s">
        <v>364</v>
      </c>
      <c r="B9" s="70" t="s">
        <v>489</v>
      </c>
      <c r="C9" s="70" t="s">
        <v>490</v>
      </c>
      <c r="D9" s="5"/>
      <c r="E9" s="29">
        <v>92</v>
      </c>
      <c r="F9" s="5"/>
      <c r="G9" s="13"/>
      <c r="H9" s="198"/>
      <c r="I9" s="39">
        <f t="shared" ref="I9:I11" si="3">H9/E9</f>
        <v>0</v>
      </c>
      <c r="J9" s="61"/>
      <c r="K9" s="40">
        <f t="shared" ref="K9:K11" si="4">E9-H9</f>
        <v>92</v>
      </c>
      <c r="L9" s="39">
        <f t="shared" ref="L9:L11" si="5">K9/E9</f>
        <v>1</v>
      </c>
    </row>
    <row r="10" spans="1:12" ht="12.75" customHeight="1">
      <c r="A10" s="70" t="s">
        <v>364</v>
      </c>
      <c r="B10" s="70" t="s">
        <v>491</v>
      </c>
      <c r="C10" s="70" t="s">
        <v>492</v>
      </c>
      <c r="D10" s="5"/>
      <c r="E10" s="29">
        <v>92</v>
      </c>
      <c r="F10" s="5"/>
      <c r="G10" s="13"/>
      <c r="H10" s="198"/>
      <c r="I10" s="39">
        <f t="shared" si="3"/>
        <v>0</v>
      </c>
      <c r="J10" s="61"/>
      <c r="K10" s="40">
        <f t="shared" si="4"/>
        <v>92</v>
      </c>
      <c r="L10" s="39">
        <f t="shared" si="5"/>
        <v>1</v>
      </c>
    </row>
    <row r="11" spans="1:12" ht="12.75" customHeight="1">
      <c r="A11" s="71" t="s">
        <v>364</v>
      </c>
      <c r="B11" s="71" t="s">
        <v>493</v>
      </c>
      <c r="C11" s="71" t="s">
        <v>494</v>
      </c>
      <c r="D11" s="62"/>
      <c r="E11" s="30">
        <v>92</v>
      </c>
      <c r="F11" s="62"/>
      <c r="G11" s="64"/>
      <c r="H11" s="65"/>
      <c r="I11" s="42">
        <f t="shared" si="3"/>
        <v>0</v>
      </c>
      <c r="J11" s="63"/>
      <c r="K11" s="43">
        <f t="shared" si="4"/>
        <v>92</v>
      </c>
      <c r="L11" s="42">
        <f t="shared" si="5"/>
        <v>1</v>
      </c>
    </row>
    <row r="12" spans="1:12" ht="12.75" customHeight="1">
      <c r="A12" s="32"/>
      <c r="B12" s="33">
        <f>COUNTA(B9:B11)</f>
        <v>3</v>
      </c>
      <c r="C12" s="32"/>
      <c r="E12" s="37">
        <f>SUM(E9:E11)</f>
        <v>276</v>
      </c>
      <c r="F12" s="44"/>
      <c r="G12" s="33">
        <f>COUNTA(G9:G11)</f>
        <v>0</v>
      </c>
      <c r="H12" s="37">
        <f>SUM(H9:H11)</f>
        <v>0</v>
      </c>
      <c r="I12" s="45">
        <f>H12/E12</f>
        <v>0</v>
      </c>
      <c r="J12" s="46"/>
      <c r="K12" s="51">
        <f>E12-H12</f>
        <v>276</v>
      </c>
      <c r="L12" s="45">
        <f>K12/E12</f>
        <v>1</v>
      </c>
    </row>
    <row r="13" spans="1:12" ht="12.75" customHeight="1">
      <c r="A13" s="32"/>
      <c r="B13" s="32"/>
      <c r="C13" s="32"/>
      <c r="H13" s="38"/>
      <c r="I13" s="38"/>
      <c r="J13" s="38"/>
      <c r="K13" s="38"/>
      <c r="L13" s="38"/>
    </row>
    <row r="14" spans="1:12" ht="12.75" customHeight="1">
      <c r="A14" s="70" t="s">
        <v>503</v>
      </c>
      <c r="B14" s="70" t="s">
        <v>578</v>
      </c>
      <c r="C14" s="70" t="s">
        <v>579</v>
      </c>
      <c r="D14" s="5"/>
      <c r="E14" s="29">
        <v>92</v>
      </c>
      <c r="F14" s="5"/>
      <c r="G14" s="13" t="s">
        <v>33</v>
      </c>
      <c r="H14" s="136">
        <v>32</v>
      </c>
      <c r="I14" s="39">
        <f t="shared" ref="I14:I16" si="6">H14/E14</f>
        <v>0.34782608695652173</v>
      </c>
      <c r="J14" s="61"/>
      <c r="K14" s="40">
        <f t="shared" ref="K14:K16" si="7">E14-H14</f>
        <v>60</v>
      </c>
      <c r="L14" s="39">
        <f t="shared" ref="L14:L16" si="8">K14/E14</f>
        <v>0.65217391304347827</v>
      </c>
    </row>
    <row r="15" spans="1:12" ht="12.75" customHeight="1">
      <c r="A15" s="70" t="s">
        <v>503</v>
      </c>
      <c r="B15" s="70" t="s">
        <v>653</v>
      </c>
      <c r="C15" s="70" t="s">
        <v>654</v>
      </c>
      <c r="D15" s="5"/>
      <c r="E15" s="29">
        <v>92</v>
      </c>
      <c r="F15" s="5"/>
      <c r="G15" s="13" t="s">
        <v>33</v>
      </c>
      <c r="H15" s="136">
        <v>70</v>
      </c>
      <c r="I15" s="39">
        <f t="shared" si="6"/>
        <v>0.76086956521739135</v>
      </c>
      <c r="J15" s="61"/>
      <c r="K15" s="40">
        <f t="shared" si="7"/>
        <v>22</v>
      </c>
      <c r="L15" s="39">
        <f t="shared" si="8"/>
        <v>0.2391304347826087</v>
      </c>
    </row>
    <row r="16" spans="1:12" ht="12.75" customHeight="1">
      <c r="A16" s="71" t="s">
        <v>503</v>
      </c>
      <c r="B16" s="71" t="s">
        <v>659</v>
      </c>
      <c r="C16" s="71" t="s">
        <v>660</v>
      </c>
      <c r="D16" s="62"/>
      <c r="E16" s="30">
        <v>92</v>
      </c>
      <c r="F16" s="62"/>
      <c r="G16" s="64"/>
      <c r="H16" s="65"/>
      <c r="I16" s="42">
        <f t="shared" si="6"/>
        <v>0</v>
      </c>
      <c r="J16" s="63"/>
      <c r="K16" s="43">
        <f t="shared" si="7"/>
        <v>92</v>
      </c>
      <c r="L16" s="42">
        <f t="shared" si="8"/>
        <v>1</v>
      </c>
    </row>
    <row r="17" spans="1:12" ht="12.75" customHeight="1">
      <c r="A17" s="32"/>
      <c r="B17" s="33">
        <f>COUNTA(B14:B16)</f>
        <v>3</v>
      </c>
      <c r="C17" s="32"/>
      <c r="E17" s="37">
        <f>SUM(E14:E16)</f>
        <v>276</v>
      </c>
      <c r="F17" s="44"/>
      <c r="G17" s="33">
        <f>COUNTA(G14:G16)</f>
        <v>2</v>
      </c>
      <c r="H17" s="37">
        <f>SUM(H14:H16)</f>
        <v>102</v>
      </c>
      <c r="I17" s="45">
        <f>H17/E17</f>
        <v>0.36956521739130432</v>
      </c>
      <c r="J17" s="46"/>
      <c r="K17" s="51">
        <f>E17-H17</f>
        <v>174</v>
      </c>
      <c r="L17" s="45">
        <f>K17/E17</f>
        <v>0.63043478260869568</v>
      </c>
    </row>
    <row r="18" spans="1:12" ht="12.75" customHeight="1">
      <c r="A18" s="32"/>
      <c r="B18" s="33"/>
      <c r="C18" s="32"/>
      <c r="E18" s="37"/>
      <c r="F18" s="44"/>
      <c r="G18" s="33"/>
      <c r="H18" s="37"/>
      <c r="I18" s="45"/>
      <c r="J18" s="135"/>
      <c r="K18" s="51"/>
      <c r="L18" s="45"/>
    </row>
    <row r="19" spans="1:12" ht="12.75" customHeight="1">
      <c r="A19" s="70" t="s">
        <v>179</v>
      </c>
      <c r="B19" s="70" t="s">
        <v>809</v>
      </c>
      <c r="C19" s="70" t="s">
        <v>810</v>
      </c>
      <c r="D19" s="5"/>
      <c r="E19" s="29">
        <v>92</v>
      </c>
      <c r="F19" s="5"/>
      <c r="G19" s="38"/>
      <c r="H19" s="38"/>
      <c r="I19" s="39">
        <f t="shared" ref="I19:I21" si="9">H19/E19</f>
        <v>0</v>
      </c>
      <c r="J19" s="61"/>
      <c r="K19" s="40">
        <f t="shared" ref="K19:K21" si="10">E19-H19</f>
        <v>92</v>
      </c>
      <c r="L19" s="39">
        <f t="shared" ref="L19:L21" si="11">K19/E19</f>
        <v>1</v>
      </c>
    </row>
    <row r="20" spans="1:12" ht="12.75" customHeight="1">
      <c r="A20" s="70" t="s">
        <v>179</v>
      </c>
      <c r="B20" s="70" t="s">
        <v>817</v>
      </c>
      <c r="C20" s="70" t="s">
        <v>818</v>
      </c>
      <c r="D20" s="5"/>
      <c r="E20" s="29">
        <v>92</v>
      </c>
      <c r="F20" s="5"/>
      <c r="G20" s="13" t="s">
        <v>33</v>
      </c>
      <c r="H20" s="38">
        <v>7</v>
      </c>
      <c r="I20" s="39">
        <f t="shared" si="9"/>
        <v>7.6086956521739135E-2</v>
      </c>
      <c r="J20" s="61"/>
      <c r="K20" s="40">
        <f t="shared" si="10"/>
        <v>85</v>
      </c>
      <c r="L20" s="39">
        <f t="shared" si="11"/>
        <v>0.92391304347826086</v>
      </c>
    </row>
    <row r="21" spans="1:12" ht="12.75" customHeight="1">
      <c r="A21" s="71" t="s">
        <v>179</v>
      </c>
      <c r="B21" s="71" t="s">
        <v>895</v>
      </c>
      <c r="C21" s="71" t="s">
        <v>896</v>
      </c>
      <c r="D21" s="62"/>
      <c r="E21" s="30">
        <v>92</v>
      </c>
      <c r="F21" s="62"/>
      <c r="G21" s="64" t="s">
        <v>33</v>
      </c>
      <c r="H21" s="41">
        <v>6</v>
      </c>
      <c r="I21" s="42">
        <f t="shared" si="9"/>
        <v>6.5217391304347824E-2</v>
      </c>
      <c r="J21" s="63"/>
      <c r="K21" s="43">
        <f t="shared" si="10"/>
        <v>86</v>
      </c>
      <c r="L21" s="42">
        <f t="shared" si="11"/>
        <v>0.93478260869565222</v>
      </c>
    </row>
    <row r="22" spans="1:12" ht="12.75" customHeight="1">
      <c r="A22" s="32"/>
      <c r="B22" s="33">
        <f>COUNTA(B19:B21)</f>
        <v>3</v>
      </c>
      <c r="C22" s="32"/>
      <c r="E22" s="37">
        <f>SUM(E19:E21)</f>
        <v>276</v>
      </c>
      <c r="F22" s="44"/>
      <c r="G22" s="33">
        <f>COUNTA(G19:G21)</f>
        <v>2</v>
      </c>
      <c r="H22" s="37">
        <f>SUM(H19:H21)</f>
        <v>13</v>
      </c>
      <c r="I22" s="45">
        <f>H22/E22</f>
        <v>4.710144927536232E-2</v>
      </c>
      <c r="J22" s="135"/>
      <c r="K22" s="51">
        <f>E22-H22</f>
        <v>263</v>
      </c>
      <c r="L22" s="45">
        <f>K22/E22</f>
        <v>0.95289855072463769</v>
      </c>
    </row>
    <row r="23" spans="1:12" ht="12.75" customHeight="1">
      <c r="A23" s="32"/>
      <c r="B23" s="33"/>
      <c r="C23" s="32"/>
      <c r="E23" s="37"/>
      <c r="F23" s="44"/>
      <c r="G23" s="33"/>
      <c r="H23" s="37"/>
      <c r="I23" s="45"/>
      <c r="J23" s="135"/>
      <c r="K23" s="51"/>
      <c r="L23" s="45"/>
    </row>
    <row r="24" spans="1:12" ht="12.75" customHeight="1">
      <c r="A24" s="70" t="s">
        <v>975</v>
      </c>
      <c r="B24" s="70" t="s">
        <v>986</v>
      </c>
      <c r="C24" s="70" t="s">
        <v>987</v>
      </c>
      <c r="D24" s="5"/>
      <c r="E24" s="29">
        <v>92</v>
      </c>
      <c r="F24" s="5"/>
      <c r="G24" s="38"/>
      <c r="H24" s="38"/>
      <c r="I24" s="39">
        <f t="shared" ref="I24:I30" si="12">H24/E24</f>
        <v>0</v>
      </c>
      <c r="J24" s="61"/>
      <c r="K24" s="40">
        <f t="shared" ref="K24:K30" si="13">E24-H24</f>
        <v>92</v>
      </c>
      <c r="L24" s="39">
        <f t="shared" ref="L24:L30" si="14">K24/E24</f>
        <v>1</v>
      </c>
    </row>
    <row r="25" spans="1:12" ht="12.75" customHeight="1">
      <c r="A25" s="70" t="s">
        <v>975</v>
      </c>
      <c r="B25" s="70" t="s">
        <v>1010</v>
      </c>
      <c r="C25" s="70" t="s">
        <v>1011</v>
      </c>
      <c r="D25" s="5"/>
      <c r="E25" s="29">
        <v>92</v>
      </c>
      <c r="F25" s="5"/>
      <c r="G25" s="38"/>
      <c r="H25" s="38"/>
      <c r="I25" s="39">
        <f t="shared" si="12"/>
        <v>0</v>
      </c>
      <c r="J25" s="61"/>
      <c r="K25" s="40">
        <f t="shared" si="13"/>
        <v>92</v>
      </c>
      <c r="L25" s="39">
        <f t="shared" si="14"/>
        <v>1</v>
      </c>
    </row>
    <row r="26" spans="1:12" ht="12.75" customHeight="1">
      <c r="A26" s="70" t="s">
        <v>975</v>
      </c>
      <c r="B26" s="70" t="s">
        <v>1054</v>
      </c>
      <c r="C26" s="70" t="s">
        <v>1055</v>
      </c>
      <c r="D26" s="5"/>
      <c r="E26" s="29">
        <v>92</v>
      </c>
      <c r="F26" s="5"/>
      <c r="G26" s="38"/>
      <c r="H26" s="38"/>
      <c r="I26" s="39">
        <f t="shared" si="12"/>
        <v>0</v>
      </c>
      <c r="J26" s="61"/>
      <c r="K26" s="40">
        <f t="shared" si="13"/>
        <v>92</v>
      </c>
      <c r="L26" s="39">
        <f t="shared" si="14"/>
        <v>1</v>
      </c>
    </row>
    <row r="27" spans="1:12" ht="12.75" customHeight="1">
      <c r="A27" s="70" t="s">
        <v>975</v>
      </c>
      <c r="B27" s="70" t="s">
        <v>1068</v>
      </c>
      <c r="C27" s="70" t="s">
        <v>1069</v>
      </c>
      <c r="D27" s="5"/>
      <c r="E27" s="29">
        <v>92</v>
      </c>
      <c r="F27" s="5"/>
      <c r="G27" s="38"/>
      <c r="H27" s="38"/>
      <c r="I27" s="39">
        <f t="shared" si="12"/>
        <v>0</v>
      </c>
      <c r="J27" s="61"/>
      <c r="K27" s="40">
        <f t="shared" si="13"/>
        <v>92</v>
      </c>
      <c r="L27" s="39">
        <f t="shared" si="14"/>
        <v>1</v>
      </c>
    </row>
    <row r="28" spans="1:12" ht="12.75" customHeight="1">
      <c r="A28" s="70" t="s">
        <v>975</v>
      </c>
      <c r="B28" s="70" t="s">
        <v>1110</v>
      </c>
      <c r="C28" s="70" t="s">
        <v>1111</v>
      </c>
      <c r="D28" s="5"/>
      <c r="E28" s="29">
        <v>92</v>
      </c>
      <c r="F28" s="5"/>
      <c r="G28" s="38"/>
      <c r="H28" s="38"/>
      <c r="I28" s="39">
        <f t="shared" si="12"/>
        <v>0</v>
      </c>
      <c r="J28" s="61"/>
      <c r="K28" s="40">
        <f t="shared" si="13"/>
        <v>92</v>
      </c>
      <c r="L28" s="39">
        <f t="shared" si="14"/>
        <v>1</v>
      </c>
    </row>
    <row r="29" spans="1:12" ht="12.75" customHeight="1">
      <c r="A29" s="70" t="s">
        <v>975</v>
      </c>
      <c r="B29" s="70" t="s">
        <v>1132</v>
      </c>
      <c r="C29" s="70" t="s">
        <v>1133</v>
      </c>
      <c r="D29" s="5"/>
      <c r="E29" s="29">
        <v>92</v>
      </c>
      <c r="F29" s="5"/>
      <c r="G29" s="38"/>
      <c r="H29" s="38"/>
      <c r="I29" s="39">
        <f t="shared" si="12"/>
        <v>0</v>
      </c>
      <c r="J29" s="61"/>
      <c r="K29" s="40">
        <f t="shared" si="13"/>
        <v>92</v>
      </c>
      <c r="L29" s="39">
        <f t="shared" si="14"/>
        <v>1</v>
      </c>
    </row>
    <row r="30" spans="1:12" ht="12.75" customHeight="1">
      <c r="A30" s="71" t="s">
        <v>975</v>
      </c>
      <c r="B30" s="71" t="s">
        <v>1136</v>
      </c>
      <c r="C30" s="71" t="s">
        <v>1137</v>
      </c>
      <c r="D30" s="62"/>
      <c r="E30" s="30">
        <v>92</v>
      </c>
      <c r="F30" s="62"/>
      <c r="G30" s="64"/>
      <c r="H30" s="65"/>
      <c r="I30" s="42">
        <f t="shared" si="12"/>
        <v>0</v>
      </c>
      <c r="J30" s="63"/>
      <c r="K30" s="43">
        <f t="shared" si="13"/>
        <v>92</v>
      </c>
      <c r="L30" s="42">
        <f t="shared" si="14"/>
        <v>1</v>
      </c>
    </row>
    <row r="31" spans="1:12" ht="12.75" customHeight="1">
      <c r="A31" s="32"/>
      <c r="B31" s="33">
        <f>COUNTA(B24:B30)</f>
        <v>7</v>
      </c>
      <c r="C31" s="32"/>
      <c r="E31" s="37">
        <f>SUM(E24:E30)</f>
        <v>644</v>
      </c>
      <c r="F31" s="44"/>
      <c r="G31" s="33">
        <f>COUNTA(G24:G30)</f>
        <v>0</v>
      </c>
      <c r="H31" s="37">
        <f>SUM(H24:H30)</f>
        <v>0</v>
      </c>
      <c r="I31" s="45">
        <f>H31/E31</f>
        <v>0</v>
      </c>
      <c r="J31" s="135"/>
      <c r="K31" s="51">
        <f>E31-H31</f>
        <v>644</v>
      </c>
      <c r="L31" s="45">
        <f>K31/E31</f>
        <v>1</v>
      </c>
    </row>
    <row r="32" spans="1:12" ht="12.75" customHeight="1">
      <c r="A32" s="32"/>
      <c r="B32" s="33"/>
      <c r="C32" s="32"/>
      <c r="E32" s="37"/>
      <c r="F32" s="44"/>
      <c r="G32" s="33"/>
      <c r="H32" s="37"/>
      <c r="I32" s="45"/>
      <c r="J32" s="135"/>
      <c r="K32" s="51"/>
      <c r="L32" s="45"/>
    </row>
    <row r="33" spans="1:12" ht="12.75" customHeight="1">
      <c r="A33" s="70" t="s">
        <v>1174</v>
      </c>
      <c r="B33" s="70" t="s">
        <v>1237</v>
      </c>
      <c r="C33" s="70" t="s">
        <v>1238</v>
      </c>
      <c r="D33" s="5"/>
      <c r="E33" s="29">
        <v>92</v>
      </c>
      <c r="F33" s="5"/>
      <c r="G33" s="13"/>
      <c r="H33" s="136"/>
      <c r="I33" s="39">
        <f t="shared" ref="I33:I40" si="15">H33/E33</f>
        <v>0</v>
      </c>
      <c r="J33" s="61"/>
      <c r="K33" s="40">
        <f t="shared" ref="K33:K40" si="16">E33-H33</f>
        <v>92</v>
      </c>
      <c r="L33" s="39">
        <f t="shared" ref="L33:L40" si="17">K33/E33</f>
        <v>1</v>
      </c>
    </row>
    <row r="34" spans="1:12" ht="12.75" customHeight="1">
      <c r="A34" s="70" t="s">
        <v>1174</v>
      </c>
      <c r="B34" s="70" t="s">
        <v>1249</v>
      </c>
      <c r="C34" s="70" t="s">
        <v>1250</v>
      </c>
      <c r="D34" s="5"/>
      <c r="E34" s="29">
        <v>92</v>
      </c>
      <c r="F34" s="5"/>
      <c r="G34" s="13"/>
      <c r="H34" s="198"/>
      <c r="I34" s="39">
        <f t="shared" si="15"/>
        <v>0</v>
      </c>
      <c r="J34" s="61"/>
      <c r="K34" s="40">
        <f t="shared" si="16"/>
        <v>92</v>
      </c>
      <c r="L34" s="39">
        <f t="shared" si="17"/>
        <v>1</v>
      </c>
    </row>
    <row r="35" spans="1:12" ht="12.75" customHeight="1">
      <c r="A35" s="70" t="s">
        <v>1174</v>
      </c>
      <c r="B35" s="70" t="s">
        <v>1253</v>
      </c>
      <c r="C35" s="70" t="s">
        <v>1254</v>
      </c>
      <c r="D35" s="5"/>
      <c r="E35" s="29">
        <v>92</v>
      </c>
      <c r="F35" s="5"/>
      <c r="G35" s="13"/>
      <c r="H35" s="198"/>
      <c r="I35" s="39">
        <f t="shared" si="15"/>
        <v>0</v>
      </c>
      <c r="J35" s="61"/>
      <c r="K35" s="40">
        <f t="shared" si="16"/>
        <v>92</v>
      </c>
      <c r="L35" s="39">
        <f t="shared" si="17"/>
        <v>1</v>
      </c>
    </row>
    <row r="36" spans="1:12" ht="12.75" customHeight="1">
      <c r="A36" s="70" t="s">
        <v>1174</v>
      </c>
      <c r="B36" s="70" t="s">
        <v>1293</v>
      </c>
      <c r="C36" s="70" t="s">
        <v>1294</v>
      </c>
      <c r="D36" s="5"/>
      <c r="E36" s="29">
        <v>92</v>
      </c>
      <c r="F36" s="5"/>
      <c r="G36" s="13"/>
      <c r="H36" s="198"/>
      <c r="I36" s="39">
        <f t="shared" si="15"/>
        <v>0</v>
      </c>
      <c r="J36" s="61"/>
      <c r="K36" s="40">
        <f t="shared" si="16"/>
        <v>92</v>
      </c>
      <c r="L36" s="39">
        <f t="shared" si="17"/>
        <v>1</v>
      </c>
    </row>
    <row r="37" spans="1:12" ht="12.75" customHeight="1">
      <c r="A37" s="70" t="s">
        <v>1174</v>
      </c>
      <c r="B37" s="70" t="s">
        <v>1295</v>
      </c>
      <c r="C37" s="70" t="s">
        <v>1296</v>
      </c>
      <c r="D37" s="5"/>
      <c r="E37" s="29">
        <v>92</v>
      </c>
      <c r="F37" s="5"/>
      <c r="G37" s="13"/>
      <c r="H37" s="198"/>
      <c r="I37" s="39">
        <f t="shared" si="15"/>
        <v>0</v>
      </c>
      <c r="J37" s="61"/>
      <c r="K37" s="40">
        <f t="shared" si="16"/>
        <v>92</v>
      </c>
      <c r="L37" s="39">
        <f t="shared" si="17"/>
        <v>1</v>
      </c>
    </row>
    <row r="38" spans="1:12" ht="12.75" customHeight="1">
      <c r="A38" s="70" t="s">
        <v>1174</v>
      </c>
      <c r="B38" s="70" t="s">
        <v>1411</v>
      </c>
      <c r="C38" s="70" t="s">
        <v>1412</v>
      </c>
      <c r="D38" s="5"/>
      <c r="E38" s="29">
        <v>92</v>
      </c>
      <c r="F38" s="5"/>
      <c r="G38" s="13" t="s">
        <v>33</v>
      </c>
      <c r="H38" s="136">
        <v>8</v>
      </c>
      <c r="I38" s="39">
        <f t="shared" si="15"/>
        <v>8.6956521739130432E-2</v>
      </c>
      <c r="J38" s="61"/>
      <c r="K38" s="40">
        <f t="shared" si="16"/>
        <v>84</v>
      </c>
      <c r="L38" s="39">
        <f t="shared" si="17"/>
        <v>0.91304347826086951</v>
      </c>
    </row>
    <row r="39" spans="1:12" ht="12.75" customHeight="1">
      <c r="A39" s="70" t="s">
        <v>1174</v>
      </c>
      <c r="B39" s="70" t="s">
        <v>1467</v>
      </c>
      <c r="C39" s="70" t="s">
        <v>1468</v>
      </c>
      <c r="D39" s="5"/>
      <c r="E39" s="29">
        <v>92</v>
      </c>
      <c r="F39" s="5"/>
      <c r="G39" s="13"/>
      <c r="H39" s="136"/>
      <c r="I39" s="39">
        <f t="shared" ref="I39" si="18">H39/E39</f>
        <v>0</v>
      </c>
      <c r="J39" s="61"/>
      <c r="K39" s="40">
        <f t="shared" ref="K39" si="19">E39-H39</f>
        <v>92</v>
      </c>
      <c r="L39" s="39">
        <f t="shared" ref="L39" si="20">K39/E39</f>
        <v>1</v>
      </c>
    </row>
    <row r="40" spans="1:12" ht="12.75" customHeight="1">
      <c r="A40" s="71" t="s">
        <v>1174</v>
      </c>
      <c r="B40" s="71" t="s">
        <v>1483</v>
      </c>
      <c r="C40" s="71" t="s">
        <v>1484</v>
      </c>
      <c r="D40" s="62"/>
      <c r="E40" s="30">
        <v>92</v>
      </c>
      <c r="F40" s="62"/>
      <c r="G40" s="64" t="s">
        <v>33</v>
      </c>
      <c r="H40" s="65">
        <v>5</v>
      </c>
      <c r="I40" s="42">
        <f t="shared" si="15"/>
        <v>5.434782608695652E-2</v>
      </c>
      <c r="J40" s="63"/>
      <c r="K40" s="43">
        <f t="shared" si="16"/>
        <v>87</v>
      </c>
      <c r="L40" s="42">
        <f t="shared" si="17"/>
        <v>0.94565217391304346</v>
      </c>
    </row>
    <row r="41" spans="1:12" ht="12.75" customHeight="1">
      <c r="A41" s="32"/>
      <c r="B41" s="33">
        <f>COUNTA(B33:B40)</f>
        <v>8</v>
      </c>
      <c r="C41" s="32"/>
      <c r="E41" s="37">
        <f>SUM(E33:E40)</f>
        <v>736</v>
      </c>
      <c r="F41" s="44"/>
      <c r="G41" s="33">
        <f>COUNTA(G33:G40)</f>
        <v>2</v>
      </c>
      <c r="H41" s="37">
        <f>SUM(H33:H40)</f>
        <v>13</v>
      </c>
      <c r="I41" s="45">
        <f>H41/E41</f>
        <v>1.7663043478260868E-2</v>
      </c>
      <c r="J41" s="135"/>
      <c r="K41" s="51">
        <f>E41-H41</f>
        <v>723</v>
      </c>
      <c r="L41" s="45">
        <f>K41/E41</f>
        <v>0.98233695652173914</v>
      </c>
    </row>
    <row r="42" spans="1:12" ht="12.75" customHeight="1">
      <c r="A42" s="32"/>
      <c r="B42" s="33"/>
      <c r="C42" s="32"/>
      <c r="E42" s="37"/>
      <c r="F42" s="44"/>
      <c r="G42" s="33"/>
      <c r="H42" s="37"/>
      <c r="I42" s="45"/>
      <c r="J42" s="135"/>
      <c r="K42" s="51"/>
      <c r="L42" s="45"/>
    </row>
    <row r="43" spans="1:12">
      <c r="A43" s="70" t="s">
        <v>1561</v>
      </c>
      <c r="B43" s="70" t="s">
        <v>1664</v>
      </c>
      <c r="C43" s="70" t="s">
        <v>1665</v>
      </c>
      <c r="D43" s="5"/>
      <c r="E43" s="29">
        <v>92</v>
      </c>
      <c r="F43" s="5"/>
      <c r="G43" s="38"/>
      <c r="H43" s="38"/>
      <c r="I43" s="39">
        <f t="shared" ref="I43:I44" si="21">H43/E43</f>
        <v>0</v>
      </c>
      <c r="J43" s="61"/>
      <c r="K43" s="40">
        <f t="shared" ref="K43:K44" si="22">E43-H43</f>
        <v>92</v>
      </c>
      <c r="L43" s="39">
        <f t="shared" ref="L43:L44" si="23">K43/E43</f>
        <v>1</v>
      </c>
    </row>
    <row r="44" spans="1:12">
      <c r="A44" s="71" t="s">
        <v>1561</v>
      </c>
      <c r="B44" s="71" t="s">
        <v>1694</v>
      </c>
      <c r="C44" s="71" t="s">
        <v>1695</v>
      </c>
      <c r="D44" s="62"/>
      <c r="E44" s="30">
        <v>92</v>
      </c>
      <c r="F44" s="62"/>
      <c r="G44" s="41"/>
      <c r="H44" s="41"/>
      <c r="I44" s="42">
        <f t="shared" si="21"/>
        <v>0</v>
      </c>
      <c r="J44" s="63"/>
      <c r="K44" s="43">
        <f t="shared" si="22"/>
        <v>92</v>
      </c>
      <c r="L44" s="42">
        <f t="shared" si="23"/>
        <v>1</v>
      </c>
    </row>
    <row r="45" spans="1:12">
      <c r="A45" s="32"/>
      <c r="B45" s="33">
        <f>COUNTA(B43:B44)</f>
        <v>2</v>
      </c>
      <c r="C45" s="32"/>
      <c r="E45" s="37">
        <f>SUM(E43:E44)</f>
        <v>184</v>
      </c>
      <c r="F45" s="44"/>
      <c r="G45" s="33">
        <f>COUNTA(G43:G44)</f>
        <v>0</v>
      </c>
      <c r="H45" s="37">
        <f>SUM(H43:H44)</f>
        <v>0</v>
      </c>
      <c r="I45" s="45">
        <f>H45/E45</f>
        <v>0</v>
      </c>
      <c r="J45" s="135"/>
      <c r="K45" s="51">
        <f>E45-H45</f>
        <v>184</v>
      </c>
      <c r="L45" s="45">
        <f>K45/E45</f>
        <v>1</v>
      </c>
    </row>
    <row r="46" spans="1:12" ht="8.25" customHeight="1">
      <c r="A46" s="32"/>
      <c r="B46" s="33"/>
      <c r="C46" s="32"/>
      <c r="E46" s="37"/>
      <c r="F46" s="44"/>
      <c r="G46" s="33"/>
      <c r="H46" s="37"/>
      <c r="I46" s="45"/>
      <c r="J46" s="135"/>
      <c r="K46" s="51"/>
      <c r="L46" s="45"/>
    </row>
    <row r="47" spans="1:12">
      <c r="A47" s="70" t="s">
        <v>1821</v>
      </c>
      <c r="B47" s="70" t="s">
        <v>1851</v>
      </c>
      <c r="C47" s="70" t="s">
        <v>1852</v>
      </c>
      <c r="D47" s="5"/>
      <c r="E47" s="29">
        <v>92</v>
      </c>
      <c r="F47" s="5"/>
      <c r="G47" s="13"/>
      <c r="H47" s="136"/>
      <c r="I47" s="39">
        <f t="shared" ref="I47:I51" si="24">H47/E47</f>
        <v>0</v>
      </c>
      <c r="J47" s="61"/>
      <c r="K47" s="40">
        <f t="shared" ref="K47:K51" si="25">E47-H47</f>
        <v>92</v>
      </c>
      <c r="L47" s="39">
        <f t="shared" ref="L47:L51" si="26">K47/E47</f>
        <v>1</v>
      </c>
    </row>
    <row r="48" spans="1:12">
      <c r="A48" s="70" t="s">
        <v>1821</v>
      </c>
      <c r="B48" s="70" t="s">
        <v>1987</v>
      </c>
      <c r="C48" s="70" t="s">
        <v>1988</v>
      </c>
      <c r="D48" s="5"/>
      <c r="E48" s="29">
        <v>92</v>
      </c>
      <c r="F48" s="5"/>
      <c r="G48" s="13"/>
      <c r="H48" s="198"/>
      <c r="I48" s="39">
        <f t="shared" si="24"/>
        <v>0</v>
      </c>
      <c r="J48" s="61"/>
      <c r="K48" s="40">
        <f t="shared" si="25"/>
        <v>92</v>
      </c>
      <c r="L48" s="39">
        <f t="shared" si="26"/>
        <v>1</v>
      </c>
    </row>
    <row r="49" spans="1:12">
      <c r="A49" s="70" t="s">
        <v>1821</v>
      </c>
      <c r="B49" s="70" t="s">
        <v>2001</v>
      </c>
      <c r="C49" s="70" t="s">
        <v>2002</v>
      </c>
      <c r="D49" s="5"/>
      <c r="E49" s="29">
        <v>92</v>
      </c>
      <c r="F49" s="5"/>
      <c r="G49" s="13" t="s">
        <v>33</v>
      </c>
      <c r="H49" s="198">
        <v>44</v>
      </c>
      <c r="I49" s="39">
        <f t="shared" si="24"/>
        <v>0.47826086956521741</v>
      </c>
      <c r="J49" s="61"/>
      <c r="K49" s="40">
        <f t="shared" si="25"/>
        <v>48</v>
      </c>
      <c r="L49" s="39">
        <f t="shared" si="26"/>
        <v>0.52173913043478259</v>
      </c>
    </row>
    <row r="50" spans="1:12">
      <c r="A50" s="70" t="s">
        <v>1821</v>
      </c>
      <c r="B50" s="70" t="s">
        <v>2067</v>
      </c>
      <c r="C50" s="70" t="s">
        <v>2068</v>
      </c>
      <c r="D50" s="5"/>
      <c r="E50" s="29">
        <v>92</v>
      </c>
      <c r="F50" s="5"/>
      <c r="G50" s="13"/>
      <c r="H50" s="198"/>
      <c r="I50" s="39">
        <f t="shared" si="24"/>
        <v>0</v>
      </c>
      <c r="J50" s="61"/>
      <c r="K50" s="40">
        <f t="shared" si="25"/>
        <v>92</v>
      </c>
      <c r="L50" s="39">
        <f t="shared" si="26"/>
        <v>1</v>
      </c>
    </row>
    <row r="51" spans="1:12">
      <c r="A51" s="71" t="s">
        <v>1821</v>
      </c>
      <c r="B51" s="71" t="s">
        <v>2075</v>
      </c>
      <c r="C51" s="71" t="s">
        <v>2076</v>
      </c>
      <c r="D51" s="62"/>
      <c r="E51" s="30">
        <v>92</v>
      </c>
      <c r="F51" s="62"/>
      <c r="G51" s="64"/>
      <c r="H51" s="65"/>
      <c r="I51" s="42">
        <f t="shared" si="24"/>
        <v>0</v>
      </c>
      <c r="J51" s="63"/>
      <c r="K51" s="43">
        <f t="shared" si="25"/>
        <v>92</v>
      </c>
      <c r="L51" s="42">
        <f t="shared" si="26"/>
        <v>1</v>
      </c>
    </row>
    <row r="52" spans="1:12">
      <c r="A52" s="32"/>
      <c r="B52" s="33">
        <f>COUNTA(B47:B51)</f>
        <v>5</v>
      </c>
      <c r="C52" s="32"/>
      <c r="E52" s="37">
        <f>SUM(E47:E51)</f>
        <v>460</v>
      </c>
      <c r="F52" s="44"/>
      <c r="G52" s="33">
        <f>COUNTA(G47:G51)</f>
        <v>1</v>
      </c>
      <c r="H52" s="37">
        <f>SUM(H47:H51)</f>
        <v>44</v>
      </c>
      <c r="I52" s="45">
        <f>H52/E52</f>
        <v>9.5652173913043481E-2</v>
      </c>
      <c r="J52" s="135"/>
      <c r="K52" s="51">
        <f>E52-H52</f>
        <v>416</v>
      </c>
      <c r="L52" s="45">
        <f>K52/E52</f>
        <v>0.90434782608695652</v>
      </c>
    </row>
    <row r="53" spans="1:12" ht="8.25" customHeight="1">
      <c r="A53" s="32"/>
      <c r="B53" s="33"/>
      <c r="C53" s="32"/>
      <c r="E53" s="37"/>
      <c r="F53" s="44"/>
      <c r="G53" s="33"/>
      <c r="H53" s="37"/>
      <c r="I53" s="45"/>
      <c r="J53" s="135"/>
      <c r="K53" s="51"/>
      <c r="L53" s="45"/>
    </row>
    <row r="54" spans="1:12">
      <c r="A54" s="71" t="s">
        <v>2534</v>
      </c>
      <c r="B54" s="71" t="s">
        <v>2631</v>
      </c>
      <c r="C54" s="71" t="s">
        <v>2632</v>
      </c>
      <c r="D54" s="62"/>
      <c r="E54" s="30">
        <v>92</v>
      </c>
      <c r="F54" s="62"/>
      <c r="G54" s="64"/>
      <c r="H54" s="65"/>
      <c r="I54" s="42">
        <f t="shared" ref="I54" si="27">H54/E54</f>
        <v>0</v>
      </c>
      <c r="J54" s="63"/>
      <c r="K54" s="43">
        <f t="shared" ref="K54" si="28">E54-H54</f>
        <v>92</v>
      </c>
      <c r="L54" s="42">
        <f t="shared" ref="L54" si="29">K54/E54</f>
        <v>1</v>
      </c>
    </row>
    <row r="55" spans="1:12">
      <c r="A55" s="32"/>
      <c r="B55" s="33">
        <f>COUNTA(B54:B54)</f>
        <v>1</v>
      </c>
      <c r="C55" s="32"/>
      <c r="E55" s="37">
        <f>SUM(E54:E54)</f>
        <v>92</v>
      </c>
      <c r="F55" s="44"/>
      <c r="G55" s="33">
        <f>COUNTA(G54:G54)</f>
        <v>0</v>
      </c>
      <c r="H55" s="37">
        <f>SUM(H54:H54)</f>
        <v>0</v>
      </c>
      <c r="I55" s="45">
        <f>H55/E55</f>
        <v>0</v>
      </c>
      <c r="J55" s="135"/>
      <c r="K55" s="51">
        <f>E55-H55</f>
        <v>92</v>
      </c>
      <c r="L55" s="45">
        <f>K55/E55</f>
        <v>1</v>
      </c>
    </row>
    <row r="56" spans="1:12" ht="8.25" customHeight="1">
      <c r="A56" s="32"/>
      <c r="B56" s="33"/>
      <c r="C56" s="32"/>
      <c r="E56" s="37"/>
      <c r="F56" s="44"/>
      <c r="G56" s="33"/>
      <c r="H56" s="37"/>
      <c r="I56" s="45"/>
      <c r="J56" s="135"/>
      <c r="K56" s="51"/>
      <c r="L56" s="45"/>
    </row>
    <row r="57" spans="1:12">
      <c r="A57" s="70" t="s">
        <v>2664</v>
      </c>
      <c r="B57" s="70" t="s">
        <v>2675</v>
      </c>
      <c r="C57" s="70" t="s">
        <v>2676</v>
      </c>
      <c r="D57" s="5"/>
      <c r="E57" s="29">
        <v>92</v>
      </c>
      <c r="F57" s="5"/>
      <c r="G57" s="38"/>
      <c r="H57" s="38"/>
      <c r="I57" s="39">
        <f t="shared" ref="I57:I63" si="30">H57/E57</f>
        <v>0</v>
      </c>
      <c r="J57" s="61"/>
      <c r="K57" s="40">
        <f t="shared" ref="K57:K63" si="31">E57-H57</f>
        <v>92</v>
      </c>
      <c r="L57" s="39">
        <f t="shared" ref="L57:L63" si="32">K57/E57</f>
        <v>1</v>
      </c>
    </row>
    <row r="58" spans="1:12">
      <c r="A58" s="70" t="s">
        <v>2664</v>
      </c>
      <c r="B58" s="70" t="s">
        <v>2679</v>
      </c>
      <c r="C58" s="70" t="s">
        <v>2680</v>
      </c>
      <c r="D58" s="5"/>
      <c r="E58" s="29">
        <v>92</v>
      </c>
      <c r="F58" s="5"/>
      <c r="G58" s="13" t="s">
        <v>33</v>
      </c>
      <c r="H58" s="38">
        <v>1</v>
      </c>
      <c r="I58" s="39">
        <f t="shared" si="30"/>
        <v>1.0869565217391304E-2</v>
      </c>
      <c r="J58" s="61"/>
      <c r="K58" s="40">
        <f t="shared" si="31"/>
        <v>91</v>
      </c>
      <c r="L58" s="39">
        <f t="shared" si="32"/>
        <v>0.98913043478260865</v>
      </c>
    </row>
    <row r="59" spans="1:12">
      <c r="A59" s="70" t="s">
        <v>2664</v>
      </c>
      <c r="B59" s="70" t="s">
        <v>2683</v>
      </c>
      <c r="C59" s="70" t="s">
        <v>2684</v>
      </c>
      <c r="D59" s="5"/>
      <c r="E59" s="29">
        <v>92</v>
      </c>
      <c r="F59" s="5"/>
      <c r="G59" s="13"/>
      <c r="H59" s="136"/>
      <c r="I59" s="39">
        <f t="shared" si="30"/>
        <v>0</v>
      </c>
      <c r="J59" s="61"/>
      <c r="K59" s="40">
        <f t="shared" si="31"/>
        <v>92</v>
      </c>
      <c r="L59" s="39">
        <f t="shared" si="32"/>
        <v>1</v>
      </c>
    </row>
    <row r="60" spans="1:12">
      <c r="A60" s="70" t="s">
        <v>2664</v>
      </c>
      <c r="B60" s="70" t="s">
        <v>2685</v>
      </c>
      <c r="C60" s="70" t="s">
        <v>2686</v>
      </c>
      <c r="D60" s="5"/>
      <c r="E60" s="29">
        <v>92</v>
      </c>
      <c r="F60" s="5"/>
      <c r="G60" s="38"/>
      <c r="H60" s="38"/>
      <c r="I60" s="39">
        <f t="shared" si="30"/>
        <v>0</v>
      </c>
      <c r="J60" s="61"/>
      <c r="K60" s="40">
        <f t="shared" si="31"/>
        <v>92</v>
      </c>
      <c r="L60" s="39">
        <f t="shared" si="32"/>
        <v>1</v>
      </c>
    </row>
    <row r="61" spans="1:12">
      <c r="A61" s="70" t="s">
        <v>2664</v>
      </c>
      <c r="B61" s="70" t="s">
        <v>2689</v>
      </c>
      <c r="C61" s="70" t="s">
        <v>2690</v>
      </c>
      <c r="D61" s="5"/>
      <c r="E61" s="29">
        <v>92</v>
      </c>
      <c r="F61" s="5"/>
      <c r="G61" s="13"/>
      <c r="H61" s="38"/>
      <c r="I61" s="39">
        <f t="shared" si="30"/>
        <v>0</v>
      </c>
      <c r="J61" s="61"/>
      <c r="K61" s="40">
        <f t="shared" si="31"/>
        <v>92</v>
      </c>
      <c r="L61" s="39">
        <f t="shared" si="32"/>
        <v>1</v>
      </c>
    </row>
    <row r="62" spans="1:12">
      <c r="A62" s="70" t="s">
        <v>2664</v>
      </c>
      <c r="B62" s="70" t="s">
        <v>2699</v>
      </c>
      <c r="C62" s="70" t="s">
        <v>2700</v>
      </c>
      <c r="D62" s="5"/>
      <c r="E62" s="29">
        <v>92</v>
      </c>
      <c r="F62" s="5"/>
      <c r="G62" s="38"/>
      <c r="H62" s="38"/>
      <c r="I62" s="39">
        <f t="shared" si="30"/>
        <v>0</v>
      </c>
      <c r="J62" s="61"/>
      <c r="K62" s="40">
        <f t="shared" si="31"/>
        <v>92</v>
      </c>
      <c r="L62" s="39">
        <f t="shared" si="32"/>
        <v>1</v>
      </c>
    </row>
    <row r="63" spans="1:12">
      <c r="A63" s="71" t="s">
        <v>2664</v>
      </c>
      <c r="B63" s="71" t="s">
        <v>2715</v>
      </c>
      <c r="C63" s="71" t="s">
        <v>2716</v>
      </c>
      <c r="D63" s="62"/>
      <c r="E63" s="30">
        <v>92</v>
      </c>
      <c r="F63" s="62"/>
      <c r="G63" s="64" t="s">
        <v>33</v>
      </c>
      <c r="H63" s="41">
        <v>1</v>
      </c>
      <c r="I63" s="42">
        <f t="shared" si="30"/>
        <v>1.0869565217391304E-2</v>
      </c>
      <c r="J63" s="63"/>
      <c r="K63" s="43">
        <f t="shared" si="31"/>
        <v>91</v>
      </c>
      <c r="L63" s="42">
        <f t="shared" si="32"/>
        <v>0.98913043478260865</v>
      </c>
    </row>
    <row r="64" spans="1:12">
      <c r="A64" s="32"/>
      <c r="B64" s="33">
        <f>COUNTA(B57:B63)</f>
        <v>7</v>
      </c>
      <c r="C64" s="32"/>
      <c r="E64" s="37">
        <f>SUM(E57:E63)</f>
        <v>644</v>
      </c>
      <c r="F64" s="44"/>
      <c r="G64" s="33">
        <f>COUNTA(G57:G63)</f>
        <v>2</v>
      </c>
      <c r="H64" s="37">
        <f>SUM(H57:H63)</f>
        <v>2</v>
      </c>
      <c r="I64" s="45">
        <f>H64/E64</f>
        <v>3.105590062111801E-3</v>
      </c>
      <c r="J64" s="135"/>
      <c r="K64" s="51">
        <f>E64-H64</f>
        <v>642</v>
      </c>
      <c r="L64" s="45">
        <f>K64/E64</f>
        <v>0.99689440993788825</v>
      </c>
    </row>
    <row r="65" spans="1:12" ht="8.25" customHeight="1">
      <c r="A65" s="32"/>
      <c r="B65" s="33"/>
      <c r="C65" s="32"/>
      <c r="E65" s="37"/>
      <c r="F65" s="44"/>
      <c r="G65" s="33"/>
      <c r="H65" s="37"/>
      <c r="I65" s="45"/>
      <c r="J65" s="135"/>
      <c r="K65" s="51"/>
      <c r="L65" s="45"/>
    </row>
    <row r="66" spans="1:12">
      <c r="A66" s="71" t="s">
        <v>2749</v>
      </c>
      <c r="B66" s="71" t="s">
        <v>2760</v>
      </c>
      <c r="C66" s="71" t="s">
        <v>2761</v>
      </c>
      <c r="D66" s="62"/>
      <c r="E66" s="30">
        <v>92</v>
      </c>
      <c r="F66" s="62"/>
      <c r="G66" s="41"/>
      <c r="H66" s="41"/>
      <c r="I66" s="42">
        <f t="shared" ref="I66" si="33">H66/E66</f>
        <v>0</v>
      </c>
      <c r="J66" s="63"/>
      <c r="K66" s="43">
        <f t="shared" ref="K66" si="34">E66-H66</f>
        <v>92</v>
      </c>
      <c r="L66" s="42">
        <f t="shared" ref="L66" si="35">K66/E66</f>
        <v>1</v>
      </c>
    </row>
    <row r="67" spans="1:12">
      <c r="A67" s="32"/>
      <c r="B67" s="33">
        <f>COUNTA(B66:B66)</f>
        <v>1</v>
      </c>
      <c r="C67" s="32"/>
      <c r="E67" s="37">
        <f>SUM(E66:E66)</f>
        <v>92</v>
      </c>
      <c r="F67" s="44"/>
      <c r="G67" s="33">
        <f>COUNTA(G66:G66)</f>
        <v>0</v>
      </c>
      <c r="H67" s="37">
        <f>SUM(H66:H66)</f>
        <v>0</v>
      </c>
      <c r="I67" s="45">
        <f>H67/E67</f>
        <v>0</v>
      </c>
      <c r="J67" s="135"/>
      <c r="K67" s="51">
        <f>E67-H67</f>
        <v>92</v>
      </c>
      <c r="L67" s="45">
        <f>K67/E67</f>
        <v>1</v>
      </c>
    </row>
    <row r="68" spans="1:12" ht="8.25" customHeight="1">
      <c r="A68" s="32"/>
      <c r="B68" s="33"/>
      <c r="C68" s="32"/>
      <c r="E68" s="37"/>
      <c r="F68" s="44"/>
      <c r="G68" s="33"/>
      <c r="H68" s="37"/>
      <c r="I68" s="45"/>
      <c r="J68" s="135"/>
      <c r="K68" s="51"/>
      <c r="L68" s="45"/>
    </row>
    <row r="69" spans="1:12">
      <c r="A69" s="70" t="s">
        <v>2832</v>
      </c>
      <c r="B69" s="70" t="s">
        <v>2833</v>
      </c>
      <c r="C69" s="70" t="s">
        <v>2834</v>
      </c>
      <c r="D69" s="5"/>
      <c r="E69" s="29">
        <v>92</v>
      </c>
      <c r="F69" s="5"/>
      <c r="G69" s="38"/>
      <c r="H69" s="38"/>
      <c r="I69" s="39">
        <f t="shared" ref="I69:I71" si="36">H69/E69</f>
        <v>0</v>
      </c>
      <c r="J69" s="61"/>
      <c r="K69" s="40">
        <f t="shared" ref="K69:K71" si="37">E69-H69</f>
        <v>92</v>
      </c>
      <c r="L69" s="39">
        <f t="shared" ref="L69:L71" si="38">K69/E69</f>
        <v>1</v>
      </c>
    </row>
    <row r="70" spans="1:12">
      <c r="A70" s="70" t="s">
        <v>2832</v>
      </c>
      <c r="B70" s="70" t="s">
        <v>2875</v>
      </c>
      <c r="C70" s="70" t="s">
        <v>2876</v>
      </c>
      <c r="D70" s="5"/>
      <c r="E70" s="29">
        <v>92</v>
      </c>
      <c r="F70" s="5"/>
      <c r="G70" s="38"/>
      <c r="H70" s="38"/>
      <c r="I70" s="39">
        <f t="shared" si="36"/>
        <v>0</v>
      </c>
      <c r="J70" s="61"/>
      <c r="K70" s="40">
        <f t="shared" si="37"/>
        <v>92</v>
      </c>
      <c r="L70" s="39">
        <f t="shared" si="38"/>
        <v>1</v>
      </c>
    </row>
    <row r="71" spans="1:12">
      <c r="A71" s="71" t="s">
        <v>2832</v>
      </c>
      <c r="B71" s="71" t="s">
        <v>2899</v>
      </c>
      <c r="C71" s="71" t="s">
        <v>2900</v>
      </c>
      <c r="D71" s="62"/>
      <c r="E71" s="30">
        <v>92</v>
      </c>
      <c r="F71" s="62"/>
      <c r="G71" s="64"/>
      <c r="H71" s="65"/>
      <c r="I71" s="42">
        <f t="shared" si="36"/>
        <v>0</v>
      </c>
      <c r="J71" s="63"/>
      <c r="K71" s="43">
        <f t="shared" si="37"/>
        <v>92</v>
      </c>
      <c r="L71" s="42">
        <f t="shared" si="38"/>
        <v>1</v>
      </c>
    </row>
    <row r="72" spans="1:12">
      <c r="A72" s="32"/>
      <c r="B72" s="33">
        <f>COUNTA(B69:B71)</f>
        <v>3</v>
      </c>
      <c r="C72" s="32"/>
      <c r="E72" s="37">
        <f>SUM(E69:E71)</f>
        <v>276</v>
      </c>
      <c r="F72" s="44"/>
      <c r="G72" s="33">
        <f>COUNTA(G69:G71)</f>
        <v>0</v>
      </c>
      <c r="H72" s="37">
        <f>SUM(H69:H71)</f>
        <v>0</v>
      </c>
      <c r="I72" s="45">
        <f>H72/E72</f>
        <v>0</v>
      </c>
      <c r="J72" s="135"/>
      <c r="K72" s="51">
        <f>E72-H72</f>
        <v>276</v>
      </c>
      <c r="L72" s="45">
        <f>K72/E72</f>
        <v>1</v>
      </c>
    </row>
    <row r="73" spans="1:12">
      <c r="A73" s="32"/>
      <c r="B73" s="33"/>
      <c r="C73" s="32"/>
      <c r="E73" s="37"/>
      <c r="F73" s="44"/>
      <c r="G73" s="33"/>
      <c r="H73" s="37"/>
      <c r="I73" s="45"/>
      <c r="J73" s="135"/>
      <c r="K73" s="51"/>
      <c r="L73" s="45"/>
    </row>
    <row r="74" spans="1:12">
      <c r="B74" s="103" t="s">
        <v>162</v>
      </c>
      <c r="C74" s="119"/>
      <c r="D74" s="120"/>
      <c r="G74" s="38"/>
      <c r="H74" s="38"/>
    </row>
    <row r="75" spans="1:12">
      <c r="B75" s="103"/>
      <c r="C75" s="122" t="s">
        <v>122</v>
      </c>
      <c r="D75" s="120"/>
      <c r="E75" s="102">
        <f>SUM(B7+B12+B17+B22+B31+B41+B45+B52+B55+B64+B67+B72)</f>
        <v>47</v>
      </c>
      <c r="G75" s="38"/>
      <c r="H75" s="38"/>
    </row>
    <row r="76" spans="1:12">
      <c r="B76" s="103"/>
      <c r="C76" s="122" t="s">
        <v>163</v>
      </c>
      <c r="D76" s="120"/>
      <c r="E76" s="101">
        <f>SUM(E7+E12+E17+E22+E31+E41+E45+E52+E55+E64+E67+E72)</f>
        <v>4324</v>
      </c>
      <c r="G76" s="38"/>
      <c r="H76" s="38"/>
    </row>
    <row r="77" spans="1:12">
      <c r="B77" s="121"/>
      <c r="C77" s="122" t="s">
        <v>153</v>
      </c>
      <c r="D77" s="102"/>
      <c r="E77" s="102">
        <f>SUM(G7+G12+G17+G22+G31+G41+G45+G52+G55+G64+G67+G72)</f>
        <v>9</v>
      </c>
      <c r="G77" s="38"/>
      <c r="H77" s="38"/>
    </row>
    <row r="78" spans="1:12">
      <c r="B78" s="121"/>
      <c r="C78" s="122" t="s">
        <v>164</v>
      </c>
      <c r="D78" s="102" t="e">
        <f>SUM(D13+#REF!+D17+#REF!)</f>
        <v>#REF!</v>
      </c>
      <c r="E78" s="101">
        <f>SUM(H7+H12+H17+H22+H31+H41+H45+H52+H55+H64+H67+H72)</f>
        <v>174</v>
      </c>
      <c r="G78" s="38"/>
      <c r="H78" s="38"/>
    </row>
    <row r="79" spans="1:12">
      <c r="B79" s="121"/>
      <c r="C79" s="122" t="s">
        <v>165</v>
      </c>
      <c r="D79" s="102" t="e">
        <f>SUM(E13+#REF!+E17+#REF!)</f>
        <v>#REF!</v>
      </c>
      <c r="E79" s="131">
        <f>E78/E76</f>
        <v>4.0240518038852917E-2</v>
      </c>
      <c r="G79" s="38"/>
      <c r="H79" s="38"/>
    </row>
    <row r="80" spans="1:12">
      <c r="C80" s="122" t="s">
        <v>166</v>
      </c>
      <c r="E80" s="101">
        <f>SUM(K7+K12+K17+K22+K31+K41+K45+K52+K55+K64+K67+K72)</f>
        <v>4150</v>
      </c>
      <c r="G80" s="38"/>
      <c r="H80" s="38"/>
    </row>
    <row r="81" spans="3:8">
      <c r="C81" s="122" t="s">
        <v>167</v>
      </c>
      <c r="E81" s="131">
        <f>E80/E76</f>
        <v>0.95975948196114713</v>
      </c>
      <c r="G81" s="38"/>
      <c r="H81" s="38"/>
    </row>
    <row r="82" spans="3:8">
      <c r="G82" s="38"/>
      <c r="H82" s="38"/>
    </row>
    <row r="83" spans="3:8">
      <c r="G83" s="38"/>
      <c r="H83" s="38"/>
    </row>
    <row r="84" spans="3:8">
      <c r="G84" s="38"/>
      <c r="H84" s="38"/>
    </row>
    <row r="85" spans="3:8">
      <c r="G85" s="38"/>
      <c r="H85" s="38"/>
    </row>
    <row r="86" spans="3:8">
      <c r="G86" s="38"/>
      <c r="H86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Washington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6"/>
  <sheetViews>
    <sheetView workbookViewId="0"/>
  </sheetViews>
  <sheetFormatPr defaultRowHeight="12.75"/>
  <cols>
    <col min="1" max="1" width="12.5703125" style="27" customWidth="1"/>
    <col min="2" max="2" width="7.7109375" style="27" customWidth="1"/>
    <col min="3" max="3" width="33" style="27" customWidth="1"/>
    <col min="4" max="4" width="5.5703125" style="52" customWidth="1"/>
    <col min="5" max="5" width="8.5703125" style="52" customWidth="1"/>
    <col min="6" max="6" width="9.7109375" style="5" customWidth="1"/>
    <col min="7" max="7" width="8.7109375" style="5" customWidth="1"/>
    <col min="8" max="8" width="11" style="5" customWidth="1"/>
    <col min="9" max="9" width="9.140625" style="23"/>
    <col min="10" max="11" width="9.140625" style="23" customWidth="1"/>
    <col min="12" max="16384" width="9.140625" style="23"/>
  </cols>
  <sheetData>
    <row r="1" spans="1:12" ht="41.25" customHeight="1">
      <c r="A1" s="24" t="s">
        <v>12</v>
      </c>
      <c r="B1" s="24" t="s">
        <v>13</v>
      </c>
      <c r="C1" s="24" t="s">
        <v>14</v>
      </c>
      <c r="D1" s="3" t="s">
        <v>77</v>
      </c>
      <c r="E1" s="76" t="s">
        <v>2946</v>
      </c>
      <c r="F1" s="3" t="s">
        <v>80</v>
      </c>
      <c r="G1" s="3" t="s">
        <v>78</v>
      </c>
      <c r="H1" s="3" t="s">
        <v>79</v>
      </c>
      <c r="I1" s="15" t="s">
        <v>31</v>
      </c>
      <c r="J1" s="3" t="s">
        <v>47</v>
      </c>
      <c r="K1" s="3" t="s">
        <v>18</v>
      </c>
      <c r="L1" s="3" t="s">
        <v>19</v>
      </c>
    </row>
    <row r="2" spans="1:12" ht="12.75" customHeight="1">
      <c r="A2" s="70" t="s">
        <v>187</v>
      </c>
      <c r="B2" s="70" t="s">
        <v>208</v>
      </c>
      <c r="C2" s="70" t="s">
        <v>209</v>
      </c>
      <c r="D2" s="70">
        <v>1</v>
      </c>
      <c r="E2" s="149">
        <v>97.5</v>
      </c>
      <c r="F2" s="70" t="s">
        <v>33</v>
      </c>
      <c r="G2" s="70">
        <v>1</v>
      </c>
      <c r="H2" s="70" t="s">
        <v>181</v>
      </c>
      <c r="I2" s="32">
        <v>92</v>
      </c>
      <c r="J2" s="138"/>
      <c r="K2" s="138"/>
      <c r="L2" s="140">
        <f>K2/I2</f>
        <v>0</v>
      </c>
    </row>
    <row r="3" spans="1:12" ht="12.75" customHeight="1">
      <c r="A3" s="70" t="s">
        <v>187</v>
      </c>
      <c r="B3" s="70" t="s">
        <v>236</v>
      </c>
      <c r="C3" s="70" t="s">
        <v>237</v>
      </c>
      <c r="D3" s="70">
        <v>1</v>
      </c>
      <c r="E3" s="149">
        <v>245</v>
      </c>
      <c r="F3" s="70" t="s">
        <v>33</v>
      </c>
      <c r="G3" s="70">
        <v>1</v>
      </c>
      <c r="H3" s="70" t="s">
        <v>181</v>
      </c>
      <c r="I3" s="32">
        <v>92</v>
      </c>
      <c r="J3" s="138"/>
      <c r="K3" s="138"/>
      <c r="L3" s="140">
        <f t="shared" ref="L3:L6" si="0">K3/I3</f>
        <v>0</v>
      </c>
    </row>
    <row r="4" spans="1:12" ht="12.75" customHeight="1">
      <c r="A4" s="70" t="s">
        <v>187</v>
      </c>
      <c r="B4" s="137" t="s">
        <v>246</v>
      </c>
      <c r="C4" s="137" t="s">
        <v>247</v>
      </c>
      <c r="D4" s="70">
        <v>1</v>
      </c>
      <c r="E4" s="149">
        <v>2615.15</v>
      </c>
      <c r="F4" s="70"/>
      <c r="G4" s="70"/>
      <c r="H4" s="70"/>
      <c r="I4" s="32">
        <v>92</v>
      </c>
      <c r="J4" s="138"/>
      <c r="K4" s="138"/>
      <c r="L4" s="140">
        <f t="shared" si="0"/>
        <v>0</v>
      </c>
    </row>
    <row r="5" spans="1:12" ht="12.75" customHeight="1">
      <c r="A5" s="70" t="s">
        <v>187</v>
      </c>
      <c r="B5" s="137" t="s">
        <v>268</v>
      </c>
      <c r="C5" s="137" t="s">
        <v>269</v>
      </c>
      <c r="D5" s="70">
        <v>1</v>
      </c>
      <c r="E5" s="149">
        <v>982.93</v>
      </c>
      <c r="F5" s="70"/>
      <c r="G5" s="70"/>
      <c r="H5" s="70"/>
      <c r="I5" s="32">
        <v>92</v>
      </c>
      <c r="J5" s="138"/>
      <c r="K5" s="138"/>
      <c r="L5" s="140">
        <f t="shared" si="0"/>
        <v>0</v>
      </c>
    </row>
    <row r="6" spans="1:12" ht="12.75" customHeight="1">
      <c r="A6" s="71" t="s">
        <v>187</v>
      </c>
      <c r="B6" s="71" t="s">
        <v>316</v>
      </c>
      <c r="C6" s="71" t="s">
        <v>317</v>
      </c>
      <c r="D6" s="71">
        <v>1</v>
      </c>
      <c r="E6" s="152">
        <v>5465.75</v>
      </c>
      <c r="F6" s="71" t="s">
        <v>33</v>
      </c>
      <c r="G6" s="71">
        <v>1</v>
      </c>
      <c r="H6" s="71" t="s">
        <v>181</v>
      </c>
      <c r="I6" s="35">
        <v>92</v>
      </c>
      <c r="J6" s="65"/>
      <c r="K6" s="65"/>
      <c r="L6" s="141">
        <f t="shared" si="0"/>
        <v>0</v>
      </c>
    </row>
    <row r="7" spans="1:12" ht="12.75" customHeight="1">
      <c r="A7" s="32"/>
      <c r="B7" s="33">
        <f>COUNTA(B2:B6)</f>
        <v>5</v>
      </c>
      <c r="C7" s="32"/>
      <c r="D7" s="75">
        <f>COUNTIF(D2:D6, "1")</f>
        <v>5</v>
      </c>
      <c r="E7" s="37">
        <f>SUM(E2:E6)</f>
        <v>9406.33</v>
      </c>
      <c r="F7" s="80">
        <f>G7/B7</f>
        <v>0.6</v>
      </c>
      <c r="G7" s="33">
        <f>COUNTIF(G2:G6, "&gt;0")</f>
        <v>3</v>
      </c>
      <c r="H7" s="59"/>
      <c r="I7" s="37">
        <f>SUM(I2:I6)</f>
        <v>460</v>
      </c>
      <c r="J7" s="33">
        <f>COUNTA(J2:J6)</f>
        <v>0</v>
      </c>
      <c r="K7" s="37">
        <f>SUM(K2:K6)</f>
        <v>0</v>
      </c>
      <c r="L7" s="45">
        <f>K7/I7</f>
        <v>0</v>
      </c>
    </row>
    <row r="8" spans="1:12" ht="12.75" customHeight="1">
      <c r="A8" s="32"/>
      <c r="B8" s="32"/>
      <c r="C8" s="32"/>
      <c r="D8" s="53"/>
      <c r="E8" s="200"/>
      <c r="F8" s="53"/>
      <c r="G8" s="53"/>
      <c r="H8" s="53"/>
      <c r="I8" s="37"/>
      <c r="J8" s="33"/>
      <c r="K8" s="37"/>
      <c r="L8" s="45"/>
    </row>
    <row r="9" spans="1:12" ht="12.75" customHeight="1">
      <c r="A9" s="70" t="s">
        <v>364</v>
      </c>
      <c r="B9" s="137" t="s">
        <v>381</v>
      </c>
      <c r="C9" s="137" t="s">
        <v>382</v>
      </c>
      <c r="D9" s="195">
        <v>1</v>
      </c>
      <c r="E9" s="149">
        <v>43.88</v>
      </c>
      <c r="F9" s="70"/>
      <c r="G9" s="70"/>
      <c r="H9" s="70"/>
      <c r="I9" s="32">
        <v>92</v>
      </c>
      <c r="J9" s="36"/>
      <c r="K9" s="36"/>
      <c r="L9" s="140">
        <f t="shared" ref="L9:L12" si="1">K9/I9</f>
        <v>0</v>
      </c>
    </row>
    <row r="10" spans="1:12" ht="12.75" customHeight="1">
      <c r="A10" s="70" t="s">
        <v>364</v>
      </c>
      <c r="B10" s="70" t="s">
        <v>489</v>
      </c>
      <c r="C10" s="70" t="s">
        <v>490</v>
      </c>
      <c r="D10" s="195">
        <v>1</v>
      </c>
      <c r="E10" s="149">
        <v>924.97</v>
      </c>
      <c r="F10" s="70" t="s">
        <v>33</v>
      </c>
      <c r="G10" s="70">
        <v>1</v>
      </c>
      <c r="H10" s="70" t="s">
        <v>181</v>
      </c>
      <c r="I10" s="32">
        <v>92</v>
      </c>
      <c r="J10" s="138"/>
      <c r="K10" s="138"/>
      <c r="L10" s="140">
        <f t="shared" si="1"/>
        <v>0</v>
      </c>
    </row>
    <row r="11" spans="1:12" ht="12.75" customHeight="1">
      <c r="A11" s="70" t="s">
        <v>364</v>
      </c>
      <c r="B11" s="70" t="s">
        <v>491</v>
      </c>
      <c r="C11" s="70" t="s">
        <v>492</v>
      </c>
      <c r="D11" s="195">
        <v>1</v>
      </c>
      <c r="E11" s="149">
        <v>4564.8599999999997</v>
      </c>
      <c r="F11" s="70" t="s">
        <v>33</v>
      </c>
      <c r="G11" s="70">
        <v>1</v>
      </c>
      <c r="H11" s="70" t="s">
        <v>181</v>
      </c>
      <c r="I11" s="32">
        <v>92</v>
      </c>
      <c r="J11" s="138"/>
      <c r="K11" s="138"/>
      <c r="L11" s="140">
        <f t="shared" si="1"/>
        <v>0</v>
      </c>
    </row>
    <row r="12" spans="1:12" ht="12.75" customHeight="1">
      <c r="A12" s="71" t="s">
        <v>364</v>
      </c>
      <c r="B12" s="71" t="s">
        <v>493</v>
      </c>
      <c r="C12" s="71" t="s">
        <v>494</v>
      </c>
      <c r="D12" s="194">
        <v>1</v>
      </c>
      <c r="E12" s="152">
        <v>1347</v>
      </c>
      <c r="F12" s="71" t="s">
        <v>33</v>
      </c>
      <c r="G12" s="71">
        <v>1</v>
      </c>
      <c r="H12" s="71" t="s">
        <v>181</v>
      </c>
      <c r="I12" s="35">
        <v>92</v>
      </c>
      <c r="J12" s="65"/>
      <c r="K12" s="65"/>
      <c r="L12" s="141">
        <f t="shared" si="1"/>
        <v>0</v>
      </c>
    </row>
    <row r="13" spans="1:12" ht="12.75" customHeight="1">
      <c r="A13" s="32"/>
      <c r="B13" s="33">
        <f>COUNTA(B9:B12)</f>
        <v>4</v>
      </c>
      <c r="C13" s="32"/>
      <c r="D13" s="75">
        <f>COUNTIF(D9:D12, "1")</f>
        <v>4</v>
      </c>
      <c r="E13" s="37">
        <f>SUM(E9:E12)</f>
        <v>6880.71</v>
      </c>
      <c r="F13" s="80">
        <f>G13/B13</f>
        <v>0.75</v>
      </c>
      <c r="G13" s="33">
        <f>COUNTIF(G9:G12, "&gt;0")</f>
        <v>3</v>
      </c>
      <c r="H13" s="32"/>
      <c r="I13" s="37">
        <f>SUM(I9:I12)</f>
        <v>368</v>
      </c>
      <c r="J13" s="33">
        <f>COUNTA(J9:J12)</f>
        <v>0</v>
      </c>
      <c r="K13" s="37">
        <f>SUM(K9:K12)</f>
        <v>0</v>
      </c>
      <c r="L13" s="45">
        <f>K13/I13</f>
        <v>0</v>
      </c>
    </row>
    <row r="14" spans="1:12" ht="12.75" customHeight="1">
      <c r="A14" s="32"/>
      <c r="B14" s="33"/>
      <c r="C14" s="32"/>
      <c r="D14" s="54"/>
      <c r="E14" s="201"/>
      <c r="F14" s="53"/>
      <c r="G14" s="53"/>
      <c r="H14" s="53"/>
      <c r="I14" s="56"/>
      <c r="J14" s="143"/>
      <c r="K14" s="36"/>
      <c r="L14" s="36"/>
    </row>
    <row r="15" spans="1:12" ht="12.75" customHeight="1">
      <c r="A15" s="70" t="s">
        <v>503</v>
      </c>
      <c r="B15" s="70" t="s">
        <v>578</v>
      </c>
      <c r="C15" s="70" t="s">
        <v>579</v>
      </c>
      <c r="D15" s="195">
        <v>1</v>
      </c>
      <c r="E15" s="149">
        <v>576.11</v>
      </c>
      <c r="F15" s="70" t="s">
        <v>33</v>
      </c>
      <c r="G15" s="70">
        <v>1</v>
      </c>
      <c r="H15" s="70" t="s">
        <v>181</v>
      </c>
      <c r="I15" s="32">
        <v>92</v>
      </c>
      <c r="J15" s="199" t="s">
        <v>33</v>
      </c>
      <c r="K15" s="138">
        <v>1</v>
      </c>
      <c r="L15" s="140">
        <f t="shared" ref="L15:L17" si="2">K15/I15</f>
        <v>1.0869565217391304E-2</v>
      </c>
    </row>
    <row r="16" spans="1:12" ht="12.75" customHeight="1">
      <c r="A16" s="70" t="s">
        <v>503</v>
      </c>
      <c r="B16" s="70" t="s">
        <v>653</v>
      </c>
      <c r="C16" s="70" t="s">
        <v>654</v>
      </c>
      <c r="D16" s="195">
        <v>1</v>
      </c>
      <c r="E16" s="149">
        <v>886.56</v>
      </c>
      <c r="F16" s="70" t="s">
        <v>33</v>
      </c>
      <c r="G16" s="70">
        <v>1</v>
      </c>
      <c r="H16" s="70" t="s">
        <v>181</v>
      </c>
      <c r="I16" s="32">
        <v>92</v>
      </c>
      <c r="J16" s="199" t="s">
        <v>33</v>
      </c>
      <c r="K16" s="138">
        <v>70</v>
      </c>
      <c r="L16" s="140">
        <f t="shared" si="2"/>
        <v>0.76086956521739135</v>
      </c>
    </row>
    <row r="17" spans="1:12" ht="12.75" customHeight="1">
      <c r="A17" s="71" t="s">
        <v>503</v>
      </c>
      <c r="B17" s="71" t="s">
        <v>659</v>
      </c>
      <c r="C17" s="71" t="s">
        <v>660</v>
      </c>
      <c r="D17" s="194">
        <v>1</v>
      </c>
      <c r="E17" s="152">
        <v>399</v>
      </c>
      <c r="F17" s="71" t="s">
        <v>33</v>
      </c>
      <c r="G17" s="71">
        <v>1</v>
      </c>
      <c r="H17" s="71" t="s">
        <v>181</v>
      </c>
      <c r="I17" s="35">
        <v>92</v>
      </c>
      <c r="J17" s="65"/>
      <c r="K17" s="142"/>
      <c r="L17" s="141">
        <f t="shared" si="2"/>
        <v>0</v>
      </c>
    </row>
    <row r="18" spans="1:12" ht="12.75" customHeight="1">
      <c r="A18" s="32"/>
      <c r="B18" s="33">
        <f>COUNTA(B15:B17)</f>
        <v>3</v>
      </c>
      <c r="C18" s="32"/>
      <c r="D18" s="75">
        <f>COUNTIF(D15:D17, "1")</f>
        <v>3</v>
      </c>
      <c r="E18" s="37">
        <f>SUM(E15:E17)</f>
        <v>1861.67</v>
      </c>
      <c r="F18" s="80">
        <f>G18/B18</f>
        <v>1</v>
      </c>
      <c r="G18" s="33">
        <f>COUNTIF(G15:G17, "&gt;0")</f>
        <v>3</v>
      </c>
      <c r="H18" s="32"/>
      <c r="I18" s="37">
        <f>SUM(I15:I17)</f>
        <v>276</v>
      </c>
      <c r="J18" s="33">
        <f>COUNTA(J15:J17)</f>
        <v>2</v>
      </c>
      <c r="K18" s="37">
        <f>SUM(K15:K17)</f>
        <v>71</v>
      </c>
      <c r="L18" s="45">
        <f>K18/I18</f>
        <v>0.25724637681159418</v>
      </c>
    </row>
    <row r="19" spans="1:12" ht="12.75" customHeight="1">
      <c r="A19" s="32"/>
      <c r="B19" s="33"/>
      <c r="C19" s="32"/>
      <c r="D19" s="75"/>
      <c r="E19" s="37"/>
      <c r="F19" s="80"/>
      <c r="G19" s="33"/>
      <c r="H19" s="32"/>
      <c r="I19" s="37"/>
      <c r="J19" s="33"/>
      <c r="K19" s="37"/>
      <c r="L19" s="45"/>
    </row>
    <row r="20" spans="1:12" ht="12.75" customHeight="1">
      <c r="A20" s="70" t="s">
        <v>179</v>
      </c>
      <c r="B20" s="137" t="s">
        <v>771</v>
      </c>
      <c r="C20" s="137" t="s">
        <v>772</v>
      </c>
      <c r="D20" s="195">
        <v>1</v>
      </c>
      <c r="E20" s="149">
        <v>2063.13</v>
      </c>
      <c r="F20" s="70"/>
      <c r="G20" s="70"/>
      <c r="H20" s="70"/>
      <c r="I20" s="32">
        <v>92</v>
      </c>
      <c r="J20" s="138"/>
      <c r="K20" s="138"/>
      <c r="L20" s="140">
        <f t="shared" ref="L20:L22" si="3">K20/I20</f>
        <v>0</v>
      </c>
    </row>
    <row r="21" spans="1:12" ht="12.75" customHeight="1">
      <c r="A21" s="70" t="s">
        <v>179</v>
      </c>
      <c r="B21" s="70" t="s">
        <v>809</v>
      </c>
      <c r="C21" s="70" t="s">
        <v>810</v>
      </c>
      <c r="D21" s="195">
        <v>1</v>
      </c>
      <c r="E21" s="149">
        <v>3770.41</v>
      </c>
      <c r="F21" s="70" t="s">
        <v>33</v>
      </c>
      <c r="G21" s="70">
        <v>1</v>
      </c>
      <c r="H21" s="70" t="s">
        <v>181</v>
      </c>
      <c r="I21" s="32">
        <v>92</v>
      </c>
      <c r="J21" s="36"/>
      <c r="K21" s="36"/>
      <c r="L21" s="140">
        <f t="shared" si="3"/>
        <v>0</v>
      </c>
    </row>
    <row r="22" spans="1:12" ht="12.75" customHeight="1">
      <c r="A22" s="71" t="s">
        <v>179</v>
      </c>
      <c r="B22" s="71" t="s">
        <v>817</v>
      </c>
      <c r="C22" s="71" t="s">
        <v>818</v>
      </c>
      <c r="D22" s="194">
        <v>1</v>
      </c>
      <c r="E22" s="152">
        <v>450.05</v>
      </c>
      <c r="F22" s="71" t="s">
        <v>33</v>
      </c>
      <c r="G22" s="71">
        <v>1</v>
      </c>
      <c r="H22" s="71" t="s">
        <v>181</v>
      </c>
      <c r="I22" s="35">
        <v>92</v>
      </c>
      <c r="J22" s="65" t="s">
        <v>33</v>
      </c>
      <c r="K22" s="142">
        <v>7</v>
      </c>
      <c r="L22" s="141">
        <f t="shared" si="3"/>
        <v>7.6086956521739135E-2</v>
      </c>
    </row>
    <row r="23" spans="1:12" ht="12.75" customHeight="1">
      <c r="A23" s="32"/>
      <c r="B23" s="33">
        <f>COUNTA(B20:B22)</f>
        <v>3</v>
      </c>
      <c r="C23" s="32"/>
      <c r="D23" s="75">
        <f>COUNTIF(D20:D22, "1")</f>
        <v>3</v>
      </c>
      <c r="E23" s="37">
        <f>SUM(E20:E22)</f>
        <v>6283.59</v>
      </c>
      <c r="F23" s="80">
        <f>G23/B23</f>
        <v>0.66666666666666663</v>
      </c>
      <c r="G23" s="33">
        <f>COUNTIF(G20:G22, "&gt;0")</f>
        <v>2</v>
      </c>
      <c r="H23" s="32"/>
      <c r="I23" s="37">
        <f>SUM(I20:I22)</f>
        <v>276</v>
      </c>
      <c r="J23" s="33">
        <f>COUNTA(J20:J22)</f>
        <v>1</v>
      </c>
      <c r="K23" s="37">
        <f>SUM(K20:K22)</f>
        <v>7</v>
      </c>
      <c r="L23" s="45">
        <f>K23/I23</f>
        <v>2.5362318840579712E-2</v>
      </c>
    </row>
    <row r="24" spans="1:12" ht="12.75" customHeight="1">
      <c r="A24" s="32"/>
      <c r="B24" s="33"/>
      <c r="C24" s="32"/>
      <c r="D24" s="75"/>
      <c r="E24" s="37"/>
      <c r="F24" s="80"/>
      <c r="G24" s="33"/>
      <c r="H24" s="32"/>
      <c r="I24" s="37"/>
      <c r="J24" s="33"/>
      <c r="K24" s="37"/>
      <c r="L24" s="45"/>
    </row>
    <row r="25" spans="1:12" ht="12.75" customHeight="1">
      <c r="A25" s="70" t="s">
        <v>975</v>
      </c>
      <c r="B25" s="70" t="s">
        <v>986</v>
      </c>
      <c r="C25" s="70" t="s">
        <v>987</v>
      </c>
      <c r="D25" s="195">
        <v>1</v>
      </c>
      <c r="E25" s="149">
        <v>3276.95</v>
      </c>
      <c r="F25" s="70" t="s">
        <v>33</v>
      </c>
      <c r="G25" s="70">
        <v>1</v>
      </c>
      <c r="H25" s="70" t="s">
        <v>181</v>
      </c>
      <c r="I25" s="32">
        <v>92</v>
      </c>
      <c r="J25" s="138"/>
      <c r="K25" s="138"/>
      <c r="L25" s="140">
        <f t="shared" ref="L25:L40" si="4">K25/I25</f>
        <v>0</v>
      </c>
    </row>
    <row r="26" spans="1:12" ht="12.75" customHeight="1">
      <c r="A26" s="70" t="s">
        <v>975</v>
      </c>
      <c r="B26" s="137" t="s">
        <v>1000</v>
      </c>
      <c r="C26" s="137" t="s">
        <v>1001</v>
      </c>
      <c r="D26" s="195">
        <v>1</v>
      </c>
      <c r="E26" s="149">
        <v>209.11</v>
      </c>
      <c r="F26" s="70"/>
      <c r="G26" s="70"/>
      <c r="H26" s="70"/>
      <c r="I26" s="32">
        <v>92</v>
      </c>
      <c r="J26" s="199"/>
      <c r="K26" s="199"/>
      <c r="L26" s="140">
        <f t="shared" si="4"/>
        <v>0</v>
      </c>
    </row>
    <row r="27" spans="1:12" ht="12.75" customHeight="1">
      <c r="A27" s="70" t="s">
        <v>975</v>
      </c>
      <c r="B27" s="70" t="s">
        <v>1010</v>
      </c>
      <c r="C27" s="70" t="s">
        <v>1011</v>
      </c>
      <c r="D27" s="195">
        <v>1</v>
      </c>
      <c r="E27" s="149">
        <v>868.53</v>
      </c>
      <c r="F27" s="70" t="s">
        <v>33</v>
      </c>
      <c r="G27" s="70">
        <v>1</v>
      </c>
      <c r="H27" s="70" t="s">
        <v>181</v>
      </c>
      <c r="I27" s="32">
        <v>92</v>
      </c>
      <c r="J27" s="199"/>
      <c r="K27" s="199"/>
      <c r="L27" s="140">
        <f t="shared" si="4"/>
        <v>0</v>
      </c>
    </row>
    <row r="28" spans="1:12" ht="12.75" customHeight="1">
      <c r="A28" s="70" t="s">
        <v>975</v>
      </c>
      <c r="B28" s="137" t="s">
        <v>1018</v>
      </c>
      <c r="C28" s="137" t="s">
        <v>1019</v>
      </c>
      <c r="D28" s="195">
        <v>1</v>
      </c>
      <c r="E28" s="149">
        <v>1123.8900000000001</v>
      </c>
      <c r="F28" s="70"/>
      <c r="G28" s="70"/>
      <c r="H28" s="70"/>
      <c r="I28" s="32">
        <v>92</v>
      </c>
      <c r="J28" s="199"/>
      <c r="K28" s="199"/>
      <c r="L28" s="140">
        <f t="shared" si="4"/>
        <v>0</v>
      </c>
    </row>
    <row r="29" spans="1:12" ht="12.75" customHeight="1">
      <c r="A29" s="70" t="s">
        <v>975</v>
      </c>
      <c r="B29" s="137" t="s">
        <v>1028</v>
      </c>
      <c r="C29" s="137" t="s">
        <v>1029</v>
      </c>
      <c r="D29" s="195">
        <v>1</v>
      </c>
      <c r="E29" s="149">
        <v>4064.52</v>
      </c>
      <c r="F29" s="70"/>
      <c r="G29" s="70"/>
      <c r="H29" s="70"/>
      <c r="I29" s="32">
        <v>92</v>
      </c>
      <c r="J29" s="199"/>
      <c r="K29" s="199"/>
      <c r="L29" s="140">
        <f t="shared" si="4"/>
        <v>0</v>
      </c>
    </row>
    <row r="30" spans="1:12" ht="12.75" customHeight="1">
      <c r="A30" s="70" t="s">
        <v>975</v>
      </c>
      <c r="B30" s="137" t="s">
        <v>1030</v>
      </c>
      <c r="C30" s="137" t="s">
        <v>1031</v>
      </c>
      <c r="D30" s="195">
        <v>1</v>
      </c>
      <c r="E30" s="149">
        <v>437.95</v>
      </c>
      <c r="F30" s="70"/>
      <c r="G30" s="70"/>
      <c r="H30" s="70"/>
      <c r="I30" s="32">
        <v>92</v>
      </c>
      <c r="J30" s="199"/>
      <c r="K30" s="199"/>
      <c r="L30" s="140">
        <f t="shared" si="4"/>
        <v>0</v>
      </c>
    </row>
    <row r="31" spans="1:12" ht="12.75" customHeight="1">
      <c r="A31" s="70" t="s">
        <v>975</v>
      </c>
      <c r="B31" s="70" t="s">
        <v>1054</v>
      </c>
      <c r="C31" s="70" t="s">
        <v>1055</v>
      </c>
      <c r="D31" s="195">
        <v>1</v>
      </c>
      <c r="E31" s="149">
        <v>1439.43</v>
      </c>
      <c r="F31" s="70" t="s">
        <v>33</v>
      </c>
      <c r="G31" s="70">
        <v>1</v>
      </c>
      <c r="H31" s="70" t="s">
        <v>181</v>
      </c>
      <c r="I31" s="32">
        <v>92</v>
      </c>
      <c r="J31" s="199"/>
      <c r="K31" s="199"/>
      <c r="L31" s="140">
        <f t="shared" si="4"/>
        <v>0</v>
      </c>
    </row>
    <row r="32" spans="1:12" ht="12.75" customHeight="1">
      <c r="A32" s="70" t="s">
        <v>975</v>
      </c>
      <c r="B32" s="70" t="s">
        <v>1068</v>
      </c>
      <c r="C32" s="70" t="s">
        <v>1069</v>
      </c>
      <c r="D32" s="195">
        <v>1</v>
      </c>
      <c r="E32" s="149">
        <v>1649.06</v>
      </c>
      <c r="F32" s="70" t="s">
        <v>33</v>
      </c>
      <c r="G32" s="70">
        <v>1</v>
      </c>
      <c r="H32" s="70" t="s">
        <v>181</v>
      </c>
      <c r="I32" s="32">
        <v>92</v>
      </c>
      <c r="J32" s="199"/>
      <c r="K32" s="199"/>
      <c r="L32" s="140">
        <f t="shared" si="4"/>
        <v>0</v>
      </c>
    </row>
    <row r="33" spans="1:12" ht="12.75" customHeight="1">
      <c r="A33" s="70" t="s">
        <v>975</v>
      </c>
      <c r="B33" s="137" t="s">
        <v>1074</v>
      </c>
      <c r="C33" s="137" t="s">
        <v>1075</v>
      </c>
      <c r="D33" s="195">
        <v>1</v>
      </c>
      <c r="E33" s="149">
        <v>88.57</v>
      </c>
      <c r="F33" s="70"/>
      <c r="G33" s="70"/>
      <c r="H33" s="70"/>
      <c r="I33" s="32">
        <v>92</v>
      </c>
      <c r="J33" s="199"/>
      <c r="K33" s="199"/>
      <c r="L33" s="140">
        <f t="shared" si="4"/>
        <v>0</v>
      </c>
    </row>
    <row r="34" spans="1:12" ht="12.75" customHeight="1">
      <c r="A34" s="70" t="s">
        <v>975</v>
      </c>
      <c r="B34" s="137" t="s">
        <v>1084</v>
      </c>
      <c r="C34" s="137" t="s">
        <v>1085</v>
      </c>
      <c r="D34" s="195">
        <v>1</v>
      </c>
      <c r="E34" s="149">
        <v>491.27</v>
      </c>
      <c r="F34" s="70"/>
      <c r="G34" s="70"/>
      <c r="H34" s="70"/>
      <c r="I34" s="32">
        <v>92</v>
      </c>
      <c r="J34" s="199"/>
      <c r="K34" s="199"/>
      <c r="L34" s="140">
        <f t="shared" si="4"/>
        <v>0</v>
      </c>
    </row>
    <row r="35" spans="1:12" ht="12.75" customHeight="1">
      <c r="A35" s="70" t="s">
        <v>975</v>
      </c>
      <c r="B35" s="70" t="s">
        <v>1110</v>
      </c>
      <c r="C35" s="70" t="s">
        <v>1111</v>
      </c>
      <c r="D35" s="195">
        <v>1</v>
      </c>
      <c r="E35" s="149">
        <v>173.18</v>
      </c>
      <c r="F35" s="70" t="s">
        <v>33</v>
      </c>
      <c r="G35" s="70">
        <v>1</v>
      </c>
      <c r="H35" s="70" t="s">
        <v>181</v>
      </c>
      <c r="I35" s="32">
        <v>92</v>
      </c>
      <c r="J35" s="199"/>
      <c r="K35" s="199"/>
      <c r="L35" s="140">
        <f t="shared" si="4"/>
        <v>0</v>
      </c>
    </row>
    <row r="36" spans="1:12" ht="12.75" customHeight="1">
      <c r="A36" s="70" t="s">
        <v>975</v>
      </c>
      <c r="B36" s="137" t="s">
        <v>1112</v>
      </c>
      <c r="C36" s="137" t="s">
        <v>1113</v>
      </c>
      <c r="D36" s="195">
        <v>1</v>
      </c>
      <c r="E36" s="149">
        <v>532.27</v>
      </c>
      <c r="F36" s="70"/>
      <c r="G36" s="70"/>
      <c r="H36" s="70"/>
      <c r="I36" s="32">
        <v>92</v>
      </c>
      <c r="J36" s="199"/>
      <c r="K36" s="199"/>
      <c r="L36" s="140">
        <f t="shared" si="4"/>
        <v>0</v>
      </c>
    </row>
    <row r="37" spans="1:12" ht="12.75" customHeight="1">
      <c r="A37" s="70" t="s">
        <v>975</v>
      </c>
      <c r="B37" s="137" t="s">
        <v>1114</v>
      </c>
      <c r="C37" s="137" t="s">
        <v>1115</v>
      </c>
      <c r="D37" s="195">
        <v>1</v>
      </c>
      <c r="E37" s="149">
        <v>836.31</v>
      </c>
      <c r="F37" s="70"/>
      <c r="G37" s="70"/>
      <c r="H37" s="70"/>
      <c r="I37" s="32">
        <v>92</v>
      </c>
      <c r="J37" s="199"/>
      <c r="K37" s="199"/>
      <c r="L37" s="140">
        <f t="shared" si="4"/>
        <v>0</v>
      </c>
    </row>
    <row r="38" spans="1:12" ht="12.75" customHeight="1">
      <c r="A38" s="70" t="s">
        <v>975</v>
      </c>
      <c r="B38" s="70" t="s">
        <v>1132</v>
      </c>
      <c r="C38" s="70" t="s">
        <v>1133</v>
      </c>
      <c r="D38" s="195">
        <v>1</v>
      </c>
      <c r="E38" s="149">
        <v>444.2</v>
      </c>
      <c r="F38" s="70" t="s">
        <v>33</v>
      </c>
      <c r="G38" s="70">
        <v>1</v>
      </c>
      <c r="H38" s="70" t="s">
        <v>181</v>
      </c>
      <c r="I38" s="32">
        <v>92</v>
      </c>
      <c r="J38" s="138"/>
      <c r="K38" s="138"/>
      <c r="L38" s="140">
        <f t="shared" si="4"/>
        <v>0</v>
      </c>
    </row>
    <row r="39" spans="1:12" ht="12.75" customHeight="1">
      <c r="A39" s="70" t="s">
        <v>975</v>
      </c>
      <c r="B39" s="137" t="s">
        <v>1134</v>
      </c>
      <c r="C39" s="137" t="s">
        <v>1135</v>
      </c>
      <c r="D39" s="195">
        <v>1</v>
      </c>
      <c r="E39" s="149">
        <v>667.3</v>
      </c>
      <c r="F39" s="70"/>
      <c r="G39" s="70"/>
      <c r="H39" s="70"/>
      <c r="I39" s="32">
        <v>92</v>
      </c>
      <c r="J39" s="138"/>
      <c r="K39" s="138"/>
      <c r="L39" s="140">
        <f t="shared" si="4"/>
        <v>0</v>
      </c>
    </row>
    <row r="40" spans="1:12" ht="12.75" customHeight="1">
      <c r="A40" s="71" t="s">
        <v>975</v>
      </c>
      <c r="B40" s="71" t="s">
        <v>1136</v>
      </c>
      <c r="C40" s="71" t="s">
        <v>1137</v>
      </c>
      <c r="D40" s="194">
        <v>1</v>
      </c>
      <c r="E40" s="152">
        <v>1209.48</v>
      </c>
      <c r="F40" s="71" t="s">
        <v>33</v>
      </c>
      <c r="G40" s="71">
        <v>1</v>
      </c>
      <c r="H40" s="71" t="s">
        <v>181</v>
      </c>
      <c r="I40" s="35">
        <v>92</v>
      </c>
      <c r="J40" s="35"/>
      <c r="K40" s="65"/>
      <c r="L40" s="141">
        <f t="shared" si="4"/>
        <v>0</v>
      </c>
    </row>
    <row r="41" spans="1:12" ht="12.75" customHeight="1">
      <c r="A41" s="32"/>
      <c r="B41" s="33">
        <f>COUNTA(B25:B40)</f>
        <v>16</v>
      </c>
      <c r="C41" s="32"/>
      <c r="D41" s="75">
        <f>COUNTIF(D25:D40, "1")</f>
        <v>16</v>
      </c>
      <c r="E41" s="37">
        <f>SUM(E25:E40)</f>
        <v>17512.02</v>
      </c>
      <c r="F41" s="80">
        <f>G41/B41</f>
        <v>0.4375</v>
      </c>
      <c r="G41" s="33">
        <f>COUNTIF(G25:G40, "&gt;0")</f>
        <v>7</v>
      </c>
      <c r="H41" s="32"/>
      <c r="I41" s="37">
        <f>SUM(I25:I40)</f>
        <v>1472</v>
      </c>
      <c r="J41" s="33">
        <f>COUNTA(J25:J40)</f>
        <v>0</v>
      </c>
      <c r="K41" s="37">
        <f>SUM(K25:K40)</f>
        <v>0</v>
      </c>
      <c r="L41" s="45">
        <f>K41/I41</f>
        <v>0</v>
      </c>
    </row>
    <row r="42" spans="1:12" ht="12.75" customHeight="1">
      <c r="A42" s="32"/>
      <c r="B42" s="33"/>
      <c r="C42" s="32"/>
      <c r="D42" s="75"/>
      <c r="E42" s="37"/>
      <c r="F42" s="80"/>
      <c r="G42" s="33"/>
      <c r="H42" s="32"/>
      <c r="I42" s="37"/>
      <c r="J42" s="33"/>
      <c r="K42" s="37"/>
      <c r="L42" s="45"/>
    </row>
    <row r="43" spans="1:12" ht="12.75" customHeight="1">
      <c r="A43" s="70" t="s">
        <v>1174</v>
      </c>
      <c r="B43" s="137" t="s">
        <v>1185</v>
      </c>
      <c r="C43" s="137" t="s">
        <v>1186</v>
      </c>
      <c r="D43" s="195">
        <v>1</v>
      </c>
      <c r="E43" s="149">
        <v>145.47</v>
      </c>
      <c r="F43" s="70"/>
      <c r="G43" s="70"/>
      <c r="H43" s="70"/>
      <c r="I43" s="32"/>
      <c r="J43" s="138"/>
      <c r="K43" s="138"/>
      <c r="L43" s="140" t="e">
        <f t="shared" ref="L43:L51" si="5">K43/I43</f>
        <v>#DIV/0!</v>
      </c>
    </row>
    <row r="44" spans="1:12" ht="12.75" customHeight="1">
      <c r="A44" s="70" t="s">
        <v>1174</v>
      </c>
      <c r="B44" s="70" t="s">
        <v>1237</v>
      </c>
      <c r="C44" s="70" t="s">
        <v>1238</v>
      </c>
      <c r="D44" s="195">
        <v>1</v>
      </c>
      <c r="E44" s="149">
        <v>333.15</v>
      </c>
      <c r="F44" s="70" t="s">
        <v>33</v>
      </c>
      <c r="G44" s="70">
        <v>1</v>
      </c>
      <c r="H44" s="70" t="s">
        <v>181</v>
      </c>
      <c r="I44" s="32">
        <v>92</v>
      </c>
      <c r="J44" s="138"/>
      <c r="K44" s="138"/>
      <c r="L44" s="140">
        <f t="shared" si="5"/>
        <v>0</v>
      </c>
    </row>
    <row r="45" spans="1:12" ht="12.75" customHeight="1">
      <c r="A45" s="70" t="s">
        <v>1174</v>
      </c>
      <c r="B45" s="70" t="s">
        <v>1249</v>
      </c>
      <c r="C45" s="70" t="s">
        <v>1250</v>
      </c>
      <c r="D45" s="195">
        <v>1</v>
      </c>
      <c r="E45" s="149">
        <v>572.33000000000004</v>
      </c>
      <c r="F45" s="70" t="s">
        <v>33</v>
      </c>
      <c r="G45" s="70">
        <v>1</v>
      </c>
      <c r="H45" s="70" t="s">
        <v>181</v>
      </c>
      <c r="I45" s="32">
        <v>92</v>
      </c>
      <c r="J45" s="138"/>
      <c r="K45" s="36"/>
      <c r="L45" s="140">
        <f t="shared" si="5"/>
        <v>0</v>
      </c>
    </row>
    <row r="46" spans="1:12" ht="12.75" customHeight="1">
      <c r="A46" s="70" t="s">
        <v>1174</v>
      </c>
      <c r="B46" s="70" t="s">
        <v>1253</v>
      </c>
      <c r="C46" s="70" t="s">
        <v>1254</v>
      </c>
      <c r="D46" s="195">
        <v>1</v>
      </c>
      <c r="E46" s="149">
        <v>454.21</v>
      </c>
      <c r="F46" s="70" t="s">
        <v>33</v>
      </c>
      <c r="G46" s="70">
        <v>1</v>
      </c>
      <c r="H46" s="70" t="s">
        <v>181</v>
      </c>
      <c r="I46" s="32">
        <v>92</v>
      </c>
      <c r="J46" s="138"/>
      <c r="K46" s="138"/>
      <c r="L46" s="140">
        <f t="shared" si="5"/>
        <v>0</v>
      </c>
    </row>
    <row r="47" spans="1:12" ht="12.75" customHeight="1">
      <c r="A47" s="70" t="s">
        <v>1174</v>
      </c>
      <c r="B47" s="70" t="s">
        <v>1293</v>
      </c>
      <c r="C47" s="70" t="s">
        <v>1294</v>
      </c>
      <c r="D47" s="195">
        <v>1</v>
      </c>
      <c r="E47" s="149">
        <v>557.35</v>
      </c>
      <c r="F47" s="70" t="s">
        <v>33</v>
      </c>
      <c r="G47" s="70">
        <v>1</v>
      </c>
      <c r="H47" s="70" t="s">
        <v>181</v>
      </c>
      <c r="I47" s="32">
        <v>92</v>
      </c>
      <c r="J47" s="138"/>
      <c r="K47" s="138"/>
      <c r="L47" s="140">
        <f t="shared" si="5"/>
        <v>0</v>
      </c>
    </row>
    <row r="48" spans="1:12" ht="12.75" customHeight="1">
      <c r="A48" s="70" t="s">
        <v>1174</v>
      </c>
      <c r="B48" s="70" t="s">
        <v>1295</v>
      </c>
      <c r="C48" s="70" t="s">
        <v>1296</v>
      </c>
      <c r="D48" s="195">
        <v>1</v>
      </c>
      <c r="E48" s="149">
        <v>24.18</v>
      </c>
      <c r="F48" s="70" t="s">
        <v>33</v>
      </c>
      <c r="G48" s="70">
        <v>1</v>
      </c>
      <c r="H48" s="70" t="s">
        <v>181</v>
      </c>
      <c r="I48" s="32">
        <v>92</v>
      </c>
      <c r="J48" s="138"/>
      <c r="K48" s="138"/>
      <c r="L48" s="140">
        <f t="shared" si="5"/>
        <v>0</v>
      </c>
    </row>
    <row r="49" spans="1:12" ht="12.75" customHeight="1">
      <c r="A49" s="70" t="s">
        <v>1174</v>
      </c>
      <c r="B49" s="137" t="s">
        <v>1335</v>
      </c>
      <c r="C49" s="137" t="s">
        <v>1336</v>
      </c>
      <c r="D49" s="195">
        <v>1</v>
      </c>
      <c r="E49" s="149">
        <v>796.17</v>
      </c>
      <c r="F49" s="70"/>
      <c r="G49" s="70"/>
      <c r="H49" s="70"/>
      <c r="I49" s="32">
        <v>92</v>
      </c>
      <c r="J49" s="138"/>
      <c r="K49" s="138"/>
      <c r="L49" s="140">
        <f t="shared" si="5"/>
        <v>0</v>
      </c>
    </row>
    <row r="50" spans="1:12" ht="12.75" customHeight="1">
      <c r="A50" s="70" t="s">
        <v>1174</v>
      </c>
      <c r="B50" s="70" t="s">
        <v>1411</v>
      </c>
      <c r="C50" s="70" t="s">
        <v>1412</v>
      </c>
      <c r="D50" s="195">
        <v>1</v>
      </c>
      <c r="E50" s="149">
        <v>72.650000000000006</v>
      </c>
      <c r="F50" s="70" t="s">
        <v>33</v>
      </c>
      <c r="G50" s="70">
        <v>1</v>
      </c>
      <c r="H50" s="70" t="s">
        <v>181</v>
      </c>
      <c r="I50" s="32">
        <v>92</v>
      </c>
      <c r="J50" s="199" t="s">
        <v>33</v>
      </c>
      <c r="K50" s="138">
        <v>8</v>
      </c>
      <c r="L50" s="140">
        <f t="shared" si="5"/>
        <v>8.6956521739130432E-2</v>
      </c>
    </row>
    <row r="51" spans="1:12" ht="12.75" customHeight="1">
      <c r="A51" s="71" t="s">
        <v>1174</v>
      </c>
      <c r="B51" s="71" t="s">
        <v>1483</v>
      </c>
      <c r="C51" s="71" t="s">
        <v>1484</v>
      </c>
      <c r="D51" s="194">
        <v>1</v>
      </c>
      <c r="E51" s="152">
        <v>289.13</v>
      </c>
      <c r="F51" s="71" t="s">
        <v>33</v>
      </c>
      <c r="G51" s="71">
        <v>2</v>
      </c>
      <c r="H51" s="71" t="s">
        <v>181</v>
      </c>
      <c r="I51" s="35">
        <v>92</v>
      </c>
      <c r="J51" s="65" t="s">
        <v>33</v>
      </c>
      <c r="K51" s="65">
        <v>5</v>
      </c>
      <c r="L51" s="141">
        <f t="shared" si="5"/>
        <v>5.434782608695652E-2</v>
      </c>
    </row>
    <row r="52" spans="1:12" ht="12.75" customHeight="1">
      <c r="A52" s="32"/>
      <c r="B52" s="33">
        <f>COUNTA(B43:B51)</f>
        <v>9</v>
      </c>
      <c r="C52" s="32"/>
      <c r="D52" s="75">
        <f>COUNTIF(D43:D51, "1")</f>
        <v>9</v>
      </c>
      <c r="E52" s="37">
        <f>SUM(E43:E51)</f>
        <v>3244.6400000000003</v>
      </c>
      <c r="F52" s="80">
        <f>G52/B52</f>
        <v>0.77777777777777779</v>
      </c>
      <c r="G52" s="33">
        <f>COUNTIF(G43:G51, "&gt;0")</f>
        <v>7</v>
      </c>
      <c r="H52" s="32"/>
      <c r="I52" s="37">
        <f>SUM(I43:I51)</f>
        <v>736</v>
      </c>
      <c r="J52" s="33">
        <f>COUNTA(J43:J51)</f>
        <v>2</v>
      </c>
      <c r="K52" s="37">
        <f>SUM(K43:K51)</f>
        <v>13</v>
      </c>
      <c r="L52" s="45">
        <f>K52/I52</f>
        <v>1.7663043478260868E-2</v>
      </c>
    </row>
    <row r="53" spans="1:12" ht="12.75" customHeight="1">
      <c r="A53" s="32"/>
      <c r="B53" s="33"/>
      <c r="C53" s="32"/>
      <c r="D53" s="75"/>
      <c r="E53" s="37"/>
      <c r="F53" s="80"/>
      <c r="G53" s="33"/>
      <c r="H53" s="32"/>
      <c r="I53" s="37"/>
      <c r="J53" s="33"/>
      <c r="K53" s="37"/>
      <c r="L53" s="45"/>
    </row>
    <row r="54" spans="1:12" ht="12.75" customHeight="1">
      <c r="A54" s="70" t="s">
        <v>1561</v>
      </c>
      <c r="B54" s="70" t="s">
        <v>1664</v>
      </c>
      <c r="C54" s="70" t="s">
        <v>1665</v>
      </c>
      <c r="D54" s="195">
        <v>1</v>
      </c>
      <c r="E54" s="149">
        <v>493.18</v>
      </c>
      <c r="F54" s="70" t="s">
        <v>33</v>
      </c>
      <c r="G54" s="70">
        <v>1</v>
      </c>
      <c r="H54" s="70" t="s">
        <v>181</v>
      </c>
      <c r="I54" s="32">
        <v>92</v>
      </c>
      <c r="J54" s="138"/>
      <c r="K54" s="138"/>
      <c r="L54" s="140">
        <f t="shared" ref="L54:L56" si="6">K54/I54</f>
        <v>0</v>
      </c>
    </row>
    <row r="55" spans="1:12" ht="12.75" customHeight="1">
      <c r="A55" s="70" t="s">
        <v>1561</v>
      </c>
      <c r="B55" s="70" t="s">
        <v>1694</v>
      </c>
      <c r="C55" s="70" t="s">
        <v>1695</v>
      </c>
      <c r="D55" s="195">
        <v>1</v>
      </c>
      <c r="E55" s="149">
        <v>675.78</v>
      </c>
      <c r="F55" s="70" t="s">
        <v>33</v>
      </c>
      <c r="G55" s="70">
        <v>1</v>
      </c>
      <c r="H55" s="70" t="s">
        <v>181</v>
      </c>
      <c r="I55" s="32">
        <v>92</v>
      </c>
      <c r="J55" s="36"/>
      <c r="K55" s="36"/>
      <c r="L55" s="140">
        <f t="shared" si="6"/>
        <v>0</v>
      </c>
    </row>
    <row r="56" spans="1:12" ht="12.75" customHeight="1">
      <c r="A56" s="71" t="s">
        <v>1561</v>
      </c>
      <c r="B56" s="71" t="s">
        <v>1700</v>
      </c>
      <c r="C56" s="71" t="s">
        <v>1701</v>
      </c>
      <c r="D56" s="194">
        <v>1</v>
      </c>
      <c r="E56" s="152">
        <v>140</v>
      </c>
      <c r="F56" s="71"/>
      <c r="G56" s="71"/>
      <c r="H56" s="71"/>
      <c r="I56" s="35">
        <v>92</v>
      </c>
      <c r="J56" s="65"/>
      <c r="K56" s="142"/>
      <c r="L56" s="141">
        <f t="shared" si="6"/>
        <v>0</v>
      </c>
    </row>
    <row r="57" spans="1:12" ht="12.75" customHeight="1">
      <c r="A57" s="32"/>
      <c r="B57" s="33">
        <f>COUNTA(B54:B56)</f>
        <v>3</v>
      </c>
      <c r="C57" s="32"/>
      <c r="D57" s="75">
        <f>COUNTIF(D54:D56, "1")</f>
        <v>3</v>
      </c>
      <c r="E57" s="37">
        <f>SUM(E54:E56)</f>
        <v>1308.96</v>
      </c>
      <c r="F57" s="80">
        <f>G57/B57</f>
        <v>0.66666666666666663</v>
      </c>
      <c r="G57" s="33">
        <f>COUNTIF(G54:G56, "&gt;0")</f>
        <v>2</v>
      </c>
      <c r="H57" s="32"/>
      <c r="I57" s="37">
        <f>SUM(I54:I56)</f>
        <v>276</v>
      </c>
      <c r="J57" s="33">
        <f>COUNTA(J54:J56)</f>
        <v>0</v>
      </c>
      <c r="K57" s="37">
        <f>SUM(K54:K56)</f>
        <v>0</v>
      </c>
      <c r="L57" s="45">
        <f>K57/I57</f>
        <v>0</v>
      </c>
    </row>
    <row r="58" spans="1:12" ht="12.75" customHeight="1">
      <c r="A58" s="32"/>
      <c r="B58" s="33"/>
      <c r="C58" s="32"/>
      <c r="D58" s="75"/>
      <c r="E58" s="37"/>
      <c r="F58" s="80"/>
      <c r="G58" s="33"/>
      <c r="H58" s="32"/>
      <c r="I58" s="37"/>
      <c r="J58" s="33"/>
      <c r="K58" s="37"/>
      <c r="L58" s="45"/>
    </row>
    <row r="59" spans="1:12" ht="12.75" customHeight="1">
      <c r="A59" s="71" t="s">
        <v>1702</v>
      </c>
      <c r="B59" s="71" t="s">
        <v>1719</v>
      </c>
      <c r="C59" s="71" t="s">
        <v>1720</v>
      </c>
      <c r="D59" s="194">
        <v>1</v>
      </c>
      <c r="E59" s="152">
        <v>12351.53</v>
      </c>
      <c r="F59" s="71"/>
      <c r="G59" s="71"/>
      <c r="H59" s="71"/>
      <c r="I59" s="35">
        <v>92</v>
      </c>
      <c r="J59" s="65"/>
      <c r="K59" s="65"/>
      <c r="L59" s="141">
        <f t="shared" ref="L59" si="7">K59/I59</f>
        <v>0</v>
      </c>
    </row>
    <row r="60" spans="1:12" ht="12.75" customHeight="1">
      <c r="A60" s="32"/>
      <c r="B60" s="33">
        <f>COUNTA(B59:B59)</f>
        <v>1</v>
      </c>
      <c r="C60" s="32"/>
      <c r="D60" s="75">
        <f>COUNTIF(D59:D59, "1")</f>
        <v>1</v>
      </c>
      <c r="E60" s="37">
        <f>SUM(E59:E59)</f>
        <v>12351.53</v>
      </c>
      <c r="F60" s="80">
        <f>G60/B60</f>
        <v>0</v>
      </c>
      <c r="G60" s="33">
        <f>COUNTIF(G59:G59, "&gt;0")</f>
        <v>0</v>
      </c>
      <c r="H60" s="32"/>
      <c r="I60" s="37">
        <f>SUM(I59:I59)</f>
        <v>92</v>
      </c>
      <c r="J60" s="33">
        <f>COUNTA(J59:J59)</f>
        <v>0</v>
      </c>
      <c r="K60" s="37">
        <f>SUM(K59:K59)</f>
        <v>0</v>
      </c>
      <c r="L60" s="45">
        <f>K60/I60</f>
        <v>0</v>
      </c>
    </row>
    <row r="61" spans="1:12" ht="12.75" customHeight="1">
      <c r="A61" s="32"/>
      <c r="B61" s="33"/>
      <c r="C61" s="32"/>
      <c r="D61" s="75"/>
      <c r="E61" s="37"/>
      <c r="F61" s="80"/>
      <c r="G61" s="33"/>
      <c r="H61" s="32"/>
      <c r="I61" s="37"/>
      <c r="J61" s="33"/>
      <c r="K61" s="37"/>
      <c r="L61" s="45"/>
    </row>
    <row r="62" spans="1:12" ht="12.75" customHeight="1">
      <c r="A62" s="70" t="s">
        <v>1821</v>
      </c>
      <c r="B62" s="70" t="s">
        <v>1859</v>
      </c>
      <c r="C62" s="70" t="s">
        <v>1860</v>
      </c>
      <c r="D62" s="70">
        <v>1</v>
      </c>
      <c r="E62" s="149">
        <v>303.73</v>
      </c>
      <c r="F62" s="70"/>
      <c r="G62" s="70"/>
      <c r="H62" s="70"/>
      <c r="I62" s="32">
        <v>92</v>
      </c>
      <c r="J62" s="138"/>
      <c r="K62" s="138"/>
      <c r="L62" s="140">
        <f t="shared" ref="L62:L69" si="8">K62/I62</f>
        <v>0</v>
      </c>
    </row>
    <row r="63" spans="1:12" ht="12.75" customHeight="1">
      <c r="A63" s="70" t="s">
        <v>1821</v>
      </c>
      <c r="B63" s="70" t="s">
        <v>1929</v>
      </c>
      <c r="C63" s="70" t="s">
        <v>1930</v>
      </c>
      <c r="D63" s="70">
        <v>1</v>
      </c>
      <c r="E63" s="149">
        <v>1088.8499999999999</v>
      </c>
      <c r="F63" s="70"/>
      <c r="G63" s="70"/>
      <c r="H63" s="70"/>
      <c r="I63" s="32">
        <v>92</v>
      </c>
      <c r="J63" s="138"/>
      <c r="K63" s="138"/>
      <c r="L63" s="140">
        <f t="shared" si="8"/>
        <v>0</v>
      </c>
    </row>
    <row r="64" spans="1:12" ht="12.75" customHeight="1">
      <c r="A64" s="70" t="s">
        <v>1821</v>
      </c>
      <c r="B64" s="70" t="s">
        <v>1987</v>
      </c>
      <c r="C64" s="70" t="s">
        <v>1988</v>
      </c>
      <c r="D64" s="70">
        <v>1</v>
      </c>
      <c r="E64" s="149">
        <v>7578.06</v>
      </c>
      <c r="F64" s="70" t="s">
        <v>33</v>
      </c>
      <c r="G64" s="70">
        <v>1</v>
      </c>
      <c r="H64" s="70" t="s">
        <v>181</v>
      </c>
      <c r="I64" s="32">
        <v>92</v>
      </c>
      <c r="J64" s="138"/>
      <c r="K64" s="138"/>
      <c r="L64" s="140">
        <f t="shared" si="8"/>
        <v>0</v>
      </c>
    </row>
    <row r="65" spans="1:12" ht="12.75" customHeight="1">
      <c r="A65" s="70" t="s">
        <v>1821</v>
      </c>
      <c r="B65" s="70" t="s">
        <v>1989</v>
      </c>
      <c r="C65" s="70" t="s">
        <v>1990</v>
      </c>
      <c r="D65" s="70">
        <v>1</v>
      </c>
      <c r="E65" s="149">
        <v>3550.97</v>
      </c>
      <c r="F65" s="70"/>
      <c r="G65" s="70"/>
      <c r="H65" s="70"/>
      <c r="I65" s="32">
        <v>92</v>
      </c>
      <c r="J65" s="138"/>
      <c r="K65" s="138"/>
      <c r="L65" s="140">
        <f t="shared" si="8"/>
        <v>0</v>
      </c>
    </row>
    <row r="66" spans="1:12" ht="12.75" customHeight="1">
      <c r="A66" s="70" t="s">
        <v>1821</v>
      </c>
      <c r="B66" s="70" t="s">
        <v>2001</v>
      </c>
      <c r="C66" s="70" t="s">
        <v>2002</v>
      </c>
      <c r="D66" s="70">
        <v>1</v>
      </c>
      <c r="E66" s="149">
        <v>2247.92</v>
      </c>
      <c r="F66" s="70" t="s">
        <v>33</v>
      </c>
      <c r="G66" s="70">
        <v>1</v>
      </c>
      <c r="H66" s="70" t="s">
        <v>181</v>
      </c>
      <c r="I66" s="32">
        <v>92</v>
      </c>
      <c r="J66" s="199" t="s">
        <v>33</v>
      </c>
      <c r="K66" s="138">
        <v>44</v>
      </c>
      <c r="L66" s="140">
        <f t="shared" si="8"/>
        <v>0.47826086956521741</v>
      </c>
    </row>
    <row r="67" spans="1:12" ht="12.75" customHeight="1">
      <c r="A67" s="70" t="s">
        <v>1821</v>
      </c>
      <c r="B67" s="70" t="s">
        <v>2051</v>
      </c>
      <c r="C67" s="70" t="s">
        <v>2052</v>
      </c>
      <c r="D67" s="70">
        <v>1</v>
      </c>
      <c r="E67" s="149">
        <v>714.23</v>
      </c>
      <c r="F67" s="70"/>
      <c r="G67" s="70"/>
      <c r="H67" s="70"/>
      <c r="I67" s="32">
        <v>92</v>
      </c>
      <c r="J67" s="36"/>
      <c r="K67" s="36"/>
      <c r="L67" s="140">
        <f t="shared" si="8"/>
        <v>0</v>
      </c>
    </row>
    <row r="68" spans="1:12" ht="12.75" customHeight="1">
      <c r="A68" s="70" t="s">
        <v>1821</v>
      </c>
      <c r="B68" s="70" t="s">
        <v>2067</v>
      </c>
      <c r="C68" s="70" t="s">
        <v>2068</v>
      </c>
      <c r="D68" s="70">
        <v>1</v>
      </c>
      <c r="E68" s="149">
        <v>1570.09</v>
      </c>
      <c r="F68" s="70" t="s">
        <v>33</v>
      </c>
      <c r="G68" s="70">
        <v>1</v>
      </c>
      <c r="H68" s="70" t="s">
        <v>181</v>
      </c>
      <c r="I68" s="32">
        <v>92</v>
      </c>
      <c r="J68" s="138"/>
      <c r="K68" s="138"/>
      <c r="L68" s="140">
        <f t="shared" si="8"/>
        <v>0</v>
      </c>
    </row>
    <row r="69" spans="1:12" ht="12.75" customHeight="1">
      <c r="A69" s="71" t="s">
        <v>1821</v>
      </c>
      <c r="B69" s="71" t="s">
        <v>2075</v>
      </c>
      <c r="C69" s="71" t="s">
        <v>2076</v>
      </c>
      <c r="D69" s="71">
        <v>1</v>
      </c>
      <c r="E69" s="152">
        <v>63.01</v>
      </c>
      <c r="F69" s="71" t="s">
        <v>33</v>
      </c>
      <c r="G69" s="71">
        <v>1</v>
      </c>
      <c r="H69" s="71" t="s">
        <v>181</v>
      </c>
      <c r="I69" s="35">
        <v>92</v>
      </c>
      <c r="J69" s="65"/>
      <c r="K69" s="65"/>
      <c r="L69" s="141">
        <f t="shared" si="8"/>
        <v>0</v>
      </c>
    </row>
    <row r="70" spans="1:12" ht="12.75" customHeight="1">
      <c r="A70" s="32"/>
      <c r="B70" s="33">
        <f>COUNTA(B62:B69)</f>
        <v>8</v>
      </c>
      <c r="C70" s="32"/>
      <c r="D70" s="75">
        <f>COUNTIF(D62:D69, "1")</f>
        <v>8</v>
      </c>
      <c r="E70" s="37">
        <f>SUM(E62:E69)</f>
        <v>17116.859999999997</v>
      </c>
      <c r="F70" s="80">
        <f>G70/B70</f>
        <v>0.5</v>
      </c>
      <c r="G70" s="33">
        <f>COUNTIF(G62:G69, "&gt;0")</f>
        <v>4</v>
      </c>
      <c r="H70" s="32"/>
      <c r="I70" s="37">
        <f>SUM(I62:I69)</f>
        <v>736</v>
      </c>
      <c r="J70" s="33">
        <f>COUNTA(J62:J69)</f>
        <v>1</v>
      </c>
      <c r="K70" s="37">
        <f>SUM(K62:K69)</f>
        <v>44</v>
      </c>
      <c r="L70" s="45">
        <f>K70/I70</f>
        <v>5.9782608695652176E-2</v>
      </c>
    </row>
    <row r="71" spans="1:12" ht="12.75" customHeight="1">
      <c r="A71" s="32"/>
      <c r="B71" s="33"/>
      <c r="C71" s="32"/>
      <c r="D71" s="75"/>
      <c r="E71" s="37"/>
      <c r="F71" s="80"/>
      <c r="G71" s="33"/>
      <c r="H71" s="32"/>
      <c r="I71" s="37"/>
      <c r="J71" s="33"/>
      <c r="K71" s="37"/>
      <c r="L71" s="45"/>
    </row>
    <row r="72" spans="1:12" ht="12.75" customHeight="1">
      <c r="A72" s="71" t="s">
        <v>2534</v>
      </c>
      <c r="B72" s="71" t="s">
        <v>2541</v>
      </c>
      <c r="C72" s="71" t="s">
        <v>2542</v>
      </c>
      <c r="D72" s="71">
        <v>1</v>
      </c>
      <c r="E72" s="152">
        <v>832.54</v>
      </c>
      <c r="F72" s="71"/>
      <c r="G72" s="71"/>
      <c r="H72" s="71"/>
      <c r="I72" s="35">
        <v>92</v>
      </c>
      <c r="J72" s="65"/>
      <c r="K72" s="65"/>
      <c r="L72" s="141">
        <f t="shared" ref="L72" si="9">K72/I72</f>
        <v>0</v>
      </c>
    </row>
    <row r="73" spans="1:12" ht="12.75" customHeight="1">
      <c r="A73" s="32"/>
      <c r="B73" s="33">
        <f>COUNTA(B72:B72)</f>
        <v>1</v>
      </c>
      <c r="C73" s="32"/>
      <c r="D73" s="75">
        <f>COUNTIF(D72:D72, "1")</f>
        <v>1</v>
      </c>
      <c r="E73" s="37">
        <f>SUM(E72:E72)</f>
        <v>832.54</v>
      </c>
      <c r="F73" s="80">
        <f>G73/B73</f>
        <v>0</v>
      </c>
      <c r="G73" s="33">
        <f>COUNTIF(G72:G72, "&gt;0")</f>
        <v>0</v>
      </c>
      <c r="H73" s="32"/>
      <c r="I73" s="37">
        <f>SUM(I72:I72)</f>
        <v>92</v>
      </c>
      <c r="J73" s="33">
        <f>COUNTA(J72:J72)</f>
        <v>0</v>
      </c>
      <c r="K73" s="37">
        <f>SUM(K72:K72)</f>
        <v>0</v>
      </c>
      <c r="L73" s="45">
        <f>K73/I73</f>
        <v>0</v>
      </c>
    </row>
    <row r="74" spans="1:12" ht="12.75" customHeight="1">
      <c r="A74" s="32"/>
      <c r="B74" s="33"/>
      <c r="C74" s="32"/>
      <c r="D74" s="75"/>
      <c r="E74" s="37"/>
      <c r="F74" s="80"/>
      <c r="G74" s="33"/>
      <c r="H74" s="32"/>
      <c r="I74" s="37"/>
      <c r="J74" s="33"/>
      <c r="K74" s="37"/>
      <c r="L74" s="45"/>
    </row>
    <row r="75" spans="1:12" ht="12.75" customHeight="1">
      <c r="A75" s="70" t="s">
        <v>2664</v>
      </c>
      <c r="B75" s="70" t="s">
        <v>2675</v>
      </c>
      <c r="C75" s="70" t="s">
        <v>2676</v>
      </c>
      <c r="D75" s="70">
        <v>1</v>
      </c>
      <c r="E75" s="149">
        <v>698.66</v>
      </c>
      <c r="F75" s="70" t="s">
        <v>33</v>
      </c>
      <c r="G75" s="70">
        <v>1</v>
      </c>
      <c r="H75" s="70" t="s">
        <v>181</v>
      </c>
      <c r="I75" s="32">
        <v>92</v>
      </c>
      <c r="J75" s="199"/>
      <c r="K75" s="199"/>
      <c r="L75" s="140">
        <f t="shared" ref="L75:L81" si="10">K75/I75</f>
        <v>0</v>
      </c>
    </row>
    <row r="76" spans="1:12" ht="12.75" customHeight="1">
      <c r="A76" s="70" t="s">
        <v>2664</v>
      </c>
      <c r="B76" s="70" t="s">
        <v>2679</v>
      </c>
      <c r="C76" s="70" t="s">
        <v>2680</v>
      </c>
      <c r="D76" s="70">
        <v>1</v>
      </c>
      <c r="E76" s="149">
        <v>1153.8399999999999</v>
      </c>
      <c r="F76" s="70" t="s">
        <v>33</v>
      </c>
      <c r="G76" s="70">
        <v>1</v>
      </c>
      <c r="H76" s="70" t="s">
        <v>181</v>
      </c>
      <c r="I76" s="32">
        <v>92</v>
      </c>
      <c r="J76" s="199" t="s">
        <v>33</v>
      </c>
      <c r="K76" s="199">
        <v>1</v>
      </c>
      <c r="L76" s="140">
        <f t="shared" si="10"/>
        <v>1.0869565217391304E-2</v>
      </c>
    </row>
    <row r="77" spans="1:12" ht="12.75" customHeight="1">
      <c r="A77" s="70" t="s">
        <v>2664</v>
      </c>
      <c r="B77" s="70" t="s">
        <v>2683</v>
      </c>
      <c r="C77" s="70" t="s">
        <v>2684</v>
      </c>
      <c r="D77" s="70">
        <v>1</v>
      </c>
      <c r="E77" s="149">
        <v>8682.39</v>
      </c>
      <c r="F77" s="70" t="s">
        <v>33</v>
      </c>
      <c r="G77" s="70">
        <v>2</v>
      </c>
      <c r="H77" s="70" t="s">
        <v>36</v>
      </c>
      <c r="I77" s="32">
        <v>92</v>
      </c>
      <c r="J77" s="199"/>
      <c r="K77" s="199"/>
      <c r="L77" s="140">
        <f t="shared" si="10"/>
        <v>0</v>
      </c>
    </row>
    <row r="78" spans="1:12" ht="12.75" customHeight="1">
      <c r="A78" s="70" t="s">
        <v>2664</v>
      </c>
      <c r="B78" s="70" t="s">
        <v>2685</v>
      </c>
      <c r="C78" s="70" t="s">
        <v>2686</v>
      </c>
      <c r="D78" s="70">
        <v>1</v>
      </c>
      <c r="E78" s="149">
        <v>1171.06</v>
      </c>
      <c r="F78" s="70" t="s">
        <v>33</v>
      </c>
      <c r="G78" s="70">
        <v>1</v>
      </c>
      <c r="H78" s="70" t="s">
        <v>181</v>
      </c>
      <c r="I78" s="32">
        <v>92</v>
      </c>
      <c r="J78" s="199"/>
      <c r="K78" s="199"/>
      <c r="L78" s="140">
        <f t="shared" si="10"/>
        <v>0</v>
      </c>
    </row>
    <row r="79" spans="1:12" ht="12.75" customHeight="1">
      <c r="A79" s="70" t="s">
        <v>2664</v>
      </c>
      <c r="B79" s="70" t="s">
        <v>2689</v>
      </c>
      <c r="C79" s="70" t="s">
        <v>2690</v>
      </c>
      <c r="D79" s="70">
        <v>1</v>
      </c>
      <c r="E79" s="149">
        <v>252.71</v>
      </c>
      <c r="F79" s="70" t="s">
        <v>33</v>
      </c>
      <c r="G79" s="70">
        <v>1</v>
      </c>
      <c r="H79" s="70" t="s">
        <v>181</v>
      </c>
      <c r="I79" s="32">
        <v>92</v>
      </c>
      <c r="J79" s="199"/>
      <c r="K79" s="199"/>
      <c r="L79" s="140">
        <f t="shared" si="10"/>
        <v>0</v>
      </c>
    </row>
    <row r="80" spans="1:12" ht="12.75" customHeight="1">
      <c r="A80" s="70" t="s">
        <v>2664</v>
      </c>
      <c r="B80" s="70" t="s">
        <v>2691</v>
      </c>
      <c r="C80" s="70" t="s">
        <v>2692</v>
      </c>
      <c r="D80" s="70">
        <v>1</v>
      </c>
      <c r="E80" s="149">
        <v>179.5</v>
      </c>
      <c r="F80" s="70" t="s">
        <v>33</v>
      </c>
      <c r="G80" s="70">
        <v>1</v>
      </c>
      <c r="H80" s="70" t="s">
        <v>181</v>
      </c>
      <c r="I80" s="32">
        <v>92</v>
      </c>
      <c r="J80" s="199" t="s">
        <v>33</v>
      </c>
      <c r="K80" s="199">
        <v>90</v>
      </c>
      <c r="L80" s="140">
        <f t="shared" si="10"/>
        <v>0.97826086956521741</v>
      </c>
    </row>
    <row r="81" spans="1:12" ht="12.75" customHeight="1">
      <c r="A81" s="71" t="s">
        <v>2664</v>
      </c>
      <c r="B81" s="71" t="s">
        <v>2715</v>
      </c>
      <c r="C81" s="71" t="s">
        <v>2716</v>
      </c>
      <c r="D81" s="71">
        <v>1</v>
      </c>
      <c r="E81" s="152">
        <v>698.31</v>
      </c>
      <c r="F81" s="71" t="s">
        <v>33</v>
      </c>
      <c r="G81" s="71">
        <v>1</v>
      </c>
      <c r="H81" s="71" t="s">
        <v>181</v>
      </c>
      <c r="I81" s="35">
        <v>92</v>
      </c>
      <c r="J81" s="65" t="s">
        <v>33</v>
      </c>
      <c r="K81" s="65">
        <v>1</v>
      </c>
      <c r="L81" s="141">
        <f t="shared" si="10"/>
        <v>1.0869565217391304E-2</v>
      </c>
    </row>
    <row r="82" spans="1:12" ht="12.75" customHeight="1">
      <c r="A82" s="32"/>
      <c r="B82" s="33">
        <f>COUNTA(B75:B81)</f>
        <v>7</v>
      </c>
      <c r="C82" s="32"/>
      <c r="D82" s="75">
        <f>COUNTIF(D75:D81, "1")</f>
        <v>7</v>
      </c>
      <c r="E82" s="37">
        <f>SUM(E75:E81)</f>
        <v>12836.469999999998</v>
      </c>
      <c r="F82" s="80">
        <f>G82/B82</f>
        <v>1</v>
      </c>
      <c r="G82" s="33">
        <f>COUNTIF(G75:G81, "&gt;0")</f>
        <v>7</v>
      </c>
      <c r="H82" s="32"/>
      <c r="I82" s="37">
        <f>SUM(I75:I81)</f>
        <v>644</v>
      </c>
      <c r="J82" s="33">
        <f>COUNTA(J75:J81)</f>
        <v>3</v>
      </c>
      <c r="K82" s="37">
        <f>SUM(K75:K81)</f>
        <v>92</v>
      </c>
      <c r="L82" s="45">
        <f>K82/I82</f>
        <v>0.14285714285714285</v>
      </c>
    </row>
    <row r="83" spans="1:12" ht="12.75" customHeight="1">
      <c r="A83" s="32"/>
      <c r="B83" s="33"/>
      <c r="C83" s="32"/>
      <c r="D83" s="75"/>
      <c r="E83" s="37"/>
      <c r="F83" s="80"/>
      <c r="G83" s="33"/>
      <c r="H83" s="32"/>
      <c r="I83" s="37"/>
      <c r="J83" s="33"/>
      <c r="K83" s="37"/>
      <c r="L83" s="45"/>
    </row>
    <row r="84" spans="1:12" ht="12.75" customHeight="1">
      <c r="A84" s="70" t="s">
        <v>2749</v>
      </c>
      <c r="B84" s="70" t="s">
        <v>2760</v>
      </c>
      <c r="C84" s="70" t="s">
        <v>2761</v>
      </c>
      <c r="D84" s="70">
        <v>1</v>
      </c>
      <c r="E84" s="149">
        <v>399.22</v>
      </c>
      <c r="F84" s="70" t="s">
        <v>33</v>
      </c>
      <c r="G84" s="70">
        <v>1</v>
      </c>
      <c r="H84" s="70" t="s">
        <v>181</v>
      </c>
      <c r="I84" s="32">
        <v>92</v>
      </c>
      <c r="J84" s="199"/>
      <c r="K84" s="199"/>
      <c r="L84" s="140">
        <f t="shared" ref="L84:L87" si="11">K84/I84</f>
        <v>0</v>
      </c>
    </row>
    <row r="85" spans="1:12" ht="12.75" customHeight="1">
      <c r="A85" s="70" t="s">
        <v>2749</v>
      </c>
      <c r="B85" s="70" t="s">
        <v>2770</v>
      </c>
      <c r="C85" s="70" t="s">
        <v>2771</v>
      </c>
      <c r="D85" s="70">
        <v>1</v>
      </c>
      <c r="E85" s="149">
        <v>185.72</v>
      </c>
      <c r="F85" s="70"/>
      <c r="G85" s="70"/>
      <c r="H85" s="70"/>
      <c r="I85" s="32">
        <v>92</v>
      </c>
      <c r="J85" s="199"/>
      <c r="K85" s="199"/>
      <c r="L85" s="140">
        <f t="shared" si="11"/>
        <v>0</v>
      </c>
    </row>
    <row r="86" spans="1:12" ht="12.75" customHeight="1">
      <c r="A86" s="70" t="s">
        <v>2749</v>
      </c>
      <c r="B86" s="70" t="s">
        <v>2806</v>
      </c>
      <c r="C86" s="70" t="s">
        <v>2807</v>
      </c>
      <c r="D86" s="70">
        <v>1</v>
      </c>
      <c r="E86" s="149">
        <v>2395.2600000000002</v>
      </c>
      <c r="F86" s="70"/>
      <c r="G86" s="70"/>
      <c r="H86" s="70"/>
      <c r="I86" s="32">
        <v>92</v>
      </c>
      <c r="J86" s="199"/>
      <c r="K86" s="199"/>
      <c r="L86" s="140">
        <f t="shared" si="11"/>
        <v>0</v>
      </c>
    </row>
    <row r="87" spans="1:12" ht="12.75" customHeight="1">
      <c r="A87" s="71" t="s">
        <v>2749</v>
      </c>
      <c r="B87" s="71" t="s">
        <v>2816</v>
      </c>
      <c r="C87" s="71" t="s">
        <v>2817</v>
      </c>
      <c r="D87" s="71">
        <v>1</v>
      </c>
      <c r="E87" s="152">
        <v>1066.53</v>
      </c>
      <c r="F87" s="71"/>
      <c r="G87" s="71"/>
      <c r="H87" s="71"/>
      <c r="I87" s="35">
        <v>92</v>
      </c>
      <c r="J87" s="65"/>
      <c r="K87" s="65"/>
      <c r="L87" s="141">
        <f t="shared" si="11"/>
        <v>0</v>
      </c>
    </row>
    <row r="88" spans="1:12" ht="12.75" customHeight="1">
      <c r="A88" s="32"/>
      <c r="B88" s="33">
        <f>COUNTA(B84:B87)</f>
        <v>4</v>
      </c>
      <c r="C88" s="32"/>
      <c r="D88" s="75">
        <f>COUNTIF(D84:D87, "1")</f>
        <v>4</v>
      </c>
      <c r="E88" s="37">
        <f>SUM(E84:E87)</f>
        <v>4046.7300000000005</v>
      </c>
      <c r="F88" s="80">
        <f>G88/B88</f>
        <v>0.25</v>
      </c>
      <c r="G88" s="33">
        <f>COUNTIF(G84:G87, "&gt;0")</f>
        <v>1</v>
      </c>
      <c r="H88" s="32"/>
      <c r="I88" s="37">
        <f>SUM(I84:I87)</f>
        <v>368</v>
      </c>
      <c r="J88" s="33">
        <f>COUNTA(J84:J87)</f>
        <v>0</v>
      </c>
      <c r="K88" s="37">
        <f>SUM(K84:K87)</f>
        <v>0</v>
      </c>
      <c r="L88" s="45">
        <f>K88/I88</f>
        <v>0</v>
      </c>
    </row>
    <row r="89" spans="1:12" ht="12.75" customHeight="1">
      <c r="A89" s="32"/>
      <c r="B89" s="33"/>
      <c r="C89" s="32"/>
      <c r="D89" s="75"/>
      <c r="E89" s="37"/>
      <c r="F89" s="80"/>
      <c r="G89" s="33"/>
      <c r="H89" s="32"/>
      <c r="I89" s="37"/>
      <c r="J89" s="33"/>
      <c r="K89" s="37"/>
      <c r="L89" s="45"/>
    </row>
    <row r="90" spans="1:12" ht="12.75" customHeight="1">
      <c r="A90" s="70" t="s">
        <v>2832</v>
      </c>
      <c r="B90" s="70" t="s">
        <v>2833</v>
      </c>
      <c r="C90" s="70" t="s">
        <v>2834</v>
      </c>
      <c r="D90" s="70">
        <v>1</v>
      </c>
      <c r="E90" s="149">
        <v>347.19</v>
      </c>
      <c r="F90" s="70" t="s">
        <v>33</v>
      </c>
      <c r="G90" s="70">
        <v>1</v>
      </c>
      <c r="H90" s="70" t="s">
        <v>181</v>
      </c>
      <c r="I90" s="32">
        <v>92</v>
      </c>
      <c r="J90" s="199"/>
      <c r="K90" s="199"/>
      <c r="L90" s="140">
        <f t="shared" ref="L90:L92" si="12">K90/I90</f>
        <v>0</v>
      </c>
    </row>
    <row r="91" spans="1:12" ht="12.75" customHeight="1">
      <c r="A91" s="70" t="s">
        <v>2832</v>
      </c>
      <c r="B91" s="70" t="s">
        <v>2837</v>
      </c>
      <c r="C91" s="70" t="s">
        <v>2838</v>
      </c>
      <c r="D91" s="70">
        <v>1</v>
      </c>
      <c r="E91" s="149">
        <v>2001.31</v>
      </c>
      <c r="F91" s="70"/>
      <c r="G91" s="70"/>
      <c r="H91" s="70"/>
      <c r="I91" s="32">
        <v>92</v>
      </c>
      <c r="J91" s="199"/>
      <c r="K91" s="199"/>
      <c r="L91" s="140">
        <f t="shared" si="12"/>
        <v>0</v>
      </c>
    </row>
    <row r="92" spans="1:12" ht="12.75" customHeight="1">
      <c r="A92" s="71" t="s">
        <v>2832</v>
      </c>
      <c r="B92" s="71" t="s">
        <v>2875</v>
      </c>
      <c r="C92" s="71" t="s">
        <v>2876</v>
      </c>
      <c r="D92" s="71">
        <v>1</v>
      </c>
      <c r="E92" s="152">
        <v>1886.2</v>
      </c>
      <c r="F92" s="71" t="s">
        <v>33</v>
      </c>
      <c r="G92" s="71">
        <v>1</v>
      </c>
      <c r="H92" s="71" t="s">
        <v>181</v>
      </c>
      <c r="I92" s="35">
        <v>92</v>
      </c>
      <c r="J92" s="65"/>
      <c r="K92" s="65"/>
      <c r="L92" s="141">
        <f t="shared" si="12"/>
        <v>0</v>
      </c>
    </row>
    <row r="93" spans="1:12" ht="12.75" customHeight="1">
      <c r="A93" s="32"/>
      <c r="B93" s="33">
        <f>COUNTA(B90:B92)</f>
        <v>3</v>
      </c>
      <c r="C93" s="32"/>
      <c r="D93" s="75">
        <f>COUNTIF(D90:D92, "1")</f>
        <v>3</v>
      </c>
      <c r="E93" s="37">
        <f>SUM(E90:E92)</f>
        <v>4234.7</v>
      </c>
      <c r="F93" s="80">
        <f>G93/B93</f>
        <v>0.66666666666666663</v>
      </c>
      <c r="G93" s="33">
        <f>COUNTIF(G90:G92, "&gt;0")</f>
        <v>2</v>
      </c>
      <c r="H93" s="32"/>
      <c r="I93" s="37">
        <f>SUM(I90:I92)</f>
        <v>276</v>
      </c>
      <c r="J93" s="33">
        <f>COUNTA(J90:J92)</f>
        <v>0</v>
      </c>
      <c r="K93" s="37">
        <f>SUM(K90:K92)</f>
        <v>0</v>
      </c>
      <c r="L93" s="45">
        <f>K93/I93</f>
        <v>0</v>
      </c>
    </row>
    <row r="94" spans="1:12" ht="12.75" customHeight="1">
      <c r="A94" s="32"/>
      <c r="B94" s="33"/>
      <c r="C94" s="32"/>
      <c r="D94" s="75"/>
      <c r="E94" s="139"/>
      <c r="F94" s="80"/>
      <c r="G94" s="33"/>
      <c r="H94" s="32"/>
      <c r="I94" s="37"/>
      <c r="J94" s="33"/>
      <c r="K94" s="37"/>
      <c r="L94" s="45"/>
    </row>
    <row r="95" spans="1:12" ht="12.75" customHeight="1">
      <c r="A95" s="32"/>
      <c r="B95" s="147"/>
      <c r="C95" s="148" t="s">
        <v>186</v>
      </c>
      <c r="D95" s="75"/>
      <c r="E95" s="37"/>
      <c r="F95" s="80"/>
      <c r="G95" s="33"/>
      <c r="H95" s="32"/>
      <c r="I95" s="37"/>
      <c r="J95" s="33"/>
      <c r="K95" s="37"/>
      <c r="L95" s="45"/>
    </row>
    <row r="96" spans="1:12" ht="12.75" customHeight="1">
      <c r="A96" s="47"/>
      <c r="B96" s="47"/>
      <c r="C96" s="47"/>
      <c r="D96" s="54"/>
      <c r="E96" s="54"/>
      <c r="F96" s="143"/>
      <c r="G96" s="143"/>
      <c r="H96" s="143"/>
      <c r="I96" s="47"/>
      <c r="J96" s="47"/>
      <c r="K96" s="47"/>
      <c r="L96" s="47"/>
    </row>
    <row r="97" spans="1:12" s="6" customFormat="1" ht="12.75" customHeight="1">
      <c r="A97" s="143"/>
      <c r="B97" s="143"/>
      <c r="C97" s="106" t="s">
        <v>83</v>
      </c>
      <c r="D97" s="119"/>
      <c r="E97" s="119"/>
      <c r="F97" s="56"/>
      <c r="G97" s="36"/>
      <c r="H97" s="36"/>
      <c r="I97" s="143"/>
      <c r="J97" s="143"/>
      <c r="K97" s="143"/>
      <c r="L97" s="143"/>
    </row>
    <row r="98" spans="1:12" s="6" customFormat="1" ht="12.75" customHeight="1">
      <c r="A98" s="143"/>
      <c r="B98" s="143"/>
      <c r="C98" s="106"/>
      <c r="D98" s="122" t="s">
        <v>168</v>
      </c>
      <c r="E98" s="102">
        <f>SUM(B7+B13+B18+B23+B41+B52+B57+B60+B70+B73+B82+B88+B93)</f>
        <v>67</v>
      </c>
      <c r="F98" s="143"/>
      <c r="G98" s="36"/>
      <c r="H98" s="36"/>
      <c r="I98" s="143"/>
      <c r="J98" s="143"/>
      <c r="K98" s="143"/>
      <c r="L98" s="143"/>
    </row>
    <row r="99" spans="1:12" s="6" customFormat="1" ht="12.75" customHeight="1">
      <c r="A99" s="143"/>
      <c r="B99" s="143"/>
      <c r="C99" s="106"/>
      <c r="D99" s="111" t="s">
        <v>169</v>
      </c>
      <c r="E99" s="101">
        <f>SUM(E7+E13+E18+E23+E41+E52+E57+E60+E70+E73+E82+E88+E93)</f>
        <v>97916.749999999985</v>
      </c>
      <c r="F99" s="144" t="s">
        <v>2933</v>
      </c>
      <c r="G99" s="36"/>
      <c r="H99" s="36"/>
      <c r="I99" s="143"/>
      <c r="J99" s="143"/>
      <c r="K99" s="143"/>
      <c r="L99" s="143"/>
    </row>
    <row r="100" spans="1:12" s="6" customFormat="1" ht="12.75" customHeight="1">
      <c r="A100" s="143"/>
      <c r="B100" s="143"/>
      <c r="C100" s="145"/>
      <c r="D100" s="111" t="s">
        <v>172</v>
      </c>
      <c r="E100" s="102">
        <f>SUM(G7+G13+G18+G23+G41+G52+G57+G60+G70+G73+G82+G88+G93)</f>
        <v>41</v>
      </c>
      <c r="F100" s="143"/>
      <c r="G100" s="36"/>
      <c r="H100" s="36"/>
      <c r="I100" s="143"/>
      <c r="J100" s="143"/>
      <c r="K100" s="143"/>
      <c r="L100" s="143"/>
    </row>
    <row r="101" spans="1:12" s="6" customFormat="1" ht="12.75" customHeight="1">
      <c r="A101" s="143"/>
      <c r="B101" s="143"/>
      <c r="C101" s="145"/>
      <c r="D101" s="111" t="s">
        <v>170</v>
      </c>
      <c r="E101" s="131">
        <f>E100/E98</f>
        <v>0.61194029850746268</v>
      </c>
      <c r="F101" s="143"/>
      <c r="G101" s="36"/>
      <c r="H101" s="36"/>
      <c r="I101" s="143"/>
      <c r="J101" s="143"/>
      <c r="K101" s="143"/>
      <c r="L101" s="143"/>
    </row>
    <row r="102" spans="1:12" s="6" customFormat="1" ht="12.75" customHeight="1">
      <c r="A102" s="143"/>
      <c r="B102" s="143"/>
      <c r="C102" s="145"/>
      <c r="D102" s="111" t="s">
        <v>173</v>
      </c>
      <c r="E102" s="101">
        <f>SUM(I7+I13+I18+I23+I41+I52+I57+I60+I70+I73+I82+I88+I93)</f>
        <v>6072</v>
      </c>
      <c r="F102" s="143"/>
      <c r="G102" s="36"/>
      <c r="H102" s="36"/>
      <c r="I102" s="143"/>
      <c r="J102" s="143"/>
      <c r="K102" s="143"/>
      <c r="L102" s="143"/>
    </row>
    <row r="103" spans="1:12" s="6" customFormat="1" ht="12.75" customHeight="1">
      <c r="A103" s="143"/>
      <c r="B103" s="143"/>
      <c r="C103" s="143"/>
      <c r="D103" s="122" t="s">
        <v>174</v>
      </c>
      <c r="E103" s="101">
        <f>SUM(J7+J13+J18+J23+J41+J52+J57+J60+J70+J73+J82+J88+J93)</f>
        <v>9</v>
      </c>
      <c r="F103" s="143"/>
      <c r="G103" s="36"/>
      <c r="H103" s="36"/>
      <c r="I103" s="143"/>
      <c r="J103" s="143"/>
      <c r="K103" s="143"/>
      <c r="L103" s="143"/>
    </row>
    <row r="104" spans="1:12" s="6" customFormat="1" ht="12.75" customHeight="1">
      <c r="A104" s="143"/>
      <c r="B104" s="143"/>
      <c r="C104" s="143"/>
      <c r="D104" s="122" t="s">
        <v>175</v>
      </c>
      <c r="E104" s="101">
        <f>SUM(K7+K13+K18+K23+K41+K52+K57+K60+K70+K73+K82+K88+K93)</f>
        <v>227</v>
      </c>
      <c r="F104" s="143"/>
      <c r="G104" s="36"/>
      <c r="H104" s="36"/>
      <c r="I104" s="143"/>
      <c r="J104" s="143"/>
      <c r="K104" s="143"/>
      <c r="L104" s="143"/>
    </row>
    <row r="105" spans="1:12" ht="12.75" customHeight="1">
      <c r="A105" s="47"/>
      <c r="B105" s="47"/>
      <c r="C105" s="47"/>
      <c r="D105" s="111" t="s">
        <v>176</v>
      </c>
      <c r="E105" s="131">
        <f>E104/E102</f>
        <v>3.7384716732542816E-2</v>
      </c>
      <c r="F105" s="143"/>
      <c r="G105" s="143"/>
      <c r="H105" s="143"/>
      <c r="I105" s="47"/>
      <c r="J105" s="47"/>
      <c r="K105" s="47"/>
      <c r="L105" s="47"/>
    </row>
    <row r="106" spans="1:12">
      <c r="D106" s="122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Washington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2011-06-27T15:25:01Z</cp:lastPrinted>
  <dcterms:created xsi:type="dcterms:W3CDTF">2006-12-12T20:37:17Z</dcterms:created>
  <dcterms:modified xsi:type="dcterms:W3CDTF">2011-06-27T15:25:09Z</dcterms:modified>
</cp:coreProperties>
</file>