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95" yWindow="930" windowWidth="18870" windowHeight="6180"/>
  </bookViews>
  <sheets>
    <sheet name="Summary" sheetId="8" r:id="rId1"/>
    <sheet name="Attributes" sheetId="2" r:id="rId2"/>
    <sheet name="Monitoring" sheetId="10" r:id="rId3"/>
    <sheet name="Pollution Sources" sheetId="11" r:id="rId4"/>
    <sheet name="2010 Actions" sheetId="4" r:id="rId5"/>
    <sheet name="Action Durations" sheetId="9" r:id="rId6"/>
    <sheet name="Beach Days" sheetId="7" r:id="rId7"/>
  </sheets>
  <definedNames>
    <definedName name="_xlnm.Print_Area" localSheetId="4">'2010 Actions'!$A$1:$J$45</definedName>
    <definedName name="_xlnm.Print_Area" localSheetId="5">'Action Durations'!$A$1:$K$36</definedName>
    <definedName name="_xlnm.Print_Area" localSheetId="1">Attributes!$A$1:$J$54</definedName>
    <definedName name="_xlnm.Print_Area" localSheetId="6">'Beach Days'!$A$1:$L$60</definedName>
    <definedName name="_xlnm.Print_Area" localSheetId="2">Monitoring!$A$1:$J$56</definedName>
    <definedName name="_xlnm.Print_Area" localSheetId="3">'Pollution Sources'!$A$1:$R$72</definedName>
    <definedName name="_xlnm.Print_Area" localSheetId="0">Summary!$A$1:$W$20</definedName>
    <definedName name="_xlnm.Print_Titles" localSheetId="4">'2010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25725"/>
</workbook>
</file>

<file path=xl/calcChain.xml><?xml version="1.0" encoding="utf-8"?>
<calcChain xmlns="http://schemas.openxmlformats.org/spreadsheetml/2006/main">
  <c r="S5" i="8"/>
  <c r="R5"/>
  <c r="Q5"/>
  <c r="P5"/>
  <c r="O5"/>
  <c r="N5"/>
  <c r="G35" i="9"/>
  <c r="G34"/>
  <c r="G32"/>
  <c r="G31"/>
  <c r="D28"/>
  <c r="D27"/>
  <c r="D26"/>
  <c r="J49" i="10"/>
  <c r="J32"/>
  <c r="J22"/>
  <c r="D56" l="1"/>
  <c r="D57" i="7" l="1"/>
  <c r="D44" i="4"/>
  <c r="D43"/>
  <c r="D40"/>
  <c r="E40" s="1"/>
  <c r="D37"/>
  <c r="E37" s="1"/>
  <c r="E41" l="1"/>
  <c r="D41"/>
  <c r="D38"/>
  <c r="D45"/>
  <c r="F5" i="8"/>
  <c r="F4"/>
  <c r="F3"/>
  <c r="F49" i="2"/>
  <c r="F32"/>
  <c r="F22"/>
  <c r="D54" s="1"/>
  <c r="K22" i="9"/>
  <c r="J22"/>
  <c r="I22"/>
  <c r="H22"/>
  <c r="G22"/>
  <c r="E22"/>
  <c r="D22"/>
  <c r="B22"/>
  <c r="G22" i="4"/>
  <c r="D22"/>
  <c r="B22"/>
  <c r="J4" i="8" s="1"/>
  <c r="F49" i="10"/>
  <c r="D5" i="8" s="1"/>
  <c r="F32" i="10"/>
  <c r="F22"/>
  <c r="I7" i="7"/>
  <c r="K7"/>
  <c r="L7" s="1"/>
  <c r="I8"/>
  <c r="K8"/>
  <c r="L8" s="1"/>
  <c r="I9"/>
  <c r="K9"/>
  <c r="L9" s="1"/>
  <c r="E23"/>
  <c r="E33"/>
  <c r="E50"/>
  <c r="E50" i="11"/>
  <c r="E33"/>
  <c r="G56" s="1"/>
  <c r="E23"/>
  <c r="B17" i="4"/>
  <c r="D30" s="1"/>
  <c r="D17"/>
  <c r="G17"/>
  <c r="G26"/>
  <c r="B26"/>
  <c r="J5" i="8" s="1"/>
  <c r="R23" i="11"/>
  <c r="R33"/>
  <c r="G71" s="1"/>
  <c r="R50"/>
  <c r="Q23"/>
  <c r="Q33"/>
  <c r="Q50"/>
  <c r="D23"/>
  <c r="D33"/>
  <c r="D50"/>
  <c r="P23"/>
  <c r="P33"/>
  <c r="P50"/>
  <c r="O23"/>
  <c r="O33"/>
  <c r="O50"/>
  <c r="N23"/>
  <c r="N33"/>
  <c r="N50"/>
  <c r="M23"/>
  <c r="M33"/>
  <c r="M50"/>
  <c r="L23"/>
  <c r="L33"/>
  <c r="L50"/>
  <c r="K23"/>
  <c r="K33"/>
  <c r="K50"/>
  <c r="J23"/>
  <c r="J33"/>
  <c r="J50"/>
  <c r="I23"/>
  <c r="I33"/>
  <c r="I50"/>
  <c r="H23"/>
  <c r="H33"/>
  <c r="H50"/>
  <c r="G23"/>
  <c r="G33"/>
  <c r="G50"/>
  <c r="F23"/>
  <c r="F33"/>
  <c r="F50"/>
  <c r="B23"/>
  <c r="B33"/>
  <c r="G54" s="1"/>
  <c r="B50"/>
  <c r="H23" i="7"/>
  <c r="V3" i="8" s="1"/>
  <c r="B33" i="7"/>
  <c r="K25"/>
  <c r="L25" s="1"/>
  <c r="K26"/>
  <c r="K30"/>
  <c r="L30" s="1"/>
  <c r="K31"/>
  <c r="L31" s="1"/>
  <c r="K32"/>
  <c r="L32" s="1"/>
  <c r="H33"/>
  <c r="G33"/>
  <c r="I32"/>
  <c r="I31"/>
  <c r="I30"/>
  <c r="I26"/>
  <c r="I25"/>
  <c r="H50"/>
  <c r="V5" i="8" s="1"/>
  <c r="D58" i="7"/>
  <c r="G23"/>
  <c r="G50"/>
  <c r="B23"/>
  <c r="B50"/>
  <c r="K49"/>
  <c r="L49" s="1"/>
  <c r="I49"/>
  <c r="K48"/>
  <c r="L48" s="1"/>
  <c r="I48"/>
  <c r="K47"/>
  <c r="L47" s="1"/>
  <c r="I47"/>
  <c r="K46"/>
  <c r="L46" s="1"/>
  <c r="I46"/>
  <c r="K45"/>
  <c r="L45" s="1"/>
  <c r="I45"/>
  <c r="K44"/>
  <c r="L44" s="1"/>
  <c r="I44"/>
  <c r="K43"/>
  <c r="L43" s="1"/>
  <c r="I43"/>
  <c r="K42"/>
  <c r="L42" s="1"/>
  <c r="I42"/>
  <c r="K41"/>
  <c r="L41" s="1"/>
  <c r="I41"/>
  <c r="K40"/>
  <c r="L40" s="1"/>
  <c r="I40"/>
  <c r="K29"/>
  <c r="L29" s="1"/>
  <c r="I29"/>
  <c r="K39"/>
  <c r="L39" s="1"/>
  <c r="I39"/>
  <c r="K38"/>
  <c r="L38" s="1"/>
  <c r="I38"/>
  <c r="K37"/>
  <c r="L37" s="1"/>
  <c r="I37"/>
  <c r="K36"/>
  <c r="L36" s="1"/>
  <c r="I36"/>
  <c r="K35"/>
  <c r="L35" s="1"/>
  <c r="I35"/>
  <c r="K22"/>
  <c r="L22" s="1"/>
  <c r="I22"/>
  <c r="K21"/>
  <c r="L21" s="1"/>
  <c r="I21"/>
  <c r="K20"/>
  <c r="L20" s="1"/>
  <c r="I20"/>
  <c r="K19"/>
  <c r="L19" s="1"/>
  <c r="I19"/>
  <c r="K18"/>
  <c r="L18" s="1"/>
  <c r="I18"/>
  <c r="K17"/>
  <c r="L17" s="1"/>
  <c r="I17"/>
  <c r="K16"/>
  <c r="L16" s="1"/>
  <c r="I16"/>
  <c r="K15"/>
  <c r="L15" s="1"/>
  <c r="I15"/>
  <c r="K14"/>
  <c r="L14" s="1"/>
  <c r="I14"/>
  <c r="K13"/>
  <c r="L13" s="1"/>
  <c r="I13"/>
  <c r="K12"/>
  <c r="L12" s="1"/>
  <c r="I12"/>
  <c r="K11"/>
  <c r="L11" s="1"/>
  <c r="I11"/>
  <c r="K10"/>
  <c r="L10" s="1"/>
  <c r="I10"/>
  <c r="K6"/>
  <c r="L6" s="1"/>
  <c r="I6"/>
  <c r="K5"/>
  <c r="L5" s="1"/>
  <c r="I5"/>
  <c r="K4"/>
  <c r="L4" s="1"/>
  <c r="I4"/>
  <c r="K3"/>
  <c r="I3"/>
  <c r="G14" i="9"/>
  <c r="E14"/>
  <c r="D14"/>
  <c r="B19"/>
  <c r="B14"/>
  <c r="D26" i="4"/>
  <c r="B49" i="10"/>
  <c r="K19" i="9"/>
  <c r="S4" i="8" s="1"/>
  <c r="J19" i="9"/>
  <c r="R4" i="8" s="1"/>
  <c r="I19" i="9"/>
  <c r="Q4" i="8" s="1"/>
  <c r="H19" i="9"/>
  <c r="P4" i="8" s="1"/>
  <c r="G19" i="9"/>
  <c r="O4" i="8" s="1"/>
  <c r="D19" i="9"/>
  <c r="N4" i="8" s="1"/>
  <c r="B32" i="10"/>
  <c r="U3" i="8"/>
  <c r="H14" i="9"/>
  <c r="I14"/>
  <c r="G33" s="1"/>
  <c r="J14"/>
  <c r="K14"/>
  <c r="B22" i="10"/>
  <c r="C3" i="8" s="1"/>
  <c r="I50" i="7"/>
  <c r="E19" i="9"/>
  <c r="B22" i="2"/>
  <c r="B32"/>
  <c r="D53" s="1"/>
  <c r="B49"/>
  <c r="E56" i="7" l="1"/>
  <c r="V4" i="8"/>
  <c r="E57" i="7"/>
  <c r="U4" i="8"/>
  <c r="E55" i="7"/>
  <c r="E54"/>
  <c r="G60" i="11"/>
  <c r="G62"/>
  <c r="G64"/>
  <c r="G66"/>
  <c r="G68"/>
  <c r="G55"/>
  <c r="G59"/>
  <c r="G61"/>
  <c r="G63"/>
  <c r="G65"/>
  <c r="G67"/>
  <c r="G69"/>
  <c r="G70"/>
  <c r="D4" i="8"/>
  <c r="D54" i="10"/>
  <c r="C4" i="8"/>
  <c r="D53" i="10"/>
  <c r="I23" i="7"/>
  <c r="D32" i="4"/>
  <c r="D31"/>
  <c r="E38"/>
  <c r="S3" i="8"/>
  <c r="S6" s="1"/>
  <c r="O3"/>
  <c r="P3"/>
  <c r="P6" s="1"/>
  <c r="N3"/>
  <c r="E44" i="4"/>
  <c r="E43"/>
  <c r="D55" i="10"/>
  <c r="G6" i="8"/>
  <c r="F6"/>
  <c r="U5"/>
  <c r="U6" s="1"/>
  <c r="W3"/>
  <c r="Q3"/>
  <c r="Q6" s="1"/>
  <c r="K23" i="7"/>
  <c r="K33"/>
  <c r="I33"/>
  <c r="K4" i="8"/>
  <c r="O6"/>
  <c r="C5"/>
  <c r="E5" s="1"/>
  <c r="L4"/>
  <c r="E4"/>
  <c r="D3"/>
  <c r="E3" s="1"/>
  <c r="W4"/>
  <c r="L5"/>
  <c r="K5"/>
  <c r="J3"/>
  <c r="L26" i="7"/>
  <c r="V6" i="8"/>
  <c r="R3"/>
  <c r="R6" s="1"/>
  <c r="K50" i="7"/>
  <c r="L50" s="1"/>
  <c r="N6" i="8"/>
  <c r="L3" i="7"/>
  <c r="L33" l="1"/>
  <c r="E59"/>
  <c r="E45" i="4"/>
  <c r="C6" i="8"/>
  <c r="W5"/>
  <c r="E58" i="7"/>
  <c r="L23"/>
  <c r="G72" i="11"/>
  <c r="G36" i="9"/>
  <c r="H35" s="1"/>
  <c r="W6" i="8"/>
  <c r="D6"/>
  <c r="J6"/>
  <c r="L3"/>
  <c r="K3"/>
  <c r="E60" i="7" l="1"/>
  <c r="E6" i="8"/>
  <c r="H64" i="11"/>
  <c r="H65"/>
  <c r="H59"/>
  <c r="H60"/>
  <c r="H61"/>
  <c r="H71"/>
  <c r="H68"/>
  <c r="H69"/>
  <c r="H63"/>
  <c r="H66"/>
  <c r="H67"/>
  <c r="H70"/>
  <c r="H62"/>
  <c r="H32" i="9"/>
  <c r="H34"/>
  <c r="H33"/>
  <c r="H31"/>
  <c r="L6" i="8"/>
  <c r="K6"/>
  <c r="H72" i="11" l="1"/>
  <c r="H36" i="9"/>
</calcChain>
</file>

<file path=xl/sharedStrings.xml><?xml version="1.0" encoding="utf-8"?>
<sst xmlns="http://schemas.openxmlformats.org/spreadsheetml/2006/main" count="1163" uniqueCount="252">
  <si>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</si>
  <si>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</si>
  <si>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</si>
  <si>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</si>
  <si>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</si>
  <si>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</si>
  <si>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</si>
  <si>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</si>
  <si>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</si>
  <si>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</si>
  <si>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</si>
  <si>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</si>
  <si>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OTHER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</si>
  <si>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</si>
  <si>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</si>
  <si>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</si>
  <si>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</si>
  <si>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</si>
  <si>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</si>
  <si>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</si>
  <si>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</si>
  <si>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</si>
  <si>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</si>
  <si>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</si>
  <si>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</si>
  <si>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</si>
  <si>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</si>
  <si>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</si>
  <si>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</si>
  <si>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</si>
  <si>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Private/Public</t>
  </si>
  <si>
    <t>STORM</t>
  </si>
  <si>
    <t>ELEV_BACT</t>
  </si>
  <si>
    <t>ENTERO</t>
  </si>
  <si>
    <t>Contamination Advisory</t>
  </si>
  <si>
    <t>Not Under an Action</t>
  </si>
  <si>
    <t>No</t>
  </si>
  <si>
    <t>BEACH Act Beaches</t>
  </si>
  <si>
    <t>DAYS</t>
  </si>
  <si>
    <t>MONITORED BEACHES</t>
  </si>
  <si>
    <t>Beach action in 2010?</t>
  </si>
  <si>
    <t>Actions During Swim Season</t>
  </si>
  <si>
    <t>No. of BEACH Act beaches</t>
  </si>
  <si>
    <t>No. of Tier 1 beaches</t>
  </si>
  <si>
    <t>Swim Season Beach Days</t>
  </si>
  <si>
    <t>Actions Sorted by Duration</t>
  </si>
  <si>
    <t>Total no. of beach actions</t>
  </si>
  <si>
    <t>Total length of monitored beaches (M)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</si>
  <si>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</si>
  <si>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</si>
  <si>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</si>
  <si>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</si>
  <si>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</si>
  <si>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</si>
  <si>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</si>
  <si>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</si>
  <si>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</si>
  <si>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</si>
  <si>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Percent of Tier 1 beaches monitored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</si>
  <si>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</si>
  <si>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</si>
  <si>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</si>
  <si>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</si>
  <si>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</si>
  <si>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</si>
  <si>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</si>
  <si>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 xml:space="preserve">Beach-specific advisories or closings issued by the reporting state or local governments. An action is recorded for a beach even if only a portion of the beach is affected. See "2010 Actions" tab 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</si>
  <si>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</si>
  <si>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</si>
  <si>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</si>
  <si>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</si>
  <si>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>2010 ACTIONS SUMMARY</t>
  </si>
  <si>
    <t xml:space="preserve">Beach Name </t>
  </si>
  <si>
    <t>Swim Season Length</t>
  </si>
  <si>
    <t>Swim Season Length Units</t>
  </si>
  <si>
    <t>Swim Season Monitoring Frequency</t>
  </si>
  <si>
    <t>Swim Season Monitoring Frequency Units</t>
  </si>
  <si>
    <t>Off Season Monitoring Frequency</t>
  </si>
  <si>
    <t>Off Season Monitoring Frequency Units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</si>
  <si>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</si>
  <si>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</si>
  <si>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</si>
  <si>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</si>
  <si>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</si>
  <si>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</si>
  <si>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</si>
  <si>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</si>
  <si>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</si>
  <si>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</si>
  <si>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</si>
  <si>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</si>
  <si>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</si>
  <si>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</si>
  <si>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</si>
  <si>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</si>
  <si>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</si>
  <si>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</si>
  <si>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</si>
  <si>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</si>
  <si>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</si>
  <si>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</si>
  <si>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</si>
  <si>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</si>
  <si>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ENTERO: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</si>
  <si>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</si>
  <si>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</si>
  <si>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</si>
  <si>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</si>
  <si>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</si>
  <si>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</si>
  <si>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</si>
  <si>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</si>
  <si>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</si>
  <si>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</si>
  <si>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N/A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</si>
  <si>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</si>
  <si>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</si>
  <si>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</si>
  <si>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</si>
  <si>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</si>
  <si>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STORM:</t>
  </si>
  <si>
    <t>OTHER: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</si>
  <si>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</si>
  <si>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</si>
  <si>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</si>
  <si>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</si>
  <si>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</si>
  <si>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</si>
  <si>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</si>
  <si>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</si>
  <si>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</si>
  <si>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</si>
  <si>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</si>
  <si>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</si>
  <si>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</si>
  <si>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</si>
  <si>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</si>
  <si>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</si>
  <si>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2010 ACTIONS DURATION SUMMARY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</si>
  <si>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</si>
  <si>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</si>
  <si>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</si>
  <si>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</si>
  <si>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</si>
  <si>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</si>
  <si>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</si>
  <si>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</si>
  <si>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</si>
  <si>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2010 BEACH DAYS SUMMARY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</si>
  <si>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</si>
  <si>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</si>
  <si>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</si>
  <si>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</si>
  <si>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</si>
  <si>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</si>
  <si>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</si>
  <si>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ST. CROIX</t>
  </si>
  <si>
    <t>VI651587</t>
  </si>
  <si>
    <t>BUCCANEER BEACH</t>
  </si>
  <si>
    <t>VI207013</t>
  </si>
  <si>
    <t>CANE BAY BEACH</t>
  </si>
  <si>
    <t>VI563397</t>
  </si>
  <si>
    <t>CHENAY BAY</t>
  </si>
  <si>
    <t>VI558328</t>
  </si>
  <si>
    <t>COLUMBUS LANDING</t>
  </si>
  <si>
    <t>VI351774</t>
  </si>
  <si>
    <t>CRAMERS PARK</t>
  </si>
  <si>
    <t>VI398766</t>
  </si>
  <si>
    <t>DAVIS BAY</t>
  </si>
  <si>
    <t>VI896490</t>
  </si>
  <si>
    <t>DORSH BEACH</t>
  </si>
  <si>
    <t>VI970611</t>
  </si>
  <si>
    <t>F'STED PUBLIC BEACH</t>
  </si>
  <si>
    <t>VI146901</t>
  </si>
  <si>
    <t>GENTLE WINDS</t>
  </si>
  <si>
    <t>VI297470</t>
  </si>
  <si>
    <t>GRAPETREE</t>
  </si>
  <si>
    <t>VI931289</t>
  </si>
  <si>
    <t>HALFPENNY BEACH</t>
  </si>
  <si>
    <t>VI213332</t>
  </si>
  <si>
    <t>NEW FT. LOUISE AUGUSTA</t>
  </si>
  <si>
    <t>VI738082</t>
  </si>
  <si>
    <t>PELICAN COVE</t>
  </si>
  <si>
    <t>VI572166</t>
  </si>
  <si>
    <t>PRINCESS CONDO ROW</t>
  </si>
  <si>
    <t>VI359239</t>
  </si>
  <si>
    <t>PROTESTANT CAY</t>
  </si>
  <si>
    <t>VI252619</t>
  </si>
  <si>
    <t>RAINBOW (PROSPERITY)</t>
  </si>
  <si>
    <t>VI610321</t>
  </si>
  <si>
    <t>SHOY'S BEACH</t>
  </si>
  <si>
    <t>VI645288</t>
  </si>
  <si>
    <t>SPRAT HALL</t>
  </si>
  <si>
    <t>VI907985</t>
  </si>
  <si>
    <t>STONY GROUND</t>
  </si>
  <si>
    <t>VI381319</t>
  </si>
  <si>
    <t>TEAGUE BAY</t>
  </si>
  <si>
    <t>ST. JOHN</t>
  </si>
  <si>
    <t>VI391298</t>
  </si>
  <si>
    <t>CHOCOLATE HOLE</t>
  </si>
  <si>
    <t>VI309453</t>
  </si>
  <si>
    <t>CRUZ BAY</t>
  </si>
  <si>
    <t>VI456779</t>
  </si>
  <si>
    <t>FRANK BAY</t>
  </si>
  <si>
    <t>VI779192</t>
  </si>
  <si>
    <t>GREAT CRUZ BAY</t>
  </si>
  <si>
    <t>VI823989</t>
  </si>
  <si>
    <t>JOHNSONS</t>
  </si>
  <si>
    <t>VI204627</t>
  </si>
  <si>
    <t>KLEIN BAY</t>
  </si>
  <si>
    <t>VI255380</t>
  </si>
  <si>
    <t>OPPENHEIMER</t>
  </si>
  <si>
    <t>ST. THOMAS</t>
  </si>
  <si>
    <t>VI505006</t>
  </si>
  <si>
    <t>BLUEBEARDS BEACH</t>
  </si>
  <si>
    <t>VI951607</t>
  </si>
  <si>
    <t>BOLONGO BAY</t>
  </si>
  <si>
    <t>VI293962</t>
  </si>
  <si>
    <t>BREWERS BAY</t>
  </si>
  <si>
    <t>VI577932</t>
  </si>
  <si>
    <t>COKI POINT</t>
  </si>
  <si>
    <t>VI891065</t>
  </si>
  <si>
    <t>FRENCHMAN'S BEACH</t>
  </si>
  <si>
    <t>VI402599</t>
  </si>
  <si>
    <t>HART BAY</t>
  </si>
  <si>
    <t>VI616865</t>
  </si>
  <si>
    <t>HULL BAY</t>
  </si>
  <si>
    <t>VI776527</t>
  </si>
  <si>
    <t>LIMETREE BEACH</t>
  </si>
  <si>
    <t>VI514102</t>
  </si>
  <si>
    <t>LINDBERG BAY</t>
  </si>
  <si>
    <t>VI431925</t>
  </si>
  <si>
    <t>LINDQUIST BEACH</t>
  </si>
  <si>
    <t>VI672756</t>
  </si>
  <si>
    <t>MAGEN'S BAY</t>
  </si>
  <si>
    <t>VI937158</t>
  </si>
  <si>
    <t>MORNINGSTAR BEACH</t>
  </si>
  <si>
    <t>VI327776</t>
  </si>
  <si>
    <t>SAPPHIRE BEACH</t>
  </si>
  <si>
    <t>VI389422</t>
  </si>
  <si>
    <t>SECRET HARBOR</t>
  </si>
  <si>
    <t>VI764950</t>
  </si>
  <si>
    <t>VESSUP BAY</t>
  </si>
  <si>
    <t>VI591668</t>
  </si>
  <si>
    <t>WATER BAY</t>
  </si>
  <si>
    <t>Beach length (FT)</t>
  </si>
  <si>
    <t>PER_WEEK</t>
  </si>
  <si>
    <t>Feet</t>
  </si>
  <si>
    <t>Monitored Beach Length (FT)</t>
  </si>
  <si>
    <t>Island</t>
  </si>
  <si>
    <t>Action start date</t>
  </si>
  <si>
    <t>Action end date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</si>
</sst>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[$-409]m/d/yy\ h:mm\ AM/PM;@"/>
  </numFmts>
  <fonts count="20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9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20"/>
  <sheetViews>
    <sheetView tabSelected="1" workbookViewId="0"/>
  </sheetViews>
  <sheetFormatPr defaultRowHeight="12.75"/>
  <cols>
    <col min="1" max="1" width="11.5703125" style="5" customWidth="1"/>
    <col min="2" max="2" width="0.5703125" style="5" customWidth="1"/>
    <col min="3" max="8" width="8.28515625" style="5" customWidth="1"/>
    <col min="9" max="9" width="0.5703125" style="5" customWidth="1"/>
    <col min="10" max="12" width="8.28515625" style="5" customWidth="1"/>
    <col min="13" max="13" width="0.5703125" style="5" customWidth="1"/>
    <col min="14" max="19" width="8.28515625" style="5" customWidth="1"/>
    <col min="20" max="20" width="0.5703125" style="5" customWidth="1"/>
    <col min="21" max="16384" width="9.140625" style="5"/>
  </cols>
  <sheetData>
    <row r="1" spans="1:23">
      <c r="A1" s="11"/>
      <c r="B1" s="11"/>
      <c r="C1" s="144" t="s">
        <v>37</v>
      </c>
      <c r="D1" s="146"/>
      <c r="E1" s="146"/>
      <c r="F1" s="145"/>
      <c r="G1" s="145"/>
      <c r="H1" s="59"/>
      <c r="I1" s="74"/>
      <c r="J1" s="144" t="s">
        <v>41</v>
      </c>
      <c r="K1" s="144"/>
      <c r="L1" s="144"/>
      <c r="M1" s="59"/>
      <c r="N1" s="144" t="s">
        <v>45</v>
      </c>
      <c r="O1" s="145"/>
      <c r="P1" s="145"/>
      <c r="Q1" s="145"/>
      <c r="R1" s="145"/>
      <c r="S1" s="145"/>
      <c r="T1" s="59"/>
      <c r="U1" s="144" t="s">
        <v>44</v>
      </c>
      <c r="V1" s="145"/>
      <c r="W1" s="145"/>
    </row>
    <row r="2" spans="1:23" ht="88.5" customHeight="1">
      <c r="A2" s="4" t="s">
        <v>249</v>
      </c>
      <c r="B2" s="4"/>
      <c r="C2" s="3" t="s">
        <v>42</v>
      </c>
      <c r="D2" s="3" t="s">
        <v>48</v>
      </c>
      <c r="E2" s="3" t="s">
        <v>49</v>
      </c>
      <c r="F2" s="3" t="s">
        <v>47</v>
      </c>
      <c r="G2" s="3" t="s">
        <v>43</v>
      </c>
      <c r="H2" s="3" t="s">
        <v>58</v>
      </c>
      <c r="I2" s="3"/>
      <c r="J2" s="3" t="s">
        <v>0</v>
      </c>
      <c r="K2" s="3" t="s">
        <v>1</v>
      </c>
      <c r="L2" s="3" t="s">
        <v>2</v>
      </c>
      <c r="M2" s="3"/>
      <c r="N2" s="14" t="s">
        <v>46</v>
      </c>
      <c r="O2" s="3" t="s">
        <v>4</v>
      </c>
      <c r="P2" s="3" t="s">
        <v>5</v>
      </c>
      <c r="Q2" s="3" t="s">
        <v>6</v>
      </c>
      <c r="R2" s="3" t="s">
        <v>7</v>
      </c>
      <c r="S2" s="3" t="s">
        <v>8</v>
      </c>
      <c r="T2" s="3"/>
      <c r="U2" s="14" t="s">
        <v>9</v>
      </c>
      <c r="V2" s="15" t="s">
        <v>10</v>
      </c>
      <c r="W2" s="3" t="s">
        <v>15</v>
      </c>
    </row>
    <row r="3" spans="1:23">
      <c r="A3" s="70" t="s">
        <v>156</v>
      </c>
      <c r="B3" s="16"/>
      <c r="C3" s="33">
        <f>Monitoring!$B$22</f>
        <v>20</v>
      </c>
      <c r="D3" s="30">
        <f>Monitoring!$F$22</f>
        <v>20</v>
      </c>
      <c r="E3" s="49">
        <f>D3/C3</f>
        <v>1</v>
      </c>
      <c r="F3" s="78">
        <f>Monitoring!$J$22</f>
        <v>7743</v>
      </c>
      <c r="G3" s="13">
        <v>20</v>
      </c>
      <c r="H3" s="49">
        <v>1</v>
      </c>
      <c r="I3" s="13"/>
      <c r="J3" s="48">
        <f>'2010 Actions'!$B$17</f>
        <v>11</v>
      </c>
      <c r="K3" s="48">
        <f>D3-J3</f>
        <v>9</v>
      </c>
      <c r="L3" s="49">
        <f>J3/D3</f>
        <v>0.55000000000000004</v>
      </c>
      <c r="M3" s="13"/>
      <c r="N3" s="59">
        <f>'Action Durations'!$D$14</f>
        <v>15</v>
      </c>
      <c r="O3" s="48">
        <f>'Action Durations'!G14</f>
        <v>0</v>
      </c>
      <c r="P3" s="48">
        <f>'Action Durations'!H14</f>
        <v>0</v>
      </c>
      <c r="Q3" s="48">
        <f>'Action Durations'!I14</f>
        <v>15</v>
      </c>
      <c r="R3" s="48">
        <f>'Action Durations'!J14</f>
        <v>0</v>
      </c>
      <c r="S3" s="48">
        <f>'Action Durations'!K14</f>
        <v>0</v>
      </c>
      <c r="T3" s="13"/>
      <c r="U3" s="50">
        <f>'Beach Days'!$E$23</f>
        <v>7280</v>
      </c>
      <c r="V3" s="50">
        <f>'Beach Days'!$H$23</f>
        <v>45</v>
      </c>
      <c r="W3" s="40">
        <f>V3/U3</f>
        <v>6.181318681318681E-3</v>
      </c>
    </row>
    <row r="4" spans="1:23">
      <c r="A4" s="70" t="s">
        <v>197</v>
      </c>
      <c r="B4" s="16"/>
      <c r="C4" s="55">
        <f>Monitoring!$B$32</f>
        <v>8</v>
      </c>
      <c r="D4" s="30">
        <f>Monitoring!$F$32</f>
        <v>8</v>
      </c>
      <c r="E4" s="49">
        <f>D4/C4</f>
        <v>1</v>
      </c>
      <c r="F4" s="78">
        <f>Monitoring!$J$32</f>
        <v>2146</v>
      </c>
      <c r="G4" s="13">
        <v>7</v>
      </c>
      <c r="H4" s="49">
        <v>1</v>
      </c>
      <c r="I4" s="13"/>
      <c r="J4" s="48">
        <f>'2010 Actions'!$B$22</f>
        <v>3</v>
      </c>
      <c r="K4" s="48">
        <f>D4-J4</f>
        <v>5</v>
      </c>
      <c r="L4" s="49">
        <f>J4/D4</f>
        <v>0.375</v>
      </c>
      <c r="M4" s="13"/>
      <c r="N4" s="59">
        <f>'Action Durations'!$D$19</f>
        <v>3</v>
      </c>
      <c r="O4" s="48">
        <f>'Action Durations'!G19</f>
        <v>0</v>
      </c>
      <c r="P4" s="48">
        <f>'Action Durations'!H19</f>
        <v>0</v>
      </c>
      <c r="Q4" s="48">
        <f>'Action Durations'!I19</f>
        <v>3</v>
      </c>
      <c r="R4" s="48">
        <f>'Action Durations'!J19</f>
        <v>0</v>
      </c>
      <c r="S4" s="48">
        <f>'Action Durations'!K19</f>
        <v>0</v>
      </c>
      <c r="T4" s="13"/>
      <c r="U4" s="50">
        <f>'Beach Days'!$E$33</f>
        <v>2912</v>
      </c>
      <c r="V4" s="50">
        <f>'Beach Days'!$H$33</f>
        <v>9</v>
      </c>
      <c r="W4" s="40">
        <f>V4/U4</f>
        <v>3.0906593406593405E-3</v>
      </c>
    </row>
    <row r="5" spans="1:23">
      <c r="A5" s="70" t="s">
        <v>212</v>
      </c>
      <c r="B5" s="16"/>
      <c r="C5" s="36">
        <f>Monitoring!$B$49</f>
        <v>15</v>
      </c>
      <c r="D5" s="31">
        <f>Monitoring!$F$49</f>
        <v>15</v>
      </c>
      <c r="E5" s="41">
        <f>D5/C5</f>
        <v>1</v>
      </c>
      <c r="F5" s="79">
        <f>Monitoring!$J$49</f>
        <v>5267</v>
      </c>
      <c r="G5" s="63">
        <v>16</v>
      </c>
      <c r="H5" s="41">
        <v>1</v>
      </c>
      <c r="I5" s="63"/>
      <c r="J5" s="64">
        <f>'2010 Actions'!$B$26</f>
        <v>1</v>
      </c>
      <c r="K5" s="64">
        <f>D5-J5</f>
        <v>14</v>
      </c>
      <c r="L5" s="41">
        <f>J5/D5</f>
        <v>6.6666666666666666E-2</v>
      </c>
      <c r="M5" s="63"/>
      <c r="N5" s="65">
        <f>'Action Durations'!$D$22</f>
        <v>2</v>
      </c>
      <c r="O5" s="64">
        <f>'Action Durations'!G22</f>
        <v>0</v>
      </c>
      <c r="P5" s="64">
        <f>'Action Durations'!H22</f>
        <v>0</v>
      </c>
      <c r="Q5" s="64">
        <f>'Action Durations'!I22</f>
        <v>2</v>
      </c>
      <c r="R5" s="64">
        <f>'Action Durations'!J22</f>
        <v>0</v>
      </c>
      <c r="S5" s="64">
        <f>'Action Durations'!K22</f>
        <v>0</v>
      </c>
      <c r="T5" s="63"/>
      <c r="U5" s="42">
        <f>'Beach Days'!$E$50</f>
        <v>5460</v>
      </c>
      <c r="V5" s="42">
        <f>'Beach Days'!$H$50</f>
        <v>6</v>
      </c>
      <c r="W5" s="41">
        <f>V5/U5</f>
        <v>1.0989010989010989E-3</v>
      </c>
    </row>
    <row r="6" spans="1:23">
      <c r="C6" s="12">
        <f>SUM(C3:C5)</f>
        <v>43</v>
      </c>
      <c r="D6" s="12">
        <f>SUM(D3:D5)</f>
        <v>43</v>
      </c>
      <c r="E6" s="18">
        <f>D6/C6</f>
        <v>1</v>
      </c>
      <c r="F6" s="10">
        <f>SUM(F3:F5)</f>
        <v>15156</v>
      </c>
      <c r="G6" s="10">
        <f>SUM(G3:G5)</f>
        <v>43</v>
      </c>
      <c r="H6" s="18">
        <v>1</v>
      </c>
      <c r="I6" s="12"/>
      <c r="J6" s="12">
        <f>SUM(J3:J5)</f>
        <v>15</v>
      </c>
      <c r="K6" s="17">
        <f>D6-J6</f>
        <v>28</v>
      </c>
      <c r="L6" s="18">
        <f>J6/D6</f>
        <v>0.34883720930232559</v>
      </c>
      <c r="M6" s="12"/>
      <c r="N6" s="12">
        <f t="shared" ref="N6:S6" si="0">SUM(N3:N5)</f>
        <v>20</v>
      </c>
      <c r="O6" s="12">
        <f t="shared" si="0"/>
        <v>0</v>
      </c>
      <c r="P6" s="12">
        <f t="shared" si="0"/>
        <v>0</v>
      </c>
      <c r="Q6" s="12">
        <f t="shared" si="0"/>
        <v>20</v>
      </c>
      <c r="R6" s="12">
        <f t="shared" si="0"/>
        <v>0</v>
      </c>
      <c r="S6" s="12">
        <f t="shared" si="0"/>
        <v>0</v>
      </c>
      <c r="T6" s="12"/>
      <c r="U6" s="10">
        <f>SUM(U3:U5)</f>
        <v>15652</v>
      </c>
      <c r="V6" s="10">
        <f>SUM(V3:V5)</f>
        <v>60</v>
      </c>
      <c r="W6" s="52">
        <f>V6/U6</f>
        <v>3.8333759263991822E-3</v>
      </c>
    </row>
    <row r="7" spans="1:23">
      <c r="C7" s="12"/>
      <c r="D7" s="12"/>
      <c r="E7" s="18"/>
      <c r="F7" s="10"/>
      <c r="G7" s="10"/>
      <c r="H7" s="83"/>
      <c r="I7" s="12"/>
      <c r="J7" s="12"/>
      <c r="K7" s="17"/>
      <c r="L7" s="18"/>
      <c r="M7" s="12"/>
      <c r="N7" s="12"/>
      <c r="O7" s="12"/>
      <c r="P7" s="12"/>
      <c r="Q7" s="12"/>
      <c r="R7" s="12"/>
      <c r="S7" s="12"/>
      <c r="T7" s="12"/>
      <c r="U7" s="10"/>
      <c r="V7" s="10"/>
      <c r="W7" s="52"/>
    </row>
    <row r="8" spans="1:23">
      <c r="V8" s="19"/>
    </row>
    <row r="9" spans="1:23">
      <c r="A9" s="82" t="s">
        <v>53</v>
      </c>
      <c r="V9" s="19"/>
    </row>
    <row r="10" spans="1:23">
      <c r="C10" s="89" t="s">
        <v>50</v>
      </c>
      <c r="D10" s="81" t="s">
        <v>62</v>
      </c>
    </row>
    <row r="11" spans="1:23">
      <c r="C11" s="89"/>
      <c r="D11" s="81" t="s">
        <v>63</v>
      </c>
    </row>
    <row r="12" spans="1:23">
      <c r="C12" s="89" t="s">
        <v>54</v>
      </c>
      <c r="D12" s="80" t="s">
        <v>61</v>
      </c>
    </row>
    <row r="13" spans="1:23">
      <c r="C13" s="89" t="s">
        <v>51</v>
      </c>
      <c r="D13" s="81" t="s">
        <v>64</v>
      </c>
    </row>
    <row r="14" spans="1:23">
      <c r="C14" s="89"/>
      <c r="D14" s="81" t="s">
        <v>65</v>
      </c>
    </row>
    <row r="15" spans="1:23">
      <c r="C15" s="89" t="s">
        <v>52</v>
      </c>
      <c r="D15" s="80" t="s">
        <v>66</v>
      </c>
    </row>
    <row r="16" spans="1:23">
      <c r="C16" s="89"/>
      <c r="D16" s="80" t="s">
        <v>67</v>
      </c>
    </row>
    <row r="17" spans="3:4">
      <c r="C17" s="89" t="s">
        <v>56</v>
      </c>
      <c r="D17" s="80" t="s">
        <v>68</v>
      </c>
    </row>
    <row r="18" spans="3:4">
      <c r="C18" s="90"/>
      <c r="D18" s="80" t="s">
        <v>69</v>
      </c>
    </row>
    <row r="19" spans="3:4">
      <c r="C19" s="89" t="s">
        <v>55</v>
      </c>
      <c r="D19" s="80" t="s">
        <v>59</v>
      </c>
    </row>
    <row r="20" spans="3:4">
      <c r="C20" s="89" t="s">
        <v>57</v>
      </c>
      <c r="D20" s="80" t="s">
        <v>60</v>
      </c>
    </row>
  </sheetData>
  <mergeCells count="4">
    <mergeCell ref="J1:L1"/>
    <mergeCell ref="N1:S1"/>
    <mergeCell ref="U1:W1"/>
    <mergeCell ref="C1:G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2010 Swimming Season
Virgin Islands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54"/>
  <sheetViews>
    <sheetView zoomScaleNormal="100" workbookViewId="0">
      <selection activeCell="A28" sqref="A28"/>
    </sheetView>
  </sheetViews>
  <sheetFormatPr defaultRowHeight="12.75"/>
  <cols>
    <col min="1" max="1" width="12.5703125" style="28" customWidth="1"/>
    <col min="2" max="2" width="7.7109375" style="28" customWidth="1"/>
    <col min="3" max="3" width="33" style="28" customWidth="1"/>
    <col min="4" max="4" width="12.5703125" style="28" customWidth="1"/>
    <col min="5" max="5" width="8.28515625" style="54" customWidth="1"/>
    <col min="6" max="6" width="9.140625" style="24"/>
    <col min="7" max="10" width="9.7109375" style="28" customWidth="1"/>
    <col min="12" max="16384" width="9.140625" style="24"/>
  </cols>
  <sheetData>
    <row r="1" spans="1:10" ht="33.75" customHeight="1">
      <c r="A1" s="4" t="s">
        <v>249</v>
      </c>
      <c r="B1" s="25" t="s">
        <v>13</v>
      </c>
      <c r="C1" s="25" t="s">
        <v>79</v>
      </c>
      <c r="D1" s="25" t="s">
        <v>80</v>
      </c>
      <c r="E1" s="3" t="s">
        <v>81</v>
      </c>
      <c r="F1" s="77" t="s">
        <v>245</v>
      </c>
      <c r="G1" s="25" t="s">
        <v>82</v>
      </c>
      <c r="H1" s="25" t="s">
        <v>83</v>
      </c>
      <c r="I1" s="25" t="s">
        <v>84</v>
      </c>
      <c r="J1" s="25" t="s">
        <v>85</v>
      </c>
    </row>
    <row r="2" spans="1:10" ht="12.75" customHeight="1">
      <c r="A2" s="70" t="s">
        <v>156</v>
      </c>
      <c r="B2" s="70" t="s">
        <v>157</v>
      </c>
      <c r="C2" s="70" t="s">
        <v>158</v>
      </c>
      <c r="D2" s="70" t="s">
        <v>30</v>
      </c>
      <c r="E2" s="70">
        <v>1</v>
      </c>
      <c r="F2" s="70">
        <v>159</v>
      </c>
      <c r="G2" s="70">
        <v>17.757645</v>
      </c>
      <c r="H2" s="70">
        <v>64.681970000000007</v>
      </c>
      <c r="I2" s="70">
        <v>17.756571999999998</v>
      </c>
      <c r="J2" s="70">
        <v>64.682749999999999</v>
      </c>
    </row>
    <row r="3" spans="1:10" ht="12.75" customHeight="1">
      <c r="A3" s="70" t="s">
        <v>156</v>
      </c>
      <c r="B3" s="70" t="s">
        <v>159</v>
      </c>
      <c r="C3" s="70" t="s">
        <v>160</v>
      </c>
      <c r="D3" s="70" t="s">
        <v>29</v>
      </c>
      <c r="E3" s="70">
        <v>1</v>
      </c>
      <c r="F3" s="70">
        <v>355</v>
      </c>
      <c r="G3" s="70">
        <v>17.773340000000001</v>
      </c>
      <c r="H3" s="70">
        <v>64.810059999999993</v>
      </c>
      <c r="I3" s="70">
        <v>17.77223</v>
      </c>
      <c r="J3" s="70">
        <v>64.811430000000001</v>
      </c>
    </row>
    <row r="4" spans="1:10" ht="12.75" customHeight="1">
      <c r="A4" s="70" t="s">
        <v>156</v>
      </c>
      <c r="B4" s="70" t="s">
        <v>161</v>
      </c>
      <c r="C4" s="70" t="s">
        <v>162</v>
      </c>
      <c r="D4" s="70" t="s">
        <v>29</v>
      </c>
      <c r="E4" s="70">
        <v>1</v>
      </c>
      <c r="F4" s="70">
        <v>254</v>
      </c>
      <c r="G4" s="70">
        <v>17.761220000000002</v>
      </c>
      <c r="H4" s="70">
        <v>64.657730000000001</v>
      </c>
      <c r="I4" s="70">
        <v>17.759799999999998</v>
      </c>
      <c r="J4" s="70">
        <v>64.658770000000004</v>
      </c>
    </row>
    <row r="5" spans="1:10" ht="12.75" customHeight="1">
      <c r="A5" s="70" t="s">
        <v>156</v>
      </c>
      <c r="B5" s="70" t="s">
        <v>163</v>
      </c>
      <c r="C5" s="70" t="s">
        <v>164</v>
      </c>
      <c r="D5" s="70" t="s">
        <v>29</v>
      </c>
      <c r="E5" s="70">
        <v>1</v>
      </c>
      <c r="F5" s="70">
        <v>311</v>
      </c>
      <c r="G5" s="70">
        <v>17.780930000000001</v>
      </c>
      <c r="H5" s="70">
        <v>64.760909999999996</v>
      </c>
      <c r="I5" s="70">
        <v>17.77909</v>
      </c>
      <c r="J5" s="70">
        <v>64.758650000000003</v>
      </c>
    </row>
    <row r="6" spans="1:10" ht="12.75" customHeight="1">
      <c r="A6" s="70" t="s">
        <v>156</v>
      </c>
      <c r="B6" s="70" t="s">
        <v>165</v>
      </c>
      <c r="C6" s="70" t="s">
        <v>166</v>
      </c>
      <c r="D6" s="70" t="s">
        <v>29</v>
      </c>
      <c r="E6" s="70">
        <v>1</v>
      </c>
      <c r="F6" s="70">
        <v>282</v>
      </c>
      <c r="G6" s="70">
        <v>17.75845</v>
      </c>
      <c r="H6" s="70">
        <v>64.586939999999998</v>
      </c>
      <c r="I6" s="70">
        <v>17.75909</v>
      </c>
      <c r="J6" s="70">
        <v>64.584710000000001</v>
      </c>
    </row>
    <row r="7" spans="1:10" ht="12.75" customHeight="1">
      <c r="A7" s="70" t="s">
        <v>156</v>
      </c>
      <c r="B7" s="70" t="s">
        <v>167</v>
      </c>
      <c r="C7" s="70" t="s">
        <v>168</v>
      </c>
      <c r="D7" s="70" t="s">
        <v>29</v>
      </c>
      <c r="E7" s="70">
        <v>1</v>
      </c>
      <c r="F7" s="70">
        <v>333</v>
      </c>
      <c r="G7" s="70">
        <v>17.761859999999999</v>
      </c>
      <c r="H7" s="70">
        <v>64.834180000000003</v>
      </c>
      <c r="I7" s="70">
        <v>17.763079999999999</v>
      </c>
      <c r="J7" s="70">
        <v>64.831149999999994</v>
      </c>
    </row>
    <row r="8" spans="1:10" ht="12.75" customHeight="1">
      <c r="A8" s="70" t="s">
        <v>156</v>
      </c>
      <c r="B8" s="70" t="s">
        <v>169</v>
      </c>
      <c r="C8" s="70" t="s">
        <v>170</v>
      </c>
      <c r="D8" s="70" t="s">
        <v>29</v>
      </c>
      <c r="E8" s="70">
        <v>1</v>
      </c>
      <c r="F8" s="70">
        <v>205</v>
      </c>
      <c r="G8" s="70">
        <v>17.70214</v>
      </c>
      <c r="H8" s="70">
        <v>64.885620000000003</v>
      </c>
      <c r="I8" s="70">
        <v>17.703800000000001</v>
      </c>
      <c r="J8" s="70">
        <v>64.884699999999995</v>
      </c>
    </row>
    <row r="9" spans="1:10" ht="12.75" customHeight="1">
      <c r="A9" s="70" t="s">
        <v>156</v>
      </c>
      <c r="B9" s="70" t="s">
        <v>171</v>
      </c>
      <c r="C9" s="70" t="s">
        <v>172</v>
      </c>
      <c r="D9" s="70" t="s">
        <v>29</v>
      </c>
      <c r="E9" s="70">
        <v>1</v>
      </c>
      <c r="F9" s="70">
        <v>259</v>
      </c>
      <c r="G9" s="70">
        <v>17.71602</v>
      </c>
      <c r="H9" s="70">
        <v>64.883859999999999</v>
      </c>
      <c r="I9" s="70">
        <v>17.717649999999999</v>
      </c>
      <c r="J9" s="70">
        <v>64.884029999999996</v>
      </c>
    </row>
    <row r="10" spans="1:10" ht="12.75" customHeight="1">
      <c r="A10" s="70" t="s">
        <v>156</v>
      </c>
      <c r="B10" s="70" t="s">
        <v>173</v>
      </c>
      <c r="C10" s="70" t="s">
        <v>174</v>
      </c>
      <c r="D10" s="70" t="s">
        <v>29</v>
      </c>
      <c r="E10" s="70">
        <v>1</v>
      </c>
      <c r="F10" s="70">
        <v>217</v>
      </c>
      <c r="G10" s="70">
        <v>17.780799999999999</v>
      </c>
      <c r="H10" s="70">
        <v>64.765169999999998</v>
      </c>
      <c r="I10" s="70">
        <v>17.780989999999999</v>
      </c>
      <c r="J10" s="70">
        <v>64.763319999999993</v>
      </c>
    </row>
    <row r="11" spans="1:10" ht="12.75" customHeight="1">
      <c r="A11" s="70" t="s">
        <v>156</v>
      </c>
      <c r="B11" s="70" t="s">
        <v>175</v>
      </c>
      <c r="C11" s="70" t="s">
        <v>176</v>
      </c>
      <c r="D11" s="70" t="s">
        <v>29</v>
      </c>
      <c r="E11" s="70">
        <v>1</v>
      </c>
      <c r="F11" s="70">
        <v>260</v>
      </c>
      <c r="G11" s="70">
        <v>17.745360000000002</v>
      </c>
      <c r="H11" s="70">
        <v>64.603049999999996</v>
      </c>
      <c r="I11" s="70">
        <v>17.742470000000001</v>
      </c>
      <c r="J11" s="70">
        <v>64.604870000000005</v>
      </c>
    </row>
    <row r="12" spans="1:10" ht="12.75" customHeight="1">
      <c r="A12" s="70" t="s">
        <v>156</v>
      </c>
      <c r="B12" s="70" t="s">
        <v>177</v>
      </c>
      <c r="C12" s="70" t="s">
        <v>178</v>
      </c>
      <c r="D12" s="70" t="s">
        <v>29</v>
      </c>
      <c r="E12" s="70">
        <v>1</v>
      </c>
      <c r="F12" s="70">
        <v>1707</v>
      </c>
      <c r="G12" s="70">
        <v>17.70495</v>
      </c>
      <c r="H12" s="70">
        <v>64.703959999999995</v>
      </c>
      <c r="I12" s="70">
        <v>17.70513</v>
      </c>
      <c r="J12" s="70">
        <v>64.707340000000002</v>
      </c>
    </row>
    <row r="13" spans="1:10" ht="12.75" customHeight="1">
      <c r="A13" s="70" t="s">
        <v>156</v>
      </c>
      <c r="B13" s="70" t="s">
        <v>179</v>
      </c>
      <c r="C13" s="70" t="s">
        <v>180</v>
      </c>
      <c r="D13" s="70" t="s">
        <v>29</v>
      </c>
      <c r="E13" s="70">
        <v>1</v>
      </c>
      <c r="F13" s="70">
        <v>229</v>
      </c>
      <c r="G13" s="70">
        <v>17.750699999999998</v>
      </c>
      <c r="H13" s="70">
        <v>64.695350000000005</v>
      </c>
      <c r="I13" s="70">
        <v>17.75338</v>
      </c>
      <c r="J13" s="70">
        <v>64.693619999999996</v>
      </c>
    </row>
    <row r="14" spans="1:10" ht="12.75" customHeight="1">
      <c r="A14" s="70" t="s">
        <v>156</v>
      </c>
      <c r="B14" s="70" t="s">
        <v>181</v>
      </c>
      <c r="C14" s="70" t="s">
        <v>182</v>
      </c>
      <c r="D14" s="70" t="s">
        <v>29</v>
      </c>
      <c r="E14" s="70">
        <v>1</v>
      </c>
      <c r="F14" s="70">
        <v>273</v>
      </c>
      <c r="G14" s="70">
        <v>17.76239</v>
      </c>
      <c r="H14" s="70">
        <v>64.730130000000003</v>
      </c>
      <c r="I14" s="70">
        <v>17.76295</v>
      </c>
      <c r="J14" s="70">
        <v>64.732050000000001</v>
      </c>
    </row>
    <row r="15" spans="1:10" ht="12.75" customHeight="1">
      <c r="A15" s="70" t="s">
        <v>156</v>
      </c>
      <c r="B15" s="70" t="s">
        <v>183</v>
      </c>
      <c r="C15" s="70" t="s">
        <v>184</v>
      </c>
      <c r="D15" s="70" t="s">
        <v>29</v>
      </c>
      <c r="E15" s="70">
        <v>1</v>
      </c>
      <c r="F15" s="70">
        <v>484</v>
      </c>
      <c r="G15" s="70">
        <v>17.75422</v>
      </c>
      <c r="H15" s="70">
        <v>64.720129999999997</v>
      </c>
      <c r="I15" s="70">
        <v>17.752929999999999</v>
      </c>
      <c r="J15" s="70">
        <v>64.718419999999995</v>
      </c>
    </row>
    <row r="16" spans="1:10" ht="12.75" customHeight="1">
      <c r="A16" s="70" t="s">
        <v>156</v>
      </c>
      <c r="B16" s="70" t="s">
        <v>185</v>
      </c>
      <c r="C16" s="70" t="s">
        <v>186</v>
      </c>
      <c r="D16" s="70" t="s">
        <v>29</v>
      </c>
      <c r="E16" s="70">
        <v>1</v>
      </c>
      <c r="F16" s="70">
        <v>133</v>
      </c>
      <c r="G16" s="70">
        <v>17.749549999999999</v>
      </c>
      <c r="H16" s="70">
        <v>64.703450000000004</v>
      </c>
      <c r="I16" s="70">
        <v>17.748850000000001</v>
      </c>
      <c r="J16" s="70">
        <v>64.7029</v>
      </c>
    </row>
    <row r="17" spans="1:10" ht="12.75" customHeight="1">
      <c r="A17" s="70" t="s">
        <v>156</v>
      </c>
      <c r="B17" s="70" t="s">
        <v>187</v>
      </c>
      <c r="C17" s="70" t="s">
        <v>188</v>
      </c>
      <c r="D17" s="70" t="s">
        <v>29</v>
      </c>
      <c r="E17" s="70">
        <v>1</v>
      </c>
      <c r="F17" s="70">
        <v>139</v>
      </c>
      <c r="G17" s="70">
        <v>17.730530000000002</v>
      </c>
      <c r="H17" s="70">
        <v>64.888289999999998</v>
      </c>
      <c r="I17" s="70">
        <v>17.729469999999999</v>
      </c>
      <c r="J17" s="70">
        <v>64.887879999999996</v>
      </c>
    </row>
    <row r="18" spans="1:10" ht="12.75" customHeight="1">
      <c r="A18" s="70" t="s">
        <v>156</v>
      </c>
      <c r="B18" s="70" t="s">
        <v>189</v>
      </c>
      <c r="C18" s="70" t="s">
        <v>190</v>
      </c>
      <c r="D18" s="70" t="s">
        <v>29</v>
      </c>
      <c r="E18" s="70">
        <v>1</v>
      </c>
      <c r="F18" s="70">
        <v>439</v>
      </c>
      <c r="G18" s="70">
        <v>17.76061</v>
      </c>
      <c r="H18" s="70">
        <v>64.672629999999998</v>
      </c>
      <c r="I18" s="70">
        <v>17.75949</v>
      </c>
      <c r="J18" s="70">
        <v>64.675749999999994</v>
      </c>
    </row>
    <row r="19" spans="1:10" ht="12.75" customHeight="1">
      <c r="A19" s="70" t="s">
        <v>156</v>
      </c>
      <c r="B19" s="70" t="s">
        <v>191</v>
      </c>
      <c r="C19" s="70" t="s">
        <v>192</v>
      </c>
      <c r="D19" s="70" t="s">
        <v>29</v>
      </c>
      <c r="E19" s="70">
        <v>1</v>
      </c>
      <c r="F19" s="70">
        <v>289</v>
      </c>
      <c r="G19" s="70">
        <v>17.739049999999999</v>
      </c>
      <c r="H19" s="70">
        <v>64.891779999999997</v>
      </c>
      <c r="I19" s="70">
        <v>17.737449999999999</v>
      </c>
      <c r="J19" s="70">
        <v>64.890860000000004</v>
      </c>
    </row>
    <row r="20" spans="1:10" ht="12.75" customHeight="1">
      <c r="A20" s="70" t="s">
        <v>156</v>
      </c>
      <c r="B20" s="70" t="s">
        <v>193</v>
      </c>
      <c r="C20" s="70" t="s">
        <v>194</v>
      </c>
      <c r="D20" s="70" t="s">
        <v>29</v>
      </c>
      <c r="E20" s="70">
        <v>1</v>
      </c>
      <c r="F20" s="70">
        <v>630</v>
      </c>
      <c r="G20" s="70">
        <v>17.691120000000002</v>
      </c>
      <c r="H20" s="70">
        <v>64.893280000000004</v>
      </c>
      <c r="I20" s="70">
        <v>17.692260000000001</v>
      </c>
      <c r="J20" s="70">
        <v>64.892219999999995</v>
      </c>
    </row>
    <row r="21" spans="1:10" ht="12.75" customHeight="1">
      <c r="A21" s="71" t="s">
        <v>156</v>
      </c>
      <c r="B21" s="71" t="s">
        <v>195</v>
      </c>
      <c r="C21" s="71" t="s">
        <v>196</v>
      </c>
      <c r="D21" s="71" t="s">
        <v>29</v>
      </c>
      <c r="E21" s="71">
        <v>1</v>
      </c>
      <c r="F21" s="71">
        <v>785</v>
      </c>
      <c r="G21" s="71">
        <v>17.754449999999999</v>
      </c>
      <c r="H21" s="71">
        <v>64.601560000000006</v>
      </c>
      <c r="I21" s="71">
        <v>17.75451</v>
      </c>
      <c r="J21" s="71">
        <v>64.603070000000002</v>
      </c>
    </row>
    <row r="22" spans="1:10" ht="12.75" customHeight="1">
      <c r="A22" s="33"/>
      <c r="B22" s="34">
        <f>COUNTA(B2:B21)</f>
        <v>20</v>
      </c>
      <c r="C22" s="33"/>
      <c r="D22" s="33"/>
      <c r="E22" s="76"/>
      <c r="F22" s="53">
        <f>SUM(F2:F21)</f>
        <v>7743</v>
      </c>
      <c r="G22" s="33"/>
      <c r="H22" s="33"/>
      <c r="I22" s="33"/>
      <c r="J22" s="33"/>
    </row>
    <row r="23" spans="1:10" ht="12.75" customHeight="1">
      <c r="A23" s="33"/>
      <c r="B23" s="33"/>
      <c r="C23" s="33"/>
      <c r="D23" s="33"/>
      <c r="E23" s="55"/>
      <c r="G23" s="33"/>
      <c r="H23" s="33"/>
      <c r="I23" s="33"/>
      <c r="J23" s="33"/>
    </row>
    <row r="24" spans="1:10" ht="12.75" customHeight="1">
      <c r="A24" s="70" t="s">
        <v>197</v>
      </c>
      <c r="B24" s="70" t="s">
        <v>198</v>
      </c>
      <c r="C24" s="70" t="s">
        <v>199</v>
      </c>
      <c r="D24" s="70" t="s">
        <v>29</v>
      </c>
      <c r="E24" s="70">
        <v>1</v>
      </c>
      <c r="F24" s="70">
        <v>210</v>
      </c>
      <c r="G24" s="70">
        <v>18.317910000000001</v>
      </c>
      <c r="H24" s="70">
        <v>64.784530000000004</v>
      </c>
      <c r="I24" s="70">
        <v>18.316579999999998</v>
      </c>
      <c r="J24" s="70">
        <v>64.783410000000003</v>
      </c>
    </row>
    <row r="25" spans="1:10" ht="12.75" customHeight="1">
      <c r="A25" s="70" t="s">
        <v>197</v>
      </c>
      <c r="B25" s="70" t="s">
        <v>200</v>
      </c>
      <c r="C25" s="70" t="s">
        <v>201</v>
      </c>
      <c r="D25" s="70" t="s">
        <v>29</v>
      </c>
      <c r="E25" s="70">
        <v>1</v>
      </c>
      <c r="F25" s="70">
        <v>322</v>
      </c>
      <c r="G25" s="70">
        <v>18.332730000000002</v>
      </c>
      <c r="H25" s="70">
        <v>64.795439999999999</v>
      </c>
      <c r="I25" s="70">
        <v>18.332080000000001</v>
      </c>
      <c r="J25" s="70">
        <v>64.795559999999995</v>
      </c>
    </row>
    <row r="26" spans="1:10" ht="12.75" customHeight="1">
      <c r="A26" s="70" t="s">
        <v>197</v>
      </c>
      <c r="B26" s="70" t="s">
        <v>202</v>
      </c>
      <c r="C26" s="70" t="s">
        <v>203</v>
      </c>
      <c r="D26" s="70" t="s">
        <v>29</v>
      </c>
      <c r="E26" s="70">
        <v>1</v>
      </c>
      <c r="F26" s="70">
        <v>152</v>
      </c>
      <c r="G26" s="70">
        <v>18.32762</v>
      </c>
      <c r="H26" s="70">
        <v>64.798410000000004</v>
      </c>
      <c r="I26" s="70">
        <v>18.329460000000001</v>
      </c>
      <c r="J26" s="70">
        <v>64.798990000000003</v>
      </c>
    </row>
    <row r="27" spans="1:10" ht="12.75" customHeight="1">
      <c r="A27" s="70" t="s">
        <v>197</v>
      </c>
      <c r="B27" s="70" t="s">
        <v>204</v>
      </c>
      <c r="C27" s="70" t="s">
        <v>205</v>
      </c>
      <c r="D27" s="70" t="s">
        <v>29</v>
      </c>
      <c r="E27" s="70">
        <v>1</v>
      </c>
      <c r="F27" s="70">
        <v>299</v>
      </c>
      <c r="G27" s="70">
        <v>18.32094</v>
      </c>
      <c r="H27" s="70">
        <v>64.786600000000007</v>
      </c>
      <c r="I27" s="70">
        <v>18.323530000000002</v>
      </c>
      <c r="J27" s="70">
        <v>64.788340000000005</v>
      </c>
    </row>
    <row r="28" spans="1:10" ht="12.75" customHeight="1">
      <c r="A28" s="70" t="s">
        <v>197</v>
      </c>
      <c r="B28" s="70" t="s">
        <v>223</v>
      </c>
      <c r="C28" s="70" t="s">
        <v>224</v>
      </c>
      <c r="D28" s="70" t="s">
        <v>29</v>
      </c>
      <c r="E28" s="70">
        <v>1</v>
      </c>
      <c r="F28" s="70">
        <v>551</v>
      </c>
      <c r="G28" s="70">
        <v>18.316610000000001</v>
      </c>
      <c r="H28" s="70">
        <v>64.779719999999998</v>
      </c>
      <c r="I28" s="70">
        <v>18.31428</v>
      </c>
      <c r="J28" s="70">
        <v>64.781310000000005</v>
      </c>
    </row>
    <row r="29" spans="1:10" ht="12.75" customHeight="1">
      <c r="A29" s="70" t="s">
        <v>197</v>
      </c>
      <c r="B29" s="70" t="s">
        <v>206</v>
      </c>
      <c r="C29" s="70" t="s">
        <v>207</v>
      </c>
      <c r="D29" s="70" t="s">
        <v>29</v>
      </c>
      <c r="E29" s="70">
        <v>1</v>
      </c>
      <c r="F29" s="70">
        <v>383</v>
      </c>
      <c r="G29" s="70">
        <v>18.194914000000001</v>
      </c>
      <c r="H29" s="70">
        <v>64.421755000000005</v>
      </c>
      <c r="I29" s="70">
        <v>18.194814999999998</v>
      </c>
      <c r="J29" s="70">
        <v>64.425420000000003</v>
      </c>
    </row>
    <row r="30" spans="1:10" ht="12.75" customHeight="1">
      <c r="A30" s="70" t="s">
        <v>197</v>
      </c>
      <c r="B30" s="70" t="s">
        <v>208</v>
      </c>
      <c r="C30" s="70" t="s">
        <v>209</v>
      </c>
      <c r="D30" s="70" t="s">
        <v>29</v>
      </c>
      <c r="E30" s="70">
        <v>1</v>
      </c>
      <c r="F30" s="70">
        <v>127</v>
      </c>
      <c r="G30" s="70">
        <v>18.319559999999999</v>
      </c>
      <c r="H30" s="70">
        <v>64.768000000000001</v>
      </c>
      <c r="I30" s="70">
        <v>18.32</v>
      </c>
      <c r="J30" s="70">
        <v>64.769109999999998</v>
      </c>
    </row>
    <row r="31" spans="1:10" ht="12.75" customHeight="1">
      <c r="A31" s="71" t="s">
        <v>197</v>
      </c>
      <c r="B31" s="71" t="s">
        <v>210</v>
      </c>
      <c r="C31" s="71" t="s">
        <v>211</v>
      </c>
      <c r="D31" s="71" t="s">
        <v>29</v>
      </c>
      <c r="E31" s="71">
        <v>1</v>
      </c>
      <c r="F31" s="71">
        <v>102</v>
      </c>
      <c r="G31" s="71">
        <v>18.346440000000001</v>
      </c>
      <c r="H31" s="71">
        <v>64.778480000000002</v>
      </c>
      <c r="I31" s="71">
        <v>18.348009999999999</v>
      </c>
      <c r="J31" s="71">
        <v>64.777069999999995</v>
      </c>
    </row>
    <row r="32" spans="1:10" ht="12.75" customHeight="1">
      <c r="A32" s="33"/>
      <c r="B32" s="34">
        <f>COUNTA(B24:B31)</f>
        <v>8</v>
      </c>
      <c r="C32" s="33"/>
      <c r="D32" s="33"/>
      <c r="E32" s="76"/>
      <c r="F32" s="53">
        <f>SUM(F24:F31)</f>
        <v>2146</v>
      </c>
      <c r="G32" s="33"/>
      <c r="H32" s="33"/>
      <c r="I32" s="33"/>
      <c r="J32" s="33"/>
    </row>
    <row r="33" spans="1:10" ht="12.75" customHeight="1">
      <c r="A33" s="33"/>
      <c r="B33" s="33"/>
      <c r="C33" s="33"/>
      <c r="D33" s="33"/>
      <c r="E33" s="55"/>
      <c r="G33" s="33"/>
      <c r="H33" s="33"/>
      <c r="I33" s="33"/>
      <c r="J33" s="33"/>
    </row>
    <row r="34" spans="1:10" ht="12.75" customHeight="1">
      <c r="A34" s="70" t="s">
        <v>212</v>
      </c>
      <c r="B34" s="70" t="s">
        <v>213</v>
      </c>
      <c r="C34" s="70" t="s">
        <v>214</v>
      </c>
      <c r="D34" s="70" t="s">
        <v>29</v>
      </c>
      <c r="E34" s="70">
        <v>1</v>
      </c>
      <c r="F34" s="70">
        <v>262</v>
      </c>
      <c r="G34" s="70">
        <v>18.321549999999998</v>
      </c>
      <c r="H34" s="70">
        <v>64.843050000000005</v>
      </c>
      <c r="I34" s="70">
        <v>18.323370000000001</v>
      </c>
      <c r="J34" s="70">
        <v>64.842910000000003</v>
      </c>
    </row>
    <row r="35" spans="1:10" ht="12.75" customHeight="1">
      <c r="A35" s="70" t="s">
        <v>212</v>
      </c>
      <c r="B35" s="70" t="s">
        <v>215</v>
      </c>
      <c r="C35" s="70" t="s">
        <v>216</v>
      </c>
      <c r="D35" s="70" t="s">
        <v>29</v>
      </c>
      <c r="E35" s="70">
        <v>1</v>
      </c>
      <c r="F35" s="70">
        <v>326</v>
      </c>
      <c r="G35" s="70">
        <v>18.31156</v>
      </c>
      <c r="H35" s="70">
        <v>64.897800000000004</v>
      </c>
      <c r="I35" s="70">
        <v>18.313130000000001</v>
      </c>
      <c r="J35" s="70">
        <v>64.896069999999995</v>
      </c>
    </row>
    <row r="36" spans="1:10" ht="12.75" customHeight="1">
      <c r="A36" s="70" t="s">
        <v>212</v>
      </c>
      <c r="B36" s="70" t="s">
        <v>217</v>
      </c>
      <c r="C36" s="70" t="s">
        <v>218</v>
      </c>
      <c r="D36" s="70" t="s">
        <v>29</v>
      </c>
      <c r="E36" s="70">
        <v>1</v>
      </c>
      <c r="F36" s="70">
        <v>547</v>
      </c>
      <c r="G36" s="70">
        <v>18.34524</v>
      </c>
      <c r="H36" s="70">
        <v>64.979590000000002</v>
      </c>
      <c r="I36" s="70">
        <v>18.341360000000002</v>
      </c>
      <c r="J36" s="70">
        <v>64.976609999999994</v>
      </c>
    </row>
    <row r="37" spans="1:10" ht="12.75" customHeight="1">
      <c r="A37" s="70" t="s">
        <v>212</v>
      </c>
      <c r="B37" s="70" t="s">
        <v>219</v>
      </c>
      <c r="C37" s="70" t="s">
        <v>220</v>
      </c>
      <c r="D37" s="70" t="s">
        <v>29</v>
      </c>
      <c r="E37" s="70">
        <v>1</v>
      </c>
      <c r="F37" s="70">
        <v>194</v>
      </c>
      <c r="G37" s="70">
        <v>18.349460000000001</v>
      </c>
      <c r="H37" s="70">
        <v>64.865690000000001</v>
      </c>
      <c r="I37" s="70">
        <v>18.349299999999999</v>
      </c>
      <c r="J37" s="70">
        <v>64.867199999999997</v>
      </c>
    </row>
    <row r="38" spans="1:10" ht="12.75" customHeight="1">
      <c r="A38" s="70" t="s">
        <v>212</v>
      </c>
      <c r="B38" s="70" t="s">
        <v>221</v>
      </c>
      <c r="C38" s="70" t="s">
        <v>222</v>
      </c>
      <c r="D38" s="70" t="s">
        <v>30</v>
      </c>
      <c r="E38" s="70">
        <v>1</v>
      </c>
      <c r="F38" s="70">
        <v>369</v>
      </c>
      <c r="G38" s="70">
        <v>18.314730000000001</v>
      </c>
      <c r="H38" s="70">
        <v>64.907740000000004</v>
      </c>
      <c r="I38" s="70">
        <v>18.312200000000001</v>
      </c>
      <c r="J38" s="70">
        <v>64.906319999999994</v>
      </c>
    </row>
    <row r="39" spans="1:10" ht="12.75" customHeight="1">
      <c r="A39" s="70" t="s">
        <v>212</v>
      </c>
      <c r="B39" s="70" t="s">
        <v>225</v>
      </c>
      <c r="C39" s="70" t="s">
        <v>226</v>
      </c>
      <c r="D39" s="70" t="s">
        <v>29</v>
      </c>
      <c r="E39" s="70">
        <v>1</v>
      </c>
      <c r="F39" s="70">
        <v>275</v>
      </c>
      <c r="G39" s="70">
        <v>18.368980000000001</v>
      </c>
      <c r="H39" s="70">
        <v>64.952470000000005</v>
      </c>
      <c r="I39" s="70">
        <v>18.37086</v>
      </c>
      <c r="J39" s="70">
        <v>64.95102</v>
      </c>
    </row>
    <row r="40" spans="1:10" ht="12.75" customHeight="1">
      <c r="A40" s="70" t="s">
        <v>212</v>
      </c>
      <c r="B40" s="70" t="s">
        <v>227</v>
      </c>
      <c r="C40" s="70" t="s">
        <v>228</v>
      </c>
      <c r="D40" s="70" t="s">
        <v>29</v>
      </c>
      <c r="E40" s="70">
        <v>1</v>
      </c>
      <c r="F40" s="70">
        <v>151</v>
      </c>
      <c r="G40" s="70">
        <v>18.317879999999999</v>
      </c>
      <c r="H40" s="70">
        <v>64.914569999999998</v>
      </c>
      <c r="I40" s="70">
        <v>18.317209999999999</v>
      </c>
      <c r="J40" s="70">
        <v>64.913330000000002</v>
      </c>
    </row>
    <row r="41" spans="1:10" ht="12.75" customHeight="1">
      <c r="A41" s="70" t="s">
        <v>212</v>
      </c>
      <c r="B41" s="70" t="s">
        <v>229</v>
      </c>
      <c r="C41" s="70" t="s">
        <v>230</v>
      </c>
      <c r="D41" s="70" t="s">
        <v>29</v>
      </c>
      <c r="E41" s="70">
        <v>1</v>
      </c>
      <c r="F41" s="70">
        <v>584</v>
      </c>
      <c r="G41" s="70">
        <v>18.33428</v>
      </c>
      <c r="H41" s="70">
        <v>64.963570000000004</v>
      </c>
      <c r="I41" s="70">
        <v>18.336110000000001</v>
      </c>
      <c r="J41" s="70">
        <v>64.966449999999995</v>
      </c>
    </row>
    <row r="42" spans="1:10" ht="12.75" customHeight="1">
      <c r="A42" s="70" t="s">
        <v>212</v>
      </c>
      <c r="B42" s="70" t="s">
        <v>231</v>
      </c>
      <c r="C42" s="70" t="s">
        <v>232</v>
      </c>
      <c r="D42" s="70" t="s">
        <v>29</v>
      </c>
      <c r="E42" s="70">
        <v>1</v>
      </c>
      <c r="F42" s="70">
        <v>260</v>
      </c>
      <c r="G42" s="70">
        <v>18.3386</v>
      </c>
      <c r="H42" s="70">
        <v>64.854209999999995</v>
      </c>
      <c r="I42" s="70">
        <v>18.33971</v>
      </c>
      <c r="J42" s="70">
        <v>64.857399999999998</v>
      </c>
    </row>
    <row r="43" spans="1:10" ht="12.75" customHeight="1">
      <c r="A43" s="70" t="s">
        <v>212</v>
      </c>
      <c r="B43" s="70" t="s">
        <v>233</v>
      </c>
      <c r="C43" s="70" t="s">
        <v>234</v>
      </c>
      <c r="D43" s="70" t="s">
        <v>29</v>
      </c>
      <c r="E43" s="70">
        <v>1</v>
      </c>
      <c r="F43" s="70">
        <v>1059</v>
      </c>
      <c r="G43" s="70">
        <v>18.365459999999999</v>
      </c>
      <c r="H43" s="70">
        <v>64.92201</v>
      </c>
      <c r="I43" s="70">
        <v>18.358599999999999</v>
      </c>
      <c r="J43" s="70">
        <v>64.927580000000006</v>
      </c>
    </row>
    <row r="44" spans="1:10" ht="12.75" customHeight="1">
      <c r="A44" s="70" t="s">
        <v>212</v>
      </c>
      <c r="B44" s="70" t="s">
        <v>235</v>
      </c>
      <c r="C44" s="70" t="s">
        <v>236</v>
      </c>
      <c r="D44" s="70" t="s">
        <v>29</v>
      </c>
      <c r="E44" s="70">
        <v>1</v>
      </c>
      <c r="F44" s="70">
        <v>328</v>
      </c>
      <c r="G44" s="70">
        <v>18.32002</v>
      </c>
      <c r="H44" s="70">
        <v>64.92107</v>
      </c>
      <c r="I44" s="70">
        <v>18.319669999999999</v>
      </c>
      <c r="J44" s="70">
        <v>64.917730000000006</v>
      </c>
    </row>
    <row r="45" spans="1:10" ht="12.75" customHeight="1">
      <c r="A45" s="70" t="s">
        <v>212</v>
      </c>
      <c r="B45" s="70" t="s">
        <v>237</v>
      </c>
      <c r="C45" s="70" t="s">
        <v>238</v>
      </c>
      <c r="D45" s="70" t="s">
        <v>29</v>
      </c>
      <c r="E45" s="70">
        <v>1</v>
      </c>
      <c r="F45" s="70">
        <v>322</v>
      </c>
      <c r="G45" s="70">
        <v>18.33455</v>
      </c>
      <c r="H45" s="70">
        <v>64.849149999999995</v>
      </c>
      <c r="I45" s="70">
        <v>18.336200000000002</v>
      </c>
      <c r="J45" s="70">
        <v>64.851320000000001</v>
      </c>
    </row>
    <row r="46" spans="1:10" ht="12.75" customHeight="1">
      <c r="A46" s="70" t="s">
        <v>212</v>
      </c>
      <c r="B46" s="70" t="s">
        <v>239</v>
      </c>
      <c r="C46" s="70" t="s">
        <v>240</v>
      </c>
      <c r="D46" s="70" t="s">
        <v>29</v>
      </c>
      <c r="E46" s="70">
        <v>1</v>
      </c>
      <c r="F46" s="70">
        <v>197</v>
      </c>
      <c r="G46" s="70">
        <v>18.318719999999999</v>
      </c>
      <c r="H46" s="70">
        <v>64.85284</v>
      </c>
      <c r="I46" s="70">
        <v>18.317170000000001</v>
      </c>
      <c r="J46" s="70">
        <v>64.852029999999999</v>
      </c>
    </row>
    <row r="47" spans="1:10" ht="12.75" customHeight="1">
      <c r="A47" s="70" t="s">
        <v>212</v>
      </c>
      <c r="B47" s="70" t="s">
        <v>241</v>
      </c>
      <c r="C47" s="70" t="s">
        <v>242</v>
      </c>
      <c r="D47" s="70" t="s">
        <v>29</v>
      </c>
      <c r="E47" s="70">
        <v>1</v>
      </c>
      <c r="F47" s="70">
        <v>226</v>
      </c>
      <c r="G47" s="70">
        <v>18.323309999999999</v>
      </c>
      <c r="H47" s="70">
        <v>64.846050000000005</v>
      </c>
      <c r="I47" s="70">
        <v>18.324580000000001</v>
      </c>
      <c r="J47" s="70">
        <v>6484746</v>
      </c>
    </row>
    <row r="48" spans="1:10" ht="12.75" customHeight="1">
      <c r="A48" s="71" t="s">
        <v>212</v>
      </c>
      <c r="B48" s="71" t="s">
        <v>243</v>
      </c>
      <c r="C48" s="71" t="s">
        <v>244</v>
      </c>
      <c r="D48" s="71" t="s">
        <v>29</v>
      </c>
      <c r="E48" s="71">
        <v>1</v>
      </c>
      <c r="F48" s="71">
        <v>167</v>
      </c>
      <c r="G48" s="71">
        <v>18.34592</v>
      </c>
      <c r="H48" s="71">
        <v>64.867249999999999</v>
      </c>
      <c r="I48" s="71">
        <v>18.34789</v>
      </c>
      <c r="J48" s="71">
        <v>64.867699999999999</v>
      </c>
    </row>
    <row r="49" spans="1:10" ht="12.75" customHeight="1">
      <c r="A49" s="33"/>
      <c r="B49" s="34">
        <f>COUNTA(B34:B48)</f>
        <v>15</v>
      </c>
      <c r="C49" s="33"/>
      <c r="D49" s="46"/>
      <c r="E49" s="76"/>
      <c r="F49" s="53">
        <f>SUM(F34:F48)</f>
        <v>5267</v>
      </c>
      <c r="G49" s="46"/>
      <c r="H49" s="46"/>
      <c r="I49" s="46"/>
      <c r="J49" s="46"/>
    </row>
    <row r="50" spans="1:10" ht="12.75" customHeight="1">
      <c r="A50" s="33"/>
      <c r="B50" s="34"/>
      <c r="C50" s="33"/>
      <c r="D50" s="33"/>
      <c r="E50" s="76"/>
      <c r="F50" s="53"/>
      <c r="G50" s="33"/>
      <c r="H50" s="33"/>
      <c r="I50" s="33"/>
      <c r="J50" s="33"/>
    </row>
    <row r="51" spans="1:10" ht="12.75" customHeight="1">
      <c r="A51" s="33"/>
      <c r="B51" s="34"/>
      <c r="C51" s="33"/>
      <c r="D51" s="33"/>
      <c r="E51" s="76"/>
      <c r="F51" s="53"/>
      <c r="G51" s="33"/>
      <c r="H51" s="33"/>
      <c r="I51" s="33"/>
      <c r="J51" s="33"/>
    </row>
    <row r="52" spans="1:10" ht="12.75" customHeight="1">
      <c r="A52" s="33"/>
      <c r="C52" s="104" t="s">
        <v>108</v>
      </c>
      <c r="D52" s="105"/>
      <c r="E52" s="106"/>
      <c r="G52" s="33"/>
      <c r="H52" s="33"/>
      <c r="I52" s="33"/>
      <c r="J52" s="33"/>
    </row>
    <row r="53" spans="1:10" s="2" customFormat="1" ht="12.75" customHeight="1">
      <c r="C53" s="100" t="s">
        <v>106</v>
      </c>
      <c r="D53" s="101">
        <f>SUM(B22+B32+B49)</f>
        <v>43</v>
      </c>
      <c r="E53" s="106"/>
      <c r="G53" s="54"/>
      <c r="H53" s="54"/>
      <c r="I53" s="54"/>
      <c r="J53" s="54"/>
    </row>
    <row r="54" spans="1:10" ht="12.75" customHeight="1">
      <c r="A54" s="47"/>
      <c r="B54" s="47"/>
      <c r="C54" s="100" t="s">
        <v>107</v>
      </c>
      <c r="D54" s="102">
        <f>SUM(F22+F32+F49)</f>
        <v>15156</v>
      </c>
      <c r="E54" s="103" t="s">
        <v>247</v>
      </c>
      <c r="F54" s="91"/>
      <c r="G54" s="46"/>
      <c r="H54" s="46"/>
      <c r="I54" s="46"/>
      <c r="J54" s="46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Virgin Islands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56"/>
  <sheetViews>
    <sheetView workbookViewId="0">
      <selection activeCell="A28" sqref="A28"/>
    </sheetView>
  </sheetViews>
  <sheetFormatPr defaultRowHeight="12.75"/>
  <cols>
    <col min="1" max="1" width="11.5703125" style="5" customWidth="1"/>
    <col min="2" max="2" width="7.7109375" style="5" customWidth="1"/>
    <col min="3" max="3" width="41" style="5" customWidth="1"/>
    <col min="4" max="6" width="9.28515625" style="5" customWidth="1"/>
    <col min="7" max="7" width="11" style="5" customWidth="1"/>
    <col min="8" max="8" width="9.28515625" style="5" customWidth="1"/>
    <col min="9" max="9" width="11" style="5" customWidth="1"/>
    <col min="10" max="16384" width="9.140625" style="5"/>
  </cols>
  <sheetData>
    <row r="1" spans="1:10" s="2" customFormat="1" ht="40.5" customHeight="1">
      <c r="A1" s="4" t="s">
        <v>249</v>
      </c>
      <c r="B1" s="25" t="s">
        <v>13</v>
      </c>
      <c r="C1" s="25" t="s">
        <v>72</v>
      </c>
      <c r="D1" s="3" t="s">
        <v>73</v>
      </c>
      <c r="E1" s="3" t="s">
        <v>74</v>
      </c>
      <c r="F1" s="3" t="s">
        <v>75</v>
      </c>
      <c r="G1" s="3" t="s">
        <v>76</v>
      </c>
      <c r="H1" s="3" t="s">
        <v>77</v>
      </c>
      <c r="I1" s="3" t="s">
        <v>78</v>
      </c>
      <c r="J1" s="77" t="s">
        <v>248</v>
      </c>
    </row>
    <row r="2" spans="1:10" ht="12.75" customHeight="1">
      <c r="A2" s="70" t="s">
        <v>156</v>
      </c>
      <c r="B2" s="70" t="s">
        <v>157</v>
      </c>
      <c r="C2" s="70" t="s">
        <v>158</v>
      </c>
      <c r="D2" s="70">
        <v>364</v>
      </c>
      <c r="E2" s="70" t="s">
        <v>38</v>
      </c>
      <c r="F2" s="70">
        <v>1</v>
      </c>
      <c r="G2" s="70" t="s">
        <v>246</v>
      </c>
      <c r="H2" s="70">
        <v>0</v>
      </c>
      <c r="I2" s="70" t="s">
        <v>246</v>
      </c>
      <c r="J2" s="70">
        <v>159</v>
      </c>
    </row>
    <row r="3" spans="1:10" ht="12.75" customHeight="1">
      <c r="A3" s="70" t="s">
        <v>156</v>
      </c>
      <c r="B3" s="70" t="s">
        <v>159</v>
      </c>
      <c r="C3" s="70" t="s">
        <v>160</v>
      </c>
      <c r="D3" s="70">
        <v>364</v>
      </c>
      <c r="E3" s="70" t="s">
        <v>38</v>
      </c>
      <c r="F3" s="70">
        <v>1</v>
      </c>
      <c r="G3" s="70" t="s">
        <v>246</v>
      </c>
      <c r="H3" s="70">
        <v>0</v>
      </c>
      <c r="I3" s="70" t="s">
        <v>246</v>
      </c>
      <c r="J3" s="70">
        <v>355</v>
      </c>
    </row>
    <row r="4" spans="1:10" ht="12.75" customHeight="1">
      <c r="A4" s="70" t="s">
        <v>156</v>
      </c>
      <c r="B4" s="70" t="s">
        <v>161</v>
      </c>
      <c r="C4" s="70" t="s">
        <v>162</v>
      </c>
      <c r="D4" s="70">
        <v>364</v>
      </c>
      <c r="E4" s="70" t="s">
        <v>38</v>
      </c>
      <c r="F4" s="70">
        <v>1</v>
      </c>
      <c r="G4" s="70" t="s">
        <v>246</v>
      </c>
      <c r="H4" s="70">
        <v>0</v>
      </c>
      <c r="I4" s="70" t="s">
        <v>246</v>
      </c>
      <c r="J4" s="70">
        <v>254</v>
      </c>
    </row>
    <row r="5" spans="1:10" ht="12.75" customHeight="1">
      <c r="A5" s="70" t="s">
        <v>156</v>
      </c>
      <c r="B5" s="70" t="s">
        <v>163</v>
      </c>
      <c r="C5" s="70" t="s">
        <v>164</v>
      </c>
      <c r="D5" s="70">
        <v>364</v>
      </c>
      <c r="E5" s="70" t="s">
        <v>38</v>
      </c>
      <c r="F5" s="70">
        <v>1</v>
      </c>
      <c r="G5" s="70" t="s">
        <v>246</v>
      </c>
      <c r="H5" s="70">
        <v>0</v>
      </c>
      <c r="I5" s="70" t="s">
        <v>246</v>
      </c>
      <c r="J5" s="70">
        <v>311</v>
      </c>
    </row>
    <row r="6" spans="1:10" ht="12.75" customHeight="1">
      <c r="A6" s="70" t="s">
        <v>156</v>
      </c>
      <c r="B6" s="70" t="s">
        <v>165</v>
      </c>
      <c r="C6" s="70" t="s">
        <v>166</v>
      </c>
      <c r="D6" s="70">
        <v>364</v>
      </c>
      <c r="E6" s="70" t="s">
        <v>38</v>
      </c>
      <c r="F6" s="70">
        <v>1</v>
      </c>
      <c r="G6" s="70" t="s">
        <v>246</v>
      </c>
      <c r="H6" s="70">
        <v>0</v>
      </c>
      <c r="I6" s="70" t="s">
        <v>246</v>
      </c>
      <c r="J6" s="70">
        <v>282</v>
      </c>
    </row>
    <row r="7" spans="1:10" ht="12.75" customHeight="1">
      <c r="A7" s="70" t="s">
        <v>156</v>
      </c>
      <c r="B7" s="70" t="s">
        <v>167</v>
      </c>
      <c r="C7" s="70" t="s">
        <v>168</v>
      </c>
      <c r="D7" s="70">
        <v>364</v>
      </c>
      <c r="E7" s="70" t="s">
        <v>38</v>
      </c>
      <c r="F7" s="70">
        <v>1</v>
      </c>
      <c r="G7" s="70" t="s">
        <v>246</v>
      </c>
      <c r="H7" s="70">
        <v>0</v>
      </c>
      <c r="I7" s="70" t="s">
        <v>246</v>
      </c>
      <c r="J7" s="70">
        <v>333</v>
      </c>
    </row>
    <row r="8" spans="1:10" ht="12.75" customHeight="1">
      <c r="A8" s="70" t="s">
        <v>156</v>
      </c>
      <c r="B8" s="70" t="s">
        <v>169</v>
      </c>
      <c r="C8" s="70" t="s">
        <v>170</v>
      </c>
      <c r="D8" s="70">
        <v>364</v>
      </c>
      <c r="E8" s="70" t="s">
        <v>38</v>
      </c>
      <c r="F8" s="70">
        <v>1</v>
      </c>
      <c r="G8" s="70" t="s">
        <v>246</v>
      </c>
      <c r="H8" s="70">
        <v>0</v>
      </c>
      <c r="I8" s="70" t="s">
        <v>246</v>
      </c>
      <c r="J8" s="70">
        <v>205</v>
      </c>
    </row>
    <row r="9" spans="1:10" ht="12.75" customHeight="1">
      <c r="A9" s="70" t="s">
        <v>156</v>
      </c>
      <c r="B9" s="70" t="s">
        <v>171</v>
      </c>
      <c r="C9" s="70" t="s">
        <v>172</v>
      </c>
      <c r="D9" s="70">
        <v>364</v>
      </c>
      <c r="E9" s="70" t="s">
        <v>38</v>
      </c>
      <c r="F9" s="70">
        <v>1</v>
      </c>
      <c r="G9" s="70" t="s">
        <v>246</v>
      </c>
      <c r="H9" s="70">
        <v>0</v>
      </c>
      <c r="I9" s="70" t="s">
        <v>246</v>
      </c>
      <c r="J9" s="70">
        <v>259</v>
      </c>
    </row>
    <row r="10" spans="1:10" ht="12.75" customHeight="1">
      <c r="A10" s="70" t="s">
        <v>156</v>
      </c>
      <c r="B10" s="70" t="s">
        <v>173</v>
      </c>
      <c r="C10" s="70" t="s">
        <v>174</v>
      </c>
      <c r="D10" s="70">
        <v>364</v>
      </c>
      <c r="E10" s="70" t="s">
        <v>38</v>
      </c>
      <c r="F10" s="70">
        <v>1</v>
      </c>
      <c r="G10" s="70" t="s">
        <v>246</v>
      </c>
      <c r="H10" s="70">
        <v>0</v>
      </c>
      <c r="I10" s="70" t="s">
        <v>246</v>
      </c>
      <c r="J10" s="70">
        <v>217</v>
      </c>
    </row>
    <row r="11" spans="1:10" ht="12.75" customHeight="1">
      <c r="A11" s="70" t="s">
        <v>156</v>
      </c>
      <c r="B11" s="70" t="s">
        <v>175</v>
      </c>
      <c r="C11" s="70" t="s">
        <v>176</v>
      </c>
      <c r="D11" s="70">
        <v>364</v>
      </c>
      <c r="E11" s="70" t="s">
        <v>38</v>
      </c>
      <c r="F11" s="70">
        <v>1</v>
      </c>
      <c r="G11" s="70" t="s">
        <v>246</v>
      </c>
      <c r="H11" s="70">
        <v>0</v>
      </c>
      <c r="I11" s="70" t="s">
        <v>246</v>
      </c>
      <c r="J11" s="70">
        <v>260</v>
      </c>
    </row>
    <row r="12" spans="1:10" ht="12.75" customHeight="1">
      <c r="A12" s="70" t="s">
        <v>156</v>
      </c>
      <c r="B12" s="70" t="s">
        <v>177</v>
      </c>
      <c r="C12" s="70" t="s">
        <v>178</v>
      </c>
      <c r="D12" s="70">
        <v>364</v>
      </c>
      <c r="E12" s="70" t="s">
        <v>38</v>
      </c>
      <c r="F12" s="70">
        <v>1</v>
      </c>
      <c r="G12" s="70" t="s">
        <v>246</v>
      </c>
      <c r="H12" s="70">
        <v>0</v>
      </c>
      <c r="I12" s="70" t="s">
        <v>246</v>
      </c>
      <c r="J12" s="70">
        <v>1707</v>
      </c>
    </row>
    <row r="13" spans="1:10" ht="12.75" customHeight="1">
      <c r="A13" s="70" t="s">
        <v>156</v>
      </c>
      <c r="B13" s="70" t="s">
        <v>179</v>
      </c>
      <c r="C13" s="70" t="s">
        <v>180</v>
      </c>
      <c r="D13" s="70">
        <v>364</v>
      </c>
      <c r="E13" s="70" t="s">
        <v>38</v>
      </c>
      <c r="F13" s="70">
        <v>1</v>
      </c>
      <c r="G13" s="70" t="s">
        <v>246</v>
      </c>
      <c r="H13" s="70">
        <v>0</v>
      </c>
      <c r="I13" s="70" t="s">
        <v>246</v>
      </c>
      <c r="J13" s="70">
        <v>229</v>
      </c>
    </row>
    <row r="14" spans="1:10" ht="12.75" customHeight="1">
      <c r="A14" s="70" t="s">
        <v>156</v>
      </c>
      <c r="B14" s="70" t="s">
        <v>181</v>
      </c>
      <c r="C14" s="70" t="s">
        <v>182</v>
      </c>
      <c r="D14" s="70">
        <v>364</v>
      </c>
      <c r="E14" s="70" t="s">
        <v>38</v>
      </c>
      <c r="F14" s="70">
        <v>1</v>
      </c>
      <c r="G14" s="70" t="s">
        <v>246</v>
      </c>
      <c r="H14" s="70">
        <v>0</v>
      </c>
      <c r="I14" s="70" t="s">
        <v>246</v>
      </c>
      <c r="J14" s="70">
        <v>273</v>
      </c>
    </row>
    <row r="15" spans="1:10" ht="12.75" customHeight="1">
      <c r="A15" s="70" t="s">
        <v>156</v>
      </c>
      <c r="B15" s="70" t="s">
        <v>183</v>
      </c>
      <c r="C15" s="70" t="s">
        <v>184</v>
      </c>
      <c r="D15" s="70">
        <v>364</v>
      </c>
      <c r="E15" s="70" t="s">
        <v>38</v>
      </c>
      <c r="F15" s="70">
        <v>1</v>
      </c>
      <c r="G15" s="70" t="s">
        <v>246</v>
      </c>
      <c r="H15" s="70">
        <v>0</v>
      </c>
      <c r="I15" s="70" t="s">
        <v>246</v>
      </c>
      <c r="J15" s="70">
        <v>484</v>
      </c>
    </row>
    <row r="16" spans="1:10" ht="12.75" customHeight="1">
      <c r="A16" s="70" t="s">
        <v>156</v>
      </c>
      <c r="B16" s="70" t="s">
        <v>185</v>
      </c>
      <c r="C16" s="70" t="s">
        <v>186</v>
      </c>
      <c r="D16" s="70">
        <v>364</v>
      </c>
      <c r="E16" s="70" t="s">
        <v>38</v>
      </c>
      <c r="F16" s="70">
        <v>1</v>
      </c>
      <c r="G16" s="70" t="s">
        <v>246</v>
      </c>
      <c r="H16" s="70">
        <v>0</v>
      </c>
      <c r="I16" s="70" t="s">
        <v>246</v>
      </c>
      <c r="J16" s="70">
        <v>133</v>
      </c>
    </row>
    <row r="17" spans="1:10" ht="12.75" customHeight="1">
      <c r="A17" s="70" t="s">
        <v>156</v>
      </c>
      <c r="B17" s="70" t="s">
        <v>187</v>
      </c>
      <c r="C17" s="70" t="s">
        <v>188</v>
      </c>
      <c r="D17" s="70">
        <v>364</v>
      </c>
      <c r="E17" s="70" t="s">
        <v>38</v>
      </c>
      <c r="F17" s="70">
        <v>1</v>
      </c>
      <c r="G17" s="70" t="s">
        <v>246</v>
      </c>
      <c r="H17" s="70">
        <v>0</v>
      </c>
      <c r="I17" s="70" t="s">
        <v>246</v>
      </c>
      <c r="J17" s="70">
        <v>139</v>
      </c>
    </row>
    <row r="18" spans="1:10" ht="12.75" customHeight="1">
      <c r="A18" s="70" t="s">
        <v>156</v>
      </c>
      <c r="B18" s="70" t="s">
        <v>189</v>
      </c>
      <c r="C18" s="70" t="s">
        <v>190</v>
      </c>
      <c r="D18" s="70">
        <v>364</v>
      </c>
      <c r="E18" s="70" t="s">
        <v>38</v>
      </c>
      <c r="F18" s="70">
        <v>1</v>
      </c>
      <c r="G18" s="70" t="s">
        <v>246</v>
      </c>
      <c r="H18" s="70">
        <v>0</v>
      </c>
      <c r="I18" s="70" t="s">
        <v>246</v>
      </c>
      <c r="J18" s="70">
        <v>439</v>
      </c>
    </row>
    <row r="19" spans="1:10" ht="12.75" customHeight="1">
      <c r="A19" s="70" t="s">
        <v>156</v>
      </c>
      <c r="B19" s="70" t="s">
        <v>191</v>
      </c>
      <c r="C19" s="70" t="s">
        <v>192</v>
      </c>
      <c r="D19" s="70">
        <v>364</v>
      </c>
      <c r="E19" s="70" t="s">
        <v>38</v>
      </c>
      <c r="F19" s="70">
        <v>1</v>
      </c>
      <c r="G19" s="70" t="s">
        <v>246</v>
      </c>
      <c r="H19" s="70">
        <v>0</v>
      </c>
      <c r="I19" s="70" t="s">
        <v>246</v>
      </c>
      <c r="J19" s="70">
        <v>289</v>
      </c>
    </row>
    <row r="20" spans="1:10" ht="12.75" customHeight="1">
      <c r="A20" s="70" t="s">
        <v>156</v>
      </c>
      <c r="B20" s="70" t="s">
        <v>193</v>
      </c>
      <c r="C20" s="70" t="s">
        <v>194</v>
      </c>
      <c r="D20" s="70">
        <v>364</v>
      </c>
      <c r="E20" s="70" t="s">
        <v>38</v>
      </c>
      <c r="F20" s="70">
        <v>1</v>
      </c>
      <c r="G20" s="70" t="s">
        <v>246</v>
      </c>
      <c r="H20" s="70">
        <v>0</v>
      </c>
      <c r="I20" s="70" t="s">
        <v>246</v>
      </c>
      <c r="J20" s="70">
        <v>630</v>
      </c>
    </row>
    <row r="21" spans="1:10" ht="12.75" customHeight="1">
      <c r="A21" s="71" t="s">
        <v>156</v>
      </c>
      <c r="B21" s="71" t="s">
        <v>195</v>
      </c>
      <c r="C21" s="71" t="s">
        <v>196</v>
      </c>
      <c r="D21" s="71">
        <v>364</v>
      </c>
      <c r="E21" s="71" t="s">
        <v>38</v>
      </c>
      <c r="F21" s="71">
        <v>1</v>
      </c>
      <c r="G21" s="71" t="s">
        <v>246</v>
      </c>
      <c r="H21" s="71">
        <v>0</v>
      </c>
      <c r="I21" s="71" t="s">
        <v>246</v>
      </c>
      <c r="J21" s="71">
        <v>785</v>
      </c>
    </row>
    <row r="22" spans="1:10" ht="12.75" customHeight="1">
      <c r="A22" s="32"/>
      <c r="B22" s="61">
        <f>COUNTA(B2:B21)</f>
        <v>20</v>
      </c>
      <c r="C22" s="20"/>
      <c r="D22" s="20"/>
      <c r="E22" s="20"/>
      <c r="F22" s="29">
        <f>COUNTIF(F2:F21, "&gt;0")</f>
        <v>20</v>
      </c>
      <c r="G22" s="20"/>
      <c r="H22" s="29"/>
      <c r="I22" s="32"/>
      <c r="J22" s="53">
        <f>SUM(J2:J21)</f>
        <v>7743</v>
      </c>
    </row>
    <row r="23" spans="1:10" ht="12.75" customHeight="1">
      <c r="A23" s="32"/>
      <c r="B23" s="55"/>
      <c r="C23" s="32"/>
      <c r="D23" s="32"/>
      <c r="E23" s="32"/>
      <c r="F23" s="32"/>
      <c r="G23" s="32"/>
      <c r="H23" s="32"/>
      <c r="I23" s="32"/>
      <c r="J23" s="24"/>
    </row>
    <row r="24" spans="1:10" ht="12.75" customHeight="1">
      <c r="A24" s="70" t="s">
        <v>197</v>
      </c>
      <c r="B24" s="70" t="s">
        <v>198</v>
      </c>
      <c r="C24" s="70" t="s">
        <v>199</v>
      </c>
      <c r="D24" s="70">
        <v>364</v>
      </c>
      <c r="E24" s="70" t="s">
        <v>38</v>
      </c>
      <c r="F24" s="70">
        <v>1</v>
      </c>
      <c r="G24" s="70" t="s">
        <v>246</v>
      </c>
      <c r="H24" s="70">
        <v>0</v>
      </c>
      <c r="I24" s="70" t="s">
        <v>246</v>
      </c>
      <c r="J24" s="70">
        <v>210</v>
      </c>
    </row>
    <row r="25" spans="1:10" ht="12.75" customHeight="1">
      <c r="A25" s="70" t="s">
        <v>197</v>
      </c>
      <c r="B25" s="70" t="s">
        <v>200</v>
      </c>
      <c r="C25" s="70" t="s">
        <v>201</v>
      </c>
      <c r="D25" s="70">
        <v>364</v>
      </c>
      <c r="E25" s="70" t="s">
        <v>38</v>
      </c>
      <c r="F25" s="70">
        <v>1</v>
      </c>
      <c r="G25" s="70" t="s">
        <v>246</v>
      </c>
      <c r="H25" s="70">
        <v>0</v>
      </c>
      <c r="I25" s="70" t="s">
        <v>246</v>
      </c>
      <c r="J25" s="70">
        <v>322</v>
      </c>
    </row>
    <row r="26" spans="1:10" ht="12.75" customHeight="1">
      <c r="A26" s="70" t="s">
        <v>197</v>
      </c>
      <c r="B26" s="70" t="s">
        <v>202</v>
      </c>
      <c r="C26" s="70" t="s">
        <v>203</v>
      </c>
      <c r="D26" s="70">
        <v>364</v>
      </c>
      <c r="E26" s="70" t="s">
        <v>38</v>
      </c>
      <c r="F26" s="70">
        <v>1</v>
      </c>
      <c r="G26" s="70" t="s">
        <v>246</v>
      </c>
      <c r="H26" s="70">
        <v>0</v>
      </c>
      <c r="I26" s="70" t="s">
        <v>246</v>
      </c>
      <c r="J26" s="70">
        <v>152</v>
      </c>
    </row>
    <row r="27" spans="1:10" ht="12.75" customHeight="1">
      <c r="A27" s="70" t="s">
        <v>197</v>
      </c>
      <c r="B27" s="70" t="s">
        <v>204</v>
      </c>
      <c r="C27" s="70" t="s">
        <v>205</v>
      </c>
      <c r="D27" s="70">
        <v>364</v>
      </c>
      <c r="E27" s="70" t="s">
        <v>38</v>
      </c>
      <c r="F27" s="70">
        <v>1</v>
      </c>
      <c r="G27" s="70" t="s">
        <v>246</v>
      </c>
      <c r="H27" s="70">
        <v>0</v>
      </c>
      <c r="I27" s="70" t="s">
        <v>246</v>
      </c>
      <c r="J27" s="70">
        <v>299</v>
      </c>
    </row>
    <row r="28" spans="1:10" ht="12.75" customHeight="1">
      <c r="A28" s="70" t="s">
        <v>197</v>
      </c>
      <c r="B28" s="70" t="s">
        <v>223</v>
      </c>
      <c r="C28" s="70" t="s">
        <v>224</v>
      </c>
      <c r="D28" s="70">
        <v>364</v>
      </c>
      <c r="E28" s="70" t="s">
        <v>38</v>
      </c>
      <c r="F28" s="70">
        <v>1</v>
      </c>
      <c r="G28" s="70" t="s">
        <v>246</v>
      </c>
      <c r="H28" s="70">
        <v>0</v>
      </c>
      <c r="I28" s="70" t="s">
        <v>246</v>
      </c>
      <c r="J28" s="70">
        <v>551</v>
      </c>
    </row>
    <row r="29" spans="1:10" ht="12.75" customHeight="1">
      <c r="A29" s="70" t="s">
        <v>197</v>
      </c>
      <c r="B29" s="70" t="s">
        <v>206</v>
      </c>
      <c r="C29" s="70" t="s">
        <v>207</v>
      </c>
      <c r="D29" s="70">
        <v>364</v>
      </c>
      <c r="E29" s="70" t="s">
        <v>38</v>
      </c>
      <c r="F29" s="70">
        <v>1</v>
      </c>
      <c r="G29" s="70" t="s">
        <v>246</v>
      </c>
      <c r="H29" s="70">
        <v>0</v>
      </c>
      <c r="I29" s="70" t="s">
        <v>246</v>
      </c>
      <c r="J29" s="70">
        <v>383</v>
      </c>
    </row>
    <row r="30" spans="1:10" ht="12.75" customHeight="1">
      <c r="A30" s="70" t="s">
        <v>197</v>
      </c>
      <c r="B30" s="70" t="s">
        <v>208</v>
      </c>
      <c r="C30" s="70" t="s">
        <v>209</v>
      </c>
      <c r="D30" s="70">
        <v>364</v>
      </c>
      <c r="E30" s="70" t="s">
        <v>38</v>
      </c>
      <c r="F30" s="70">
        <v>1</v>
      </c>
      <c r="G30" s="70" t="s">
        <v>246</v>
      </c>
      <c r="H30" s="70">
        <v>0</v>
      </c>
      <c r="I30" s="70" t="s">
        <v>246</v>
      </c>
      <c r="J30" s="70">
        <v>127</v>
      </c>
    </row>
    <row r="31" spans="1:10" ht="12.75" customHeight="1">
      <c r="A31" s="71" t="s">
        <v>197</v>
      </c>
      <c r="B31" s="71" t="s">
        <v>210</v>
      </c>
      <c r="C31" s="71" t="s">
        <v>211</v>
      </c>
      <c r="D31" s="71">
        <v>364</v>
      </c>
      <c r="E31" s="71" t="s">
        <v>38</v>
      </c>
      <c r="F31" s="71">
        <v>1</v>
      </c>
      <c r="G31" s="71" t="s">
        <v>246</v>
      </c>
      <c r="H31" s="71">
        <v>0</v>
      </c>
      <c r="I31" s="71" t="s">
        <v>246</v>
      </c>
      <c r="J31" s="71">
        <v>102</v>
      </c>
    </row>
    <row r="32" spans="1:10" ht="12.75" customHeight="1">
      <c r="A32" s="32"/>
      <c r="B32" s="61">
        <f>COUNTA(B24:B31)</f>
        <v>8</v>
      </c>
      <c r="C32" s="20"/>
      <c r="D32" s="20"/>
      <c r="E32" s="20"/>
      <c r="F32" s="29">
        <f>COUNTIF(F24:F31, "&gt;0")</f>
        <v>8</v>
      </c>
      <c r="G32" s="20"/>
      <c r="H32" s="20"/>
      <c r="I32" s="32"/>
      <c r="J32" s="53">
        <f>SUM(J24:J31)</f>
        <v>2146</v>
      </c>
    </row>
    <row r="33" spans="1:10" ht="12.75" customHeight="1">
      <c r="A33" s="32"/>
      <c r="B33" s="55"/>
      <c r="C33" s="32"/>
      <c r="D33" s="32"/>
      <c r="E33" s="32"/>
      <c r="F33" s="32"/>
      <c r="G33" s="32"/>
      <c r="H33" s="32"/>
      <c r="I33" s="32"/>
      <c r="J33" s="24"/>
    </row>
    <row r="34" spans="1:10" ht="12.75" customHeight="1">
      <c r="A34" s="70" t="s">
        <v>212</v>
      </c>
      <c r="B34" s="70" t="s">
        <v>213</v>
      </c>
      <c r="C34" s="70" t="s">
        <v>214</v>
      </c>
      <c r="D34" s="70">
        <v>364</v>
      </c>
      <c r="E34" s="70" t="s">
        <v>38</v>
      </c>
      <c r="F34" s="70">
        <v>1</v>
      </c>
      <c r="G34" s="70" t="s">
        <v>246</v>
      </c>
      <c r="H34" s="70">
        <v>0</v>
      </c>
      <c r="I34" s="70" t="s">
        <v>246</v>
      </c>
      <c r="J34" s="70">
        <v>262</v>
      </c>
    </row>
    <row r="35" spans="1:10" ht="12.75" customHeight="1">
      <c r="A35" s="70" t="s">
        <v>212</v>
      </c>
      <c r="B35" s="70" t="s">
        <v>215</v>
      </c>
      <c r="C35" s="70" t="s">
        <v>216</v>
      </c>
      <c r="D35" s="70">
        <v>364</v>
      </c>
      <c r="E35" s="70" t="s">
        <v>38</v>
      </c>
      <c r="F35" s="70">
        <v>1</v>
      </c>
      <c r="G35" s="70" t="s">
        <v>246</v>
      </c>
      <c r="H35" s="70">
        <v>0</v>
      </c>
      <c r="I35" s="70" t="s">
        <v>246</v>
      </c>
      <c r="J35" s="70">
        <v>326</v>
      </c>
    </row>
    <row r="36" spans="1:10" ht="12.75" customHeight="1">
      <c r="A36" s="70" t="s">
        <v>212</v>
      </c>
      <c r="B36" s="70" t="s">
        <v>217</v>
      </c>
      <c r="C36" s="70" t="s">
        <v>218</v>
      </c>
      <c r="D36" s="70">
        <v>364</v>
      </c>
      <c r="E36" s="70" t="s">
        <v>38</v>
      </c>
      <c r="F36" s="70">
        <v>1</v>
      </c>
      <c r="G36" s="70" t="s">
        <v>246</v>
      </c>
      <c r="H36" s="70">
        <v>0</v>
      </c>
      <c r="I36" s="70" t="s">
        <v>246</v>
      </c>
      <c r="J36" s="70">
        <v>547</v>
      </c>
    </row>
    <row r="37" spans="1:10" ht="12.75" customHeight="1">
      <c r="A37" s="70" t="s">
        <v>212</v>
      </c>
      <c r="B37" s="70" t="s">
        <v>219</v>
      </c>
      <c r="C37" s="70" t="s">
        <v>220</v>
      </c>
      <c r="D37" s="70">
        <v>364</v>
      </c>
      <c r="E37" s="70" t="s">
        <v>38</v>
      </c>
      <c r="F37" s="70">
        <v>1</v>
      </c>
      <c r="G37" s="70" t="s">
        <v>246</v>
      </c>
      <c r="H37" s="70">
        <v>0</v>
      </c>
      <c r="I37" s="70" t="s">
        <v>246</v>
      </c>
      <c r="J37" s="70">
        <v>194</v>
      </c>
    </row>
    <row r="38" spans="1:10" ht="12.75" customHeight="1">
      <c r="A38" s="70" t="s">
        <v>212</v>
      </c>
      <c r="B38" s="70" t="s">
        <v>221</v>
      </c>
      <c r="C38" s="70" t="s">
        <v>222</v>
      </c>
      <c r="D38" s="70">
        <v>364</v>
      </c>
      <c r="E38" s="70" t="s">
        <v>38</v>
      </c>
      <c r="F38" s="70">
        <v>1</v>
      </c>
      <c r="G38" s="70" t="s">
        <v>246</v>
      </c>
      <c r="H38" s="70">
        <v>0</v>
      </c>
      <c r="I38" s="70" t="s">
        <v>246</v>
      </c>
      <c r="J38" s="70">
        <v>369</v>
      </c>
    </row>
    <row r="39" spans="1:10" ht="12.75" customHeight="1">
      <c r="A39" s="70" t="s">
        <v>212</v>
      </c>
      <c r="B39" s="70" t="s">
        <v>225</v>
      </c>
      <c r="C39" s="70" t="s">
        <v>226</v>
      </c>
      <c r="D39" s="70">
        <v>364</v>
      </c>
      <c r="E39" s="70" t="s">
        <v>38</v>
      </c>
      <c r="F39" s="70">
        <v>1</v>
      </c>
      <c r="G39" s="70" t="s">
        <v>246</v>
      </c>
      <c r="H39" s="70">
        <v>0</v>
      </c>
      <c r="I39" s="70" t="s">
        <v>246</v>
      </c>
      <c r="J39" s="70">
        <v>275</v>
      </c>
    </row>
    <row r="40" spans="1:10" ht="12.75" customHeight="1">
      <c r="A40" s="70" t="s">
        <v>212</v>
      </c>
      <c r="B40" s="70" t="s">
        <v>227</v>
      </c>
      <c r="C40" s="70" t="s">
        <v>228</v>
      </c>
      <c r="D40" s="70">
        <v>364</v>
      </c>
      <c r="E40" s="70" t="s">
        <v>38</v>
      </c>
      <c r="F40" s="70">
        <v>1</v>
      </c>
      <c r="G40" s="70" t="s">
        <v>246</v>
      </c>
      <c r="H40" s="70">
        <v>0</v>
      </c>
      <c r="I40" s="70" t="s">
        <v>246</v>
      </c>
      <c r="J40" s="70">
        <v>151</v>
      </c>
    </row>
    <row r="41" spans="1:10" ht="12.75" customHeight="1">
      <c r="A41" s="70" t="s">
        <v>212</v>
      </c>
      <c r="B41" s="70" t="s">
        <v>229</v>
      </c>
      <c r="C41" s="70" t="s">
        <v>230</v>
      </c>
      <c r="D41" s="70">
        <v>364</v>
      </c>
      <c r="E41" s="70" t="s">
        <v>38</v>
      </c>
      <c r="F41" s="70">
        <v>1</v>
      </c>
      <c r="G41" s="70" t="s">
        <v>246</v>
      </c>
      <c r="H41" s="70">
        <v>0</v>
      </c>
      <c r="I41" s="70" t="s">
        <v>246</v>
      </c>
      <c r="J41" s="70">
        <v>584</v>
      </c>
    </row>
    <row r="42" spans="1:10" ht="12.75" customHeight="1">
      <c r="A42" s="70" t="s">
        <v>212</v>
      </c>
      <c r="B42" s="70" t="s">
        <v>231</v>
      </c>
      <c r="C42" s="70" t="s">
        <v>232</v>
      </c>
      <c r="D42" s="70">
        <v>364</v>
      </c>
      <c r="E42" s="70" t="s">
        <v>38</v>
      </c>
      <c r="F42" s="70">
        <v>1</v>
      </c>
      <c r="G42" s="70" t="s">
        <v>246</v>
      </c>
      <c r="H42" s="70">
        <v>0</v>
      </c>
      <c r="I42" s="70" t="s">
        <v>246</v>
      </c>
      <c r="J42" s="70">
        <v>260</v>
      </c>
    </row>
    <row r="43" spans="1:10" ht="12.75" customHeight="1">
      <c r="A43" s="70" t="s">
        <v>212</v>
      </c>
      <c r="B43" s="70" t="s">
        <v>233</v>
      </c>
      <c r="C43" s="70" t="s">
        <v>234</v>
      </c>
      <c r="D43" s="70">
        <v>-657073</v>
      </c>
      <c r="E43" s="70" t="s">
        <v>38</v>
      </c>
      <c r="F43" s="70">
        <v>1</v>
      </c>
      <c r="G43" s="70" t="s">
        <v>246</v>
      </c>
      <c r="H43" s="70">
        <v>0</v>
      </c>
      <c r="I43" s="70" t="s">
        <v>246</v>
      </c>
      <c r="J43" s="70">
        <v>1059</v>
      </c>
    </row>
    <row r="44" spans="1:10" ht="12.75" customHeight="1">
      <c r="A44" s="70" t="s">
        <v>212</v>
      </c>
      <c r="B44" s="70" t="s">
        <v>235</v>
      </c>
      <c r="C44" s="70" t="s">
        <v>236</v>
      </c>
      <c r="D44" s="70">
        <v>364</v>
      </c>
      <c r="E44" s="70" t="s">
        <v>38</v>
      </c>
      <c r="F44" s="70">
        <v>1</v>
      </c>
      <c r="G44" s="70" t="s">
        <v>246</v>
      </c>
      <c r="H44" s="70">
        <v>0</v>
      </c>
      <c r="I44" s="70" t="s">
        <v>246</v>
      </c>
      <c r="J44" s="70">
        <v>328</v>
      </c>
    </row>
    <row r="45" spans="1:10" ht="12.75" customHeight="1">
      <c r="A45" s="70" t="s">
        <v>212</v>
      </c>
      <c r="B45" s="70" t="s">
        <v>237</v>
      </c>
      <c r="C45" s="70" t="s">
        <v>238</v>
      </c>
      <c r="D45" s="70">
        <v>364</v>
      </c>
      <c r="E45" s="70" t="s">
        <v>38</v>
      </c>
      <c r="F45" s="70">
        <v>1</v>
      </c>
      <c r="G45" s="70" t="s">
        <v>246</v>
      </c>
      <c r="H45" s="70">
        <v>0</v>
      </c>
      <c r="I45" s="70" t="s">
        <v>246</v>
      </c>
      <c r="J45" s="70">
        <v>322</v>
      </c>
    </row>
    <row r="46" spans="1:10" ht="12.75" customHeight="1">
      <c r="A46" s="70" t="s">
        <v>212</v>
      </c>
      <c r="B46" s="70" t="s">
        <v>239</v>
      </c>
      <c r="C46" s="70" t="s">
        <v>240</v>
      </c>
      <c r="D46" s="70">
        <v>364</v>
      </c>
      <c r="E46" s="70" t="s">
        <v>38</v>
      </c>
      <c r="F46" s="70">
        <v>1</v>
      </c>
      <c r="G46" s="70" t="s">
        <v>246</v>
      </c>
      <c r="H46" s="70">
        <v>0</v>
      </c>
      <c r="I46" s="70" t="s">
        <v>246</v>
      </c>
      <c r="J46" s="70">
        <v>197</v>
      </c>
    </row>
    <row r="47" spans="1:10" ht="12.75" customHeight="1">
      <c r="A47" s="70" t="s">
        <v>212</v>
      </c>
      <c r="B47" s="70" t="s">
        <v>241</v>
      </c>
      <c r="C47" s="70" t="s">
        <v>242</v>
      </c>
      <c r="D47" s="70">
        <v>364</v>
      </c>
      <c r="E47" s="70" t="s">
        <v>38</v>
      </c>
      <c r="F47" s="70">
        <v>1</v>
      </c>
      <c r="G47" s="70" t="s">
        <v>246</v>
      </c>
      <c r="H47" s="70">
        <v>0</v>
      </c>
      <c r="I47" s="70" t="s">
        <v>246</v>
      </c>
      <c r="J47" s="70">
        <v>226</v>
      </c>
    </row>
    <row r="48" spans="1:10" ht="12.75" customHeight="1">
      <c r="A48" s="71" t="s">
        <v>212</v>
      </c>
      <c r="B48" s="71" t="s">
        <v>243</v>
      </c>
      <c r="C48" s="71" t="s">
        <v>244</v>
      </c>
      <c r="D48" s="71">
        <v>364</v>
      </c>
      <c r="E48" s="71" t="s">
        <v>38</v>
      </c>
      <c r="F48" s="71">
        <v>1</v>
      </c>
      <c r="G48" s="71" t="s">
        <v>246</v>
      </c>
      <c r="H48" s="71">
        <v>0</v>
      </c>
      <c r="I48" s="71" t="s">
        <v>246</v>
      </c>
      <c r="J48" s="71">
        <v>167</v>
      </c>
    </row>
    <row r="49" spans="1:10" ht="12.75" customHeight="1">
      <c r="A49" s="30"/>
      <c r="B49" s="29">
        <f>COUNTA(F34:F48)</f>
        <v>15</v>
      </c>
      <c r="C49" s="29"/>
      <c r="D49" s="30"/>
      <c r="E49" s="30"/>
      <c r="F49" s="29">
        <f>COUNTIF(F34:F48, "&gt;0")</f>
        <v>15</v>
      </c>
      <c r="G49" s="30"/>
      <c r="H49" s="29"/>
      <c r="I49" s="30"/>
      <c r="J49" s="53">
        <f>SUM(J34:J48)</f>
        <v>5267</v>
      </c>
    </row>
    <row r="50" spans="1:10" ht="12.75" customHeight="1">
      <c r="A50" s="32"/>
      <c r="B50" s="61"/>
      <c r="C50" s="32"/>
      <c r="D50" s="32"/>
      <c r="E50" s="32"/>
      <c r="F50" s="32"/>
      <c r="G50" s="32"/>
      <c r="H50" s="32"/>
      <c r="I50" s="32"/>
      <c r="J50" s="24"/>
    </row>
    <row r="51" spans="1:10">
      <c r="A51" s="66"/>
      <c r="B51" s="66"/>
      <c r="C51" s="132"/>
      <c r="D51" s="66"/>
      <c r="E51" s="66"/>
      <c r="F51" s="66"/>
      <c r="G51" s="66"/>
      <c r="H51" s="66"/>
      <c r="I51" s="66"/>
      <c r="J51" s="66"/>
    </row>
    <row r="52" spans="1:10">
      <c r="A52" s="66"/>
      <c r="B52" s="66"/>
      <c r="C52" s="98" t="s">
        <v>111</v>
      </c>
      <c r="D52" s="99"/>
      <c r="E52" s="99"/>
      <c r="F52" s="66"/>
      <c r="G52" s="66"/>
      <c r="H52" s="66"/>
      <c r="I52" s="66"/>
      <c r="J52" s="66"/>
    </row>
    <row r="53" spans="1:10">
      <c r="A53" s="66"/>
      <c r="B53" s="66"/>
      <c r="C53" s="100" t="s">
        <v>106</v>
      </c>
      <c r="D53" s="101">
        <f>SUM(B22+B32+B49)</f>
        <v>43</v>
      </c>
      <c r="E53" s="99"/>
      <c r="F53" s="66"/>
      <c r="G53" s="66"/>
      <c r="H53" s="66"/>
      <c r="I53" s="66"/>
      <c r="J53" s="66"/>
    </row>
    <row r="54" spans="1:10">
      <c r="C54" s="100" t="s">
        <v>109</v>
      </c>
      <c r="D54" s="101">
        <f>SUM(F22+F32+F49)</f>
        <v>43</v>
      </c>
      <c r="E54" s="99"/>
    </row>
    <row r="55" spans="1:10">
      <c r="C55" s="112" t="s">
        <v>154</v>
      </c>
      <c r="D55" s="131">
        <f>D54/D53</f>
        <v>1</v>
      </c>
      <c r="E55" s="99"/>
    </row>
    <row r="56" spans="1:10">
      <c r="C56" s="100" t="s">
        <v>110</v>
      </c>
      <c r="D56" s="102">
        <f>SUM(J22+J32+J49)</f>
        <v>15156</v>
      </c>
      <c r="E56" s="103" t="s">
        <v>247</v>
      </c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2010 Swimming Season
Virgin Islands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G72"/>
  <sheetViews>
    <sheetView zoomScaleNormal="100" workbookViewId="0">
      <pane ySplit="2" topLeftCell="A3" activePane="bottomLeft" state="frozen"/>
      <selection pane="bottomLeft" activeCell="A29" sqref="A29"/>
    </sheetView>
  </sheetViews>
  <sheetFormatPr defaultRowHeight="12.75"/>
  <cols>
    <col min="1" max="1" width="9.7109375" customWidth="1"/>
    <col min="2" max="2" width="7.28515625" customWidth="1"/>
    <col min="3" max="3" width="24.42578125" customWidth="1"/>
    <col min="4" max="4" width="8.140625" customWidth="1"/>
    <col min="5" max="5" width="7.7109375" customWidth="1"/>
    <col min="6" max="7" width="8" customWidth="1"/>
    <col min="8" max="8" width="8.85546875" customWidth="1"/>
    <col min="9" max="18" width="7.85546875" customWidth="1"/>
  </cols>
  <sheetData>
    <row r="1" spans="1:33">
      <c r="A1" s="60"/>
      <c r="B1" s="147" t="s">
        <v>39</v>
      </c>
      <c r="C1" s="147"/>
      <c r="D1" s="60"/>
      <c r="E1" s="60"/>
      <c r="F1" s="148" t="s">
        <v>155</v>
      </c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</row>
    <row r="2" spans="1:33" s="24" customFormat="1" ht="39" customHeight="1">
      <c r="A2" s="4" t="s">
        <v>249</v>
      </c>
      <c r="B2" s="25" t="s">
        <v>13</v>
      </c>
      <c r="C2" s="25" t="s">
        <v>72</v>
      </c>
      <c r="D2" s="25" t="s">
        <v>86</v>
      </c>
      <c r="E2" s="25" t="s">
        <v>87</v>
      </c>
      <c r="F2" s="25" t="s">
        <v>88</v>
      </c>
      <c r="G2" s="25" t="s">
        <v>89</v>
      </c>
      <c r="H2" s="3" t="s">
        <v>90</v>
      </c>
      <c r="I2" s="25" t="s">
        <v>91</v>
      </c>
      <c r="J2" s="25" t="s">
        <v>21</v>
      </c>
      <c r="K2" s="25" t="s">
        <v>19</v>
      </c>
      <c r="L2" s="25" t="s">
        <v>20</v>
      </c>
      <c r="M2" s="25" t="s">
        <v>22</v>
      </c>
      <c r="N2" s="25" t="s">
        <v>92</v>
      </c>
      <c r="O2" s="25" t="s">
        <v>93</v>
      </c>
      <c r="P2" s="25" t="s">
        <v>94</v>
      </c>
      <c r="Q2" s="25" t="s">
        <v>95</v>
      </c>
      <c r="R2" s="25" t="s">
        <v>96</v>
      </c>
    </row>
    <row r="3" spans="1:33">
      <c r="A3" s="70" t="s">
        <v>156</v>
      </c>
      <c r="B3" s="70" t="s">
        <v>157</v>
      </c>
      <c r="C3" s="70" t="s">
        <v>158</v>
      </c>
      <c r="D3" s="70" t="s">
        <v>28</v>
      </c>
      <c r="E3" s="70" t="s">
        <v>36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30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</row>
    <row r="4" spans="1:33">
      <c r="A4" s="70" t="s">
        <v>156</v>
      </c>
      <c r="B4" s="70" t="s">
        <v>159</v>
      </c>
      <c r="C4" s="70" t="s">
        <v>160</v>
      </c>
      <c r="D4" s="70" t="s">
        <v>36</v>
      </c>
      <c r="E4" s="70" t="s">
        <v>114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30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>
      <c r="A5" s="70" t="s">
        <v>156</v>
      </c>
      <c r="B5" s="70" t="s">
        <v>161</v>
      </c>
      <c r="C5" s="70" t="s">
        <v>162</v>
      </c>
      <c r="D5" s="70" t="s">
        <v>36</v>
      </c>
      <c r="E5" s="70" t="s">
        <v>114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30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>
      <c r="A6" s="70" t="s">
        <v>156</v>
      </c>
      <c r="B6" s="70" t="s">
        <v>163</v>
      </c>
      <c r="C6" s="70" t="s">
        <v>164</v>
      </c>
      <c r="D6" s="70" t="s">
        <v>36</v>
      </c>
      <c r="E6" s="70" t="s">
        <v>114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30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1:33">
      <c r="A7" s="70" t="s">
        <v>156</v>
      </c>
      <c r="B7" s="70" t="s">
        <v>165</v>
      </c>
      <c r="C7" s="70" t="s">
        <v>166</v>
      </c>
      <c r="D7" s="70" t="s">
        <v>36</v>
      </c>
      <c r="E7" s="70" t="s">
        <v>114</v>
      </c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30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</row>
    <row r="8" spans="1:33">
      <c r="A8" s="70" t="s">
        <v>156</v>
      </c>
      <c r="B8" s="70" t="s">
        <v>167</v>
      </c>
      <c r="C8" s="70" t="s">
        <v>168</v>
      </c>
      <c r="D8" s="70" t="s">
        <v>36</v>
      </c>
      <c r="E8" s="70" t="s">
        <v>114</v>
      </c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30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</row>
    <row r="9" spans="1:33">
      <c r="A9" s="70" t="s">
        <v>156</v>
      </c>
      <c r="B9" s="70" t="s">
        <v>169</v>
      </c>
      <c r="C9" s="70" t="s">
        <v>170</v>
      </c>
      <c r="D9" s="70" t="s">
        <v>28</v>
      </c>
      <c r="E9" s="70" t="s">
        <v>36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30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</row>
    <row r="10" spans="1:33">
      <c r="A10" s="70" t="s">
        <v>156</v>
      </c>
      <c r="B10" s="70" t="s">
        <v>171</v>
      </c>
      <c r="C10" s="70" t="s">
        <v>172</v>
      </c>
      <c r="D10" s="70" t="s">
        <v>36</v>
      </c>
      <c r="E10" s="70" t="s">
        <v>114</v>
      </c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3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</row>
    <row r="11" spans="1:33">
      <c r="A11" s="70" t="s">
        <v>156</v>
      </c>
      <c r="B11" s="70" t="s">
        <v>173</v>
      </c>
      <c r="C11" s="70" t="s">
        <v>174</v>
      </c>
      <c r="D11" s="70" t="s">
        <v>36</v>
      </c>
      <c r="E11" s="70" t="s">
        <v>114</v>
      </c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30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</row>
    <row r="12" spans="1:33">
      <c r="A12" s="70" t="s">
        <v>156</v>
      </c>
      <c r="B12" s="70" t="s">
        <v>175</v>
      </c>
      <c r="C12" s="70" t="s">
        <v>176</v>
      </c>
      <c r="D12" s="70" t="s">
        <v>36</v>
      </c>
      <c r="E12" s="70" t="s">
        <v>114</v>
      </c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30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</row>
    <row r="13" spans="1:33">
      <c r="A13" s="70" t="s">
        <v>156</v>
      </c>
      <c r="B13" s="70" t="s">
        <v>177</v>
      </c>
      <c r="C13" s="70" t="s">
        <v>178</v>
      </c>
      <c r="D13" s="70" t="s">
        <v>28</v>
      </c>
      <c r="E13" s="70" t="s">
        <v>36</v>
      </c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30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</row>
    <row r="14" spans="1:33">
      <c r="A14" s="70" t="s">
        <v>156</v>
      </c>
      <c r="B14" s="70" t="s">
        <v>179</v>
      </c>
      <c r="C14" s="70" t="s">
        <v>180</v>
      </c>
      <c r="D14" s="70" t="s">
        <v>36</v>
      </c>
      <c r="E14" s="70" t="s">
        <v>114</v>
      </c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30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</row>
    <row r="15" spans="1:33">
      <c r="A15" s="70" t="s">
        <v>156</v>
      </c>
      <c r="B15" s="70" t="s">
        <v>181</v>
      </c>
      <c r="C15" s="70" t="s">
        <v>182</v>
      </c>
      <c r="D15" s="70" t="s">
        <v>28</v>
      </c>
      <c r="E15" s="70" t="s">
        <v>36</v>
      </c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30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1:33">
      <c r="A16" s="70" t="s">
        <v>156</v>
      </c>
      <c r="B16" s="70" t="s">
        <v>183</v>
      </c>
      <c r="C16" s="70" t="s">
        <v>184</v>
      </c>
      <c r="D16" s="70" t="s">
        <v>28</v>
      </c>
      <c r="E16" s="70" t="s">
        <v>28</v>
      </c>
      <c r="F16" s="70" t="s">
        <v>28</v>
      </c>
      <c r="G16" s="70"/>
      <c r="H16" s="70"/>
      <c r="I16" s="70"/>
      <c r="J16" s="70"/>
      <c r="K16" s="70"/>
      <c r="L16" s="70"/>
      <c r="M16" s="70"/>
      <c r="N16" s="70" t="s">
        <v>28</v>
      </c>
      <c r="O16" s="70"/>
      <c r="P16" s="70"/>
      <c r="Q16" s="70"/>
      <c r="R16" s="70" t="s">
        <v>28</v>
      </c>
      <c r="S16" s="30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1:33">
      <c r="A17" s="70" t="s">
        <v>156</v>
      </c>
      <c r="B17" s="70" t="s">
        <v>185</v>
      </c>
      <c r="C17" s="70" t="s">
        <v>186</v>
      </c>
      <c r="D17" s="70" t="s">
        <v>36</v>
      </c>
      <c r="E17" s="70" t="s">
        <v>114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30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</row>
    <row r="18" spans="1:33">
      <c r="A18" s="70" t="s">
        <v>156</v>
      </c>
      <c r="B18" s="70" t="s">
        <v>187</v>
      </c>
      <c r="C18" s="70" t="s">
        <v>188</v>
      </c>
      <c r="D18" s="70" t="s">
        <v>36</v>
      </c>
      <c r="E18" s="70" t="s">
        <v>114</v>
      </c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30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</row>
    <row r="19" spans="1:33">
      <c r="A19" s="70" t="s">
        <v>156</v>
      </c>
      <c r="B19" s="70" t="s">
        <v>189</v>
      </c>
      <c r="C19" s="70" t="s">
        <v>190</v>
      </c>
      <c r="D19" s="70" t="s">
        <v>36</v>
      </c>
      <c r="E19" s="70" t="s">
        <v>114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30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pans="1:33">
      <c r="A20" s="70" t="s">
        <v>156</v>
      </c>
      <c r="B20" s="70" t="s">
        <v>191</v>
      </c>
      <c r="C20" s="70" t="s">
        <v>192</v>
      </c>
      <c r="D20" s="70" t="s">
        <v>28</v>
      </c>
      <c r="E20" s="70" t="s">
        <v>28</v>
      </c>
      <c r="F20" s="70" t="s">
        <v>28</v>
      </c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30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</row>
    <row r="21" spans="1:33">
      <c r="A21" s="70" t="s">
        <v>156</v>
      </c>
      <c r="B21" s="70" t="s">
        <v>193</v>
      </c>
      <c r="C21" s="70" t="s">
        <v>194</v>
      </c>
      <c r="D21" s="70" t="s">
        <v>28</v>
      </c>
      <c r="E21" s="70" t="s">
        <v>36</v>
      </c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30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</row>
    <row r="22" spans="1:33">
      <c r="A22" s="71" t="s">
        <v>156</v>
      </c>
      <c r="B22" s="71" t="s">
        <v>195</v>
      </c>
      <c r="C22" s="71" t="s">
        <v>196</v>
      </c>
      <c r="D22" s="71" t="s">
        <v>36</v>
      </c>
      <c r="E22" s="71" t="s">
        <v>114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30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</row>
    <row r="23" spans="1:33">
      <c r="A23" s="33"/>
      <c r="B23" s="34">
        <f>COUNTA(B3:B22)</f>
        <v>20</v>
      </c>
      <c r="C23" s="60"/>
      <c r="D23" s="34">
        <f t="shared" ref="D23:R23" si="0">COUNTIF(D3:D22,"Yes")</f>
        <v>7</v>
      </c>
      <c r="E23" s="34">
        <f t="shared" si="0"/>
        <v>2</v>
      </c>
      <c r="F23" s="34">
        <f t="shared" si="0"/>
        <v>2</v>
      </c>
      <c r="G23" s="34">
        <f t="shared" si="0"/>
        <v>0</v>
      </c>
      <c r="H23" s="34">
        <f t="shared" si="0"/>
        <v>0</v>
      </c>
      <c r="I23" s="34">
        <f t="shared" si="0"/>
        <v>0</v>
      </c>
      <c r="J23" s="34">
        <f t="shared" si="0"/>
        <v>0</v>
      </c>
      <c r="K23" s="34">
        <f t="shared" si="0"/>
        <v>0</v>
      </c>
      <c r="L23" s="34">
        <f t="shared" si="0"/>
        <v>0</v>
      </c>
      <c r="M23" s="34">
        <f t="shared" si="0"/>
        <v>0</v>
      </c>
      <c r="N23" s="34">
        <f t="shared" si="0"/>
        <v>1</v>
      </c>
      <c r="O23" s="34">
        <f t="shared" si="0"/>
        <v>0</v>
      </c>
      <c r="P23" s="34">
        <f t="shared" si="0"/>
        <v>0</v>
      </c>
      <c r="Q23" s="34">
        <f t="shared" si="0"/>
        <v>0</v>
      </c>
      <c r="R23" s="34">
        <f t="shared" si="0"/>
        <v>1</v>
      </c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</row>
    <row r="24" spans="1:33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</row>
    <row r="25" spans="1:33">
      <c r="A25" s="70" t="s">
        <v>197</v>
      </c>
      <c r="B25" s="70" t="s">
        <v>198</v>
      </c>
      <c r="C25" s="70" t="s">
        <v>199</v>
      </c>
      <c r="D25" s="70" t="s">
        <v>28</v>
      </c>
      <c r="E25" s="70" t="s">
        <v>36</v>
      </c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</row>
    <row r="26" spans="1:33">
      <c r="A26" s="70" t="s">
        <v>197</v>
      </c>
      <c r="B26" s="70" t="s">
        <v>200</v>
      </c>
      <c r="C26" s="70" t="s">
        <v>201</v>
      </c>
      <c r="D26" s="70" t="s">
        <v>36</v>
      </c>
      <c r="E26" s="70" t="s">
        <v>114</v>
      </c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</row>
    <row r="27" spans="1:33">
      <c r="A27" s="70" t="s">
        <v>197</v>
      </c>
      <c r="B27" s="70" t="s">
        <v>202</v>
      </c>
      <c r="C27" s="70" t="s">
        <v>203</v>
      </c>
      <c r="D27" s="70" t="s">
        <v>36</v>
      </c>
      <c r="E27" s="70" t="s">
        <v>114</v>
      </c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</row>
    <row r="28" spans="1:33">
      <c r="A28" s="70" t="s">
        <v>197</v>
      </c>
      <c r="B28" s="70" t="s">
        <v>204</v>
      </c>
      <c r="C28" s="70" t="s">
        <v>205</v>
      </c>
      <c r="D28" s="70" t="s">
        <v>36</v>
      </c>
      <c r="E28" s="70" t="s">
        <v>114</v>
      </c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</row>
    <row r="29" spans="1:33">
      <c r="A29" s="70" t="s">
        <v>197</v>
      </c>
      <c r="B29" s="70" t="s">
        <v>223</v>
      </c>
      <c r="C29" s="70" t="s">
        <v>224</v>
      </c>
      <c r="D29" s="70" t="s">
        <v>36</v>
      </c>
      <c r="E29" s="70" t="s">
        <v>114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</row>
    <row r="30" spans="1:33">
      <c r="A30" s="70" t="s">
        <v>197</v>
      </c>
      <c r="B30" s="70" t="s">
        <v>206</v>
      </c>
      <c r="C30" s="70" t="s">
        <v>207</v>
      </c>
      <c r="D30" s="70" t="s">
        <v>28</v>
      </c>
      <c r="E30" s="70" t="s">
        <v>36</v>
      </c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</row>
    <row r="31" spans="1:33">
      <c r="A31" s="70" t="s">
        <v>197</v>
      </c>
      <c r="B31" s="70" t="s">
        <v>208</v>
      </c>
      <c r="C31" s="70" t="s">
        <v>209</v>
      </c>
      <c r="D31" s="70" t="s">
        <v>36</v>
      </c>
      <c r="E31" s="70" t="s">
        <v>114</v>
      </c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</row>
    <row r="32" spans="1:33">
      <c r="A32" s="71" t="s">
        <v>197</v>
      </c>
      <c r="B32" s="71" t="s">
        <v>210</v>
      </c>
      <c r="C32" s="71" t="s">
        <v>211</v>
      </c>
      <c r="D32" s="71" t="s">
        <v>28</v>
      </c>
      <c r="E32" s="71" t="s">
        <v>36</v>
      </c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</row>
    <row r="33" spans="1:18">
      <c r="A33" s="33"/>
      <c r="B33" s="34">
        <f>COUNTA(B25:B32)</f>
        <v>8</v>
      </c>
      <c r="C33" s="60"/>
      <c r="D33" s="34">
        <f t="shared" ref="D33:R33" si="1">COUNTIF(D25:D32,"Yes")</f>
        <v>3</v>
      </c>
      <c r="E33" s="34">
        <f t="shared" si="1"/>
        <v>0</v>
      </c>
      <c r="F33" s="34">
        <f t="shared" si="1"/>
        <v>0</v>
      </c>
      <c r="G33" s="34">
        <f t="shared" si="1"/>
        <v>0</v>
      </c>
      <c r="H33" s="34">
        <f t="shared" si="1"/>
        <v>0</v>
      </c>
      <c r="I33" s="34">
        <f t="shared" si="1"/>
        <v>0</v>
      </c>
      <c r="J33" s="34">
        <f t="shared" si="1"/>
        <v>0</v>
      </c>
      <c r="K33" s="34">
        <f t="shared" si="1"/>
        <v>0</v>
      </c>
      <c r="L33" s="34">
        <f t="shared" si="1"/>
        <v>0</v>
      </c>
      <c r="M33" s="34">
        <f t="shared" si="1"/>
        <v>0</v>
      </c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1:18">
      <c r="A34" s="33"/>
      <c r="B34" s="46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18">
      <c r="A35" s="70" t="s">
        <v>212</v>
      </c>
      <c r="B35" s="70" t="s">
        <v>213</v>
      </c>
      <c r="C35" s="70" t="s">
        <v>214</v>
      </c>
      <c r="D35" s="70" t="s">
        <v>36</v>
      </c>
      <c r="E35" s="70" t="s">
        <v>114</v>
      </c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</row>
    <row r="36" spans="1:18">
      <c r="A36" s="70" t="s">
        <v>212</v>
      </c>
      <c r="B36" s="70" t="s">
        <v>215</v>
      </c>
      <c r="C36" s="70" t="s">
        <v>216</v>
      </c>
      <c r="D36" s="70" t="s">
        <v>28</v>
      </c>
      <c r="E36" s="70" t="s">
        <v>28</v>
      </c>
      <c r="F36" s="70" t="s">
        <v>28</v>
      </c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 t="s">
        <v>28</v>
      </c>
    </row>
    <row r="37" spans="1:18">
      <c r="A37" s="70" t="s">
        <v>212</v>
      </c>
      <c r="B37" s="70" t="s">
        <v>217</v>
      </c>
      <c r="C37" s="70" t="s">
        <v>218</v>
      </c>
      <c r="D37" s="70" t="s">
        <v>36</v>
      </c>
      <c r="E37" s="70" t="s">
        <v>114</v>
      </c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</row>
    <row r="38" spans="1:18">
      <c r="A38" s="70" t="s">
        <v>212</v>
      </c>
      <c r="B38" s="70" t="s">
        <v>219</v>
      </c>
      <c r="C38" s="70" t="s">
        <v>220</v>
      </c>
      <c r="D38" s="70" t="s">
        <v>36</v>
      </c>
      <c r="E38" s="70" t="s">
        <v>114</v>
      </c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</row>
    <row r="39" spans="1:18">
      <c r="A39" s="70" t="s">
        <v>212</v>
      </c>
      <c r="B39" s="70" t="s">
        <v>221</v>
      </c>
      <c r="C39" s="70" t="s">
        <v>222</v>
      </c>
      <c r="D39" s="70" t="s">
        <v>36</v>
      </c>
      <c r="E39" s="70" t="s">
        <v>114</v>
      </c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</row>
    <row r="40" spans="1:18">
      <c r="A40" s="70" t="s">
        <v>212</v>
      </c>
      <c r="B40" s="70" t="s">
        <v>225</v>
      </c>
      <c r="C40" s="70" t="s">
        <v>226</v>
      </c>
      <c r="D40" s="70" t="s">
        <v>28</v>
      </c>
      <c r="E40" s="70" t="s">
        <v>36</v>
      </c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</row>
    <row r="41" spans="1:18">
      <c r="A41" s="70" t="s">
        <v>212</v>
      </c>
      <c r="B41" s="70" t="s">
        <v>227</v>
      </c>
      <c r="C41" s="70" t="s">
        <v>228</v>
      </c>
      <c r="D41" s="70" t="s">
        <v>28</v>
      </c>
      <c r="E41" s="70" t="s">
        <v>36</v>
      </c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</row>
    <row r="42" spans="1:18">
      <c r="A42" s="70" t="s">
        <v>212</v>
      </c>
      <c r="B42" s="70" t="s">
        <v>229</v>
      </c>
      <c r="C42" s="70" t="s">
        <v>230</v>
      </c>
      <c r="D42" s="70" t="s">
        <v>36</v>
      </c>
      <c r="E42" s="70" t="s">
        <v>114</v>
      </c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</row>
    <row r="43" spans="1:18">
      <c r="A43" s="70" t="s">
        <v>212</v>
      </c>
      <c r="B43" s="70" t="s">
        <v>231</v>
      </c>
      <c r="C43" s="70" t="s">
        <v>232</v>
      </c>
      <c r="D43" s="70" t="s">
        <v>28</v>
      </c>
      <c r="E43" s="70" t="s">
        <v>36</v>
      </c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</row>
    <row r="44" spans="1:18">
      <c r="A44" s="70" t="s">
        <v>212</v>
      </c>
      <c r="B44" s="70" t="s">
        <v>233</v>
      </c>
      <c r="C44" s="70" t="s">
        <v>234</v>
      </c>
      <c r="D44" s="70" t="s">
        <v>36</v>
      </c>
      <c r="E44" s="70" t="s">
        <v>114</v>
      </c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</row>
    <row r="45" spans="1:18">
      <c r="A45" s="70" t="s">
        <v>212</v>
      </c>
      <c r="B45" s="70" t="s">
        <v>235</v>
      </c>
      <c r="C45" s="70" t="s">
        <v>236</v>
      </c>
      <c r="D45" s="70" t="s">
        <v>28</v>
      </c>
      <c r="E45" s="70" t="s">
        <v>36</v>
      </c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</row>
    <row r="46" spans="1:18">
      <c r="A46" s="70" t="s">
        <v>212</v>
      </c>
      <c r="B46" s="70" t="s">
        <v>237</v>
      </c>
      <c r="C46" s="70" t="s">
        <v>238</v>
      </c>
      <c r="D46" s="70" t="s">
        <v>36</v>
      </c>
      <c r="E46" s="70" t="s">
        <v>114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</row>
    <row r="47" spans="1:18">
      <c r="A47" s="70" t="s">
        <v>212</v>
      </c>
      <c r="B47" s="70" t="s">
        <v>239</v>
      </c>
      <c r="C47" s="70" t="s">
        <v>240</v>
      </c>
      <c r="D47" s="70" t="s">
        <v>36</v>
      </c>
      <c r="E47" s="70" t="s">
        <v>114</v>
      </c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</row>
    <row r="48" spans="1:18">
      <c r="A48" s="70" t="s">
        <v>212</v>
      </c>
      <c r="B48" s="70" t="s">
        <v>241</v>
      </c>
      <c r="C48" s="70" t="s">
        <v>242</v>
      </c>
      <c r="D48" s="70" t="s">
        <v>28</v>
      </c>
      <c r="E48" s="70" t="s">
        <v>36</v>
      </c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</row>
    <row r="49" spans="1:18">
      <c r="A49" s="71" t="s">
        <v>212</v>
      </c>
      <c r="B49" s="71" t="s">
        <v>243</v>
      </c>
      <c r="C49" s="71" t="s">
        <v>244</v>
      </c>
      <c r="D49" s="71" t="s">
        <v>28</v>
      </c>
      <c r="E49" s="71" t="s">
        <v>36</v>
      </c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</row>
    <row r="50" spans="1:18">
      <c r="A50" s="33"/>
      <c r="B50" s="34">
        <f>COUNTA(B35:B49)</f>
        <v>15</v>
      </c>
      <c r="C50" s="60"/>
      <c r="D50" s="34">
        <f t="shared" ref="D50:R50" si="2">COUNTIF(D35:D49,"Yes")</f>
        <v>7</v>
      </c>
      <c r="E50" s="34">
        <f t="shared" si="2"/>
        <v>1</v>
      </c>
      <c r="F50" s="34">
        <f t="shared" si="2"/>
        <v>1</v>
      </c>
      <c r="G50" s="34">
        <f t="shared" si="2"/>
        <v>0</v>
      </c>
      <c r="H50" s="34">
        <f t="shared" si="2"/>
        <v>0</v>
      </c>
      <c r="I50" s="34">
        <f t="shared" si="2"/>
        <v>0</v>
      </c>
      <c r="J50" s="34">
        <f t="shared" si="2"/>
        <v>0</v>
      </c>
      <c r="K50" s="34">
        <f t="shared" si="2"/>
        <v>0</v>
      </c>
      <c r="L50" s="34">
        <f t="shared" si="2"/>
        <v>0</v>
      </c>
      <c r="M50" s="34">
        <f t="shared" si="2"/>
        <v>0</v>
      </c>
      <c r="N50" s="34">
        <f t="shared" si="2"/>
        <v>0</v>
      </c>
      <c r="O50" s="34">
        <f t="shared" si="2"/>
        <v>0</v>
      </c>
      <c r="P50" s="34">
        <f t="shared" si="2"/>
        <v>0</v>
      </c>
      <c r="Q50" s="34">
        <f t="shared" si="2"/>
        <v>0</v>
      </c>
      <c r="R50" s="34">
        <f t="shared" si="2"/>
        <v>1</v>
      </c>
    </row>
    <row r="51" spans="1:18">
      <c r="A51" s="33"/>
      <c r="B51" s="46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>
      <c r="A52" s="51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</row>
    <row r="53" spans="1:18">
      <c r="A53" s="51"/>
      <c r="C53" s="107" t="s">
        <v>70</v>
      </c>
      <c r="D53" s="108"/>
      <c r="E53" s="108"/>
      <c r="F53" s="108"/>
      <c r="G53" s="108"/>
      <c r="H53" s="108"/>
      <c r="I53" s="51"/>
      <c r="J53" s="51"/>
      <c r="K53" s="51"/>
      <c r="L53" s="51"/>
      <c r="M53" s="51"/>
      <c r="N53" s="51"/>
      <c r="O53" s="51"/>
      <c r="P53" s="51"/>
      <c r="Q53" s="51"/>
      <c r="R53" s="51"/>
    </row>
    <row r="54" spans="1:18">
      <c r="A54" s="51"/>
      <c r="B54" s="97"/>
      <c r="C54" s="109"/>
      <c r="D54" s="110"/>
      <c r="E54" s="111"/>
      <c r="F54" s="112" t="s">
        <v>109</v>
      </c>
      <c r="G54" s="103">
        <f>SUM(B23+B33+B50)</f>
        <v>43</v>
      </c>
      <c r="H54" s="108"/>
      <c r="I54" s="51"/>
      <c r="J54" s="51"/>
      <c r="K54" s="51"/>
      <c r="L54" s="51"/>
      <c r="M54" s="51"/>
      <c r="N54" s="51"/>
      <c r="O54" s="51"/>
      <c r="P54" s="51"/>
      <c r="Q54" s="51"/>
      <c r="R54" s="51"/>
    </row>
    <row r="55" spans="1:18">
      <c r="B55" s="96"/>
      <c r="C55" s="109"/>
      <c r="D55" s="110"/>
      <c r="E55" s="110"/>
      <c r="F55" s="113" t="s">
        <v>112</v>
      </c>
      <c r="G55" s="103">
        <f>SUM(D23+D33+D50)</f>
        <v>17</v>
      </c>
      <c r="H55" s="109"/>
    </row>
    <row r="56" spans="1:18">
      <c r="B56" s="96"/>
      <c r="C56" s="109"/>
      <c r="D56" s="110"/>
      <c r="E56" s="110"/>
      <c r="F56" s="113" t="s">
        <v>113</v>
      </c>
      <c r="G56" s="103">
        <f>SUM(E23+E33+E50)</f>
        <v>3</v>
      </c>
      <c r="H56" s="109"/>
    </row>
    <row r="57" spans="1:18">
      <c r="B57" s="96"/>
      <c r="C57" s="109"/>
      <c r="D57" s="109"/>
      <c r="E57" s="109"/>
      <c r="F57" s="109"/>
      <c r="G57" s="109"/>
      <c r="H57" s="109"/>
    </row>
    <row r="58" spans="1:18">
      <c r="B58" s="96"/>
      <c r="C58" s="107" t="s">
        <v>115</v>
      </c>
      <c r="D58" s="109"/>
      <c r="E58" s="109"/>
      <c r="F58" s="109"/>
      <c r="G58" s="114" t="s">
        <v>104</v>
      </c>
      <c r="H58" s="114" t="s">
        <v>116</v>
      </c>
    </row>
    <row r="59" spans="1:18">
      <c r="B59" s="96"/>
      <c r="C59" s="109"/>
      <c r="D59" s="109"/>
      <c r="E59" s="109"/>
      <c r="F59" s="115" t="s">
        <v>122</v>
      </c>
      <c r="G59" s="103">
        <f>SUM(F23+F33+F50)</f>
        <v>3</v>
      </c>
      <c r="H59" s="117">
        <f>G59/(G72)</f>
        <v>0.5</v>
      </c>
    </row>
    <row r="60" spans="1:18">
      <c r="B60" s="96"/>
      <c r="C60" s="109"/>
      <c r="D60" s="109"/>
      <c r="E60" s="109"/>
      <c r="F60" s="115" t="s">
        <v>123</v>
      </c>
      <c r="G60" s="103">
        <f>SUM(G23+G33+G50)</f>
        <v>0</v>
      </c>
      <c r="H60" s="117">
        <f>G60/G72</f>
        <v>0</v>
      </c>
    </row>
    <row r="61" spans="1:18">
      <c r="B61" s="96"/>
      <c r="C61" s="109"/>
      <c r="D61" s="109"/>
      <c r="E61" s="109"/>
      <c r="F61" s="115" t="s">
        <v>124</v>
      </c>
      <c r="G61" s="103">
        <f>SUM(H23+H33+H50)</f>
        <v>0</v>
      </c>
      <c r="H61" s="117">
        <f>G61/G72</f>
        <v>0</v>
      </c>
    </row>
    <row r="62" spans="1:18">
      <c r="B62" s="96"/>
      <c r="C62" s="109"/>
      <c r="D62" s="109"/>
      <c r="E62" s="109"/>
      <c r="F62" s="115" t="s">
        <v>125</v>
      </c>
      <c r="G62" s="103">
        <f>SUM(I23+I33+I50)</f>
        <v>0</v>
      </c>
      <c r="H62" s="117">
        <f>G62/G72</f>
        <v>0</v>
      </c>
    </row>
    <row r="63" spans="1:18">
      <c r="B63" s="96"/>
      <c r="C63" s="109"/>
      <c r="D63" s="109"/>
      <c r="E63" s="109"/>
      <c r="F63" s="115" t="s">
        <v>126</v>
      </c>
      <c r="G63" s="103">
        <f>SUM(J23+J33+J50)</f>
        <v>0</v>
      </c>
      <c r="H63" s="117">
        <f>G63/G72</f>
        <v>0</v>
      </c>
    </row>
    <row r="64" spans="1:18">
      <c r="B64" s="96"/>
      <c r="C64" s="109"/>
      <c r="D64" s="109"/>
      <c r="E64" s="109"/>
      <c r="F64" s="115" t="s">
        <v>127</v>
      </c>
      <c r="G64" s="103">
        <f>SUM(K23+K33+K50)</f>
        <v>0</v>
      </c>
      <c r="H64" s="117">
        <f>G64/G72</f>
        <v>0</v>
      </c>
    </row>
    <row r="65" spans="2:8">
      <c r="B65" s="96"/>
      <c r="C65" s="109"/>
      <c r="D65" s="109"/>
      <c r="E65" s="109"/>
      <c r="F65" s="115" t="s">
        <v>128</v>
      </c>
      <c r="G65" s="103">
        <f>SUM(L23+L33+L50)</f>
        <v>0</v>
      </c>
      <c r="H65" s="117">
        <f>G65/G72</f>
        <v>0</v>
      </c>
    </row>
    <row r="66" spans="2:8">
      <c r="B66" s="96"/>
      <c r="C66" s="109"/>
      <c r="D66" s="109"/>
      <c r="E66" s="109"/>
      <c r="F66" s="115" t="s">
        <v>129</v>
      </c>
      <c r="G66" s="103">
        <f>SUM(M23+M33+M50)</f>
        <v>0</v>
      </c>
      <c r="H66" s="117">
        <f>G66/G72</f>
        <v>0</v>
      </c>
    </row>
    <row r="67" spans="2:8">
      <c r="B67" s="96"/>
      <c r="C67" s="109"/>
      <c r="D67" s="109"/>
      <c r="E67" s="109"/>
      <c r="F67" s="115" t="s">
        <v>130</v>
      </c>
      <c r="G67" s="103">
        <f>SUM(N23+N33+N50)</f>
        <v>1</v>
      </c>
      <c r="H67" s="117">
        <f>G67/G72</f>
        <v>0.16666666666666666</v>
      </c>
    </row>
    <row r="68" spans="2:8">
      <c r="B68" s="96"/>
      <c r="C68" s="109"/>
      <c r="D68" s="109"/>
      <c r="E68" s="109"/>
      <c r="F68" s="115" t="s">
        <v>131</v>
      </c>
      <c r="G68" s="103">
        <f>SUM(O23+O33+O50)</f>
        <v>0</v>
      </c>
      <c r="H68" s="117">
        <f>G68/G72</f>
        <v>0</v>
      </c>
    </row>
    <row r="69" spans="2:8">
      <c r="B69" s="96"/>
      <c r="C69" s="109"/>
      <c r="D69" s="109"/>
      <c r="E69" s="109"/>
      <c r="F69" s="115" t="s">
        <v>132</v>
      </c>
      <c r="G69" s="103">
        <f>SUM(P23+P33+P50)</f>
        <v>0</v>
      </c>
      <c r="H69" s="117">
        <f>G69/G72</f>
        <v>0</v>
      </c>
    </row>
    <row r="70" spans="2:8">
      <c r="B70" s="96"/>
      <c r="C70" s="109"/>
      <c r="D70" s="109"/>
      <c r="E70" s="109"/>
      <c r="F70" s="115" t="s">
        <v>133</v>
      </c>
      <c r="G70" s="103">
        <f>SUM(Q23+Q33+Q50)</f>
        <v>0</v>
      </c>
      <c r="H70" s="117">
        <f>G70/G72</f>
        <v>0</v>
      </c>
    </row>
    <row r="71" spans="2:8">
      <c r="B71" s="96"/>
      <c r="C71" s="109"/>
      <c r="D71" s="109"/>
      <c r="E71" s="109"/>
      <c r="F71" s="115" t="s">
        <v>134</v>
      </c>
      <c r="G71" s="128">
        <f>SUM(R23+R33+R50)</f>
        <v>2</v>
      </c>
      <c r="H71" s="119">
        <f>G71/G72</f>
        <v>0.33333333333333331</v>
      </c>
    </row>
    <row r="72" spans="2:8">
      <c r="B72" s="96"/>
      <c r="C72" s="109"/>
      <c r="D72" s="109"/>
      <c r="E72" s="109"/>
      <c r="F72" s="115"/>
      <c r="G72" s="127">
        <f>SUM(G59:G71)</f>
        <v>6</v>
      </c>
      <c r="H72" s="118">
        <f>SUM(H59:H71)</f>
        <v>1</v>
      </c>
    </row>
  </sheetData>
  <mergeCells count="2">
    <mergeCell ref="B1:C1"/>
    <mergeCell ref="F1:R1"/>
  </mergeCells>
  <phoneticPr fontId="3" type="noConversion"/>
  <printOptions gridLines="1"/>
  <pageMargins left="0.5" right="0.5" top="1.5" bottom="0.75" header="0.5" footer="0.5"/>
  <pageSetup scale="80" orientation="landscape" r:id="rId1"/>
  <headerFooter alignWithMargins="0">
    <oddHeader>&amp;C&amp;"Arial,Bold"&amp;16 2010 Swimming Season
Possible Pollution Sources for Monitored Virgin Islands Beaches</oddHeader>
    <oddFooter>&amp;R&amp;P of &amp;N</oddFooter>
  </headerFooter>
  <rowBreaks count="1" manualBreakCount="1">
    <brk id="43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48"/>
  <sheetViews>
    <sheetView zoomScaleNormal="100" workbookViewId="0">
      <pane ySplit="1" topLeftCell="A2" activePane="bottomLeft" state="frozen"/>
      <selection pane="bottomLeft" activeCell="K16" sqref="K16"/>
    </sheetView>
  </sheetViews>
  <sheetFormatPr defaultRowHeight="9"/>
  <cols>
    <col min="1" max="1" width="12.7109375" style="1" customWidth="1"/>
    <col min="2" max="2" width="8.28515625" style="1" customWidth="1"/>
    <col min="3" max="3" width="39" style="21" customWidth="1"/>
    <col min="4" max="4" width="16.7109375" style="1" customWidth="1"/>
    <col min="5" max="6" width="13" style="22" customWidth="1"/>
    <col min="7" max="7" width="9.28515625" style="23" customWidth="1"/>
    <col min="8" max="10" width="12.28515625" style="1" customWidth="1"/>
    <col min="11" max="16384" width="9.140625" style="1"/>
  </cols>
  <sheetData>
    <row r="1" spans="1:10" ht="37.5" customHeight="1">
      <c r="A1" s="4" t="s">
        <v>249</v>
      </c>
      <c r="B1" s="25" t="s">
        <v>13</v>
      </c>
      <c r="C1" s="25" t="s">
        <v>72</v>
      </c>
      <c r="D1" s="25" t="s">
        <v>97</v>
      </c>
      <c r="E1" s="26" t="s">
        <v>250</v>
      </c>
      <c r="F1" s="26" t="s">
        <v>251</v>
      </c>
      <c r="G1" s="27" t="s">
        <v>98</v>
      </c>
      <c r="H1" s="25" t="s">
        <v>99</v>
      </c>
      <c r="I1" s="25" t="s">
        <v>100</v>
      </c>
      <c r="J1" s="25" t="s">
        <v>101</v>
      </c>
    </row>
    <row r="2" spans="1:10" ht="12.75" customHeight="1">
      <c r="A2" s="70" t="s">
        <v>156</v>
      </c>
      <c r="B2" s="70" t="s">
        <v>157</v>
      </c>
      <c r="C2" s="70" t="s">
        <v>158</v>
      </c>
      <c r="D2" s="70" t="s">
        <v>34</v>
      </c>
      <c r="E2" s="72">
        <v>40207</v>
      </c>
      <c r="F2" s="72">
        <v>40210</v>
      </c>
      <c r="G2" s="70">
        <v>3</v>
      </c>
      <c r="H2" s="70" t="s">
        <v>32</v>
      </c>
      <c r="I2" s="70" t="s">
        <v>33</v>
      </c>
      <c r="J2" s="70" t="s">
        <v>31</v>
      </c>
    </row>
    <row r="3" spans="1:10" ht="12.75" customHeight="1">
      <c r="A3" s="70" t="s">
        <v>156</v>
      </c>
      <c r="B3" s="70" t="s">
        <v>159</v>
      </c>
      <c r="C3" s="70" t="s">
        <v>160</v>
      </c>
      <c r="D3" s="70" t="s">
        <v>34</v>
      </c>
      <c r="E3" s="72">
        <v>40207</v>
      </c>
      <c r="F3" s="72">
        <v>40210</v>
      </c>
      <c r="G3" s="70">
        <v>3</v>
      </c>
      <c r="H3" s="70" t="s">
        <v>32</v>
      </c>
      <c r="I3" s="70" t="s">
        <v>33</v>
      </c>
      <c r="J3" s="70" t="s">
        <v>31</v>
      </c>
    </row>
    <row r="4" spans="1:10" ht="12.75" customHeight="1">
      <c r="A4" s="70" t="s">
        <v>156</v>
      </c>
      <c r="B4" s="70" t="s">
        <v>161</v>
      </c>
      <c r="C4" s="70" t="s">
        <v>162</v>
      </c>
      <c r="D4" s="70" t="s">
        <v>34</v>
      </c>
      <c r="E4" s="72">
        <v>40207</v>
      </c>
      <c r="F4" s="72">
        <v>40210</v>
      </c>
      <c r="G4" s="70">
        <v>3</v>
      </c>
      <c r="H4" s="70" t="s">
        <v>32</v>
      </c>
      <c r="I4" s="70" t="s">
        <v>33</v>
      </c>
      <c r="J4" s="70" t="s">
        <v>31</v>
      </c>
    </row>
    <row r="5" spans="1:10" ht="12.75" customHeight="1">
      <c r="A5" s="70" t="s">
        <v>156</v>
      </c>
      <c r="B5" s="70" t="s">
        <v>163</v>
      </c>
      <c r="C5" s="70" t="s">
        <v>164</v>
      </c>
      <c r="D5" s="70" t="s">
        <v>34</v>
      </c>
      <c r="E5" s="72">
        <v>40207</v>
      </c>
      <c r="F5" s="72">
        <v>40210</v>
      </c>
      <c r="G5" s="70">
        <v>3</v>
      </c>
      <c r="H5" s="70" t="s">
        <v>32</v>
      </c>
      <c r="I5" s="70" t="s">
        <v>33</v>
      </c>
      <c r="J5" s="70" t="s">
        <v>31</v>
      </c>
    </row>
    <row r="6" spans="1:10" ht="12.75" customHeight="1">
      <c r="A6" s="70" t="s">
        <v>156</v>
      </c>
      <c r="B6" s="70" t="s">
        <v>171</v>
      </c>
      <c r="C6" s="70" t="s">
        <v>172</v>
      </c>
      <c r="D6" s="70" t="s">
        <v>34</v>
      </c>
      <c r="E6" s="72">
        <v>40333</v>
      </c>
      <c r="F6" s="72">
        <v>40336</v>
      </c>
      <c r="G6" s="70">
        <v>3</v>
      </c>
      <c r="H6" s="70" t="s">
        <v>32</v>
      </c>
      <c r="I6" s="70" t="s">
        <v>33</v>
      </c>
      <c r="J6" s="70" t="s">
        <v>12</v>
      </c>
    </row>
    <row r="7" spans="1:10" ht="12.75" customHeight="1">
      <c r="A7" s="70" t="s">
        <v>156</v>
      </c>
      <c r="B7" s="70" t="s">
        <v>175</v>
      </c>
      <c r="C7" s="70" t="s">
        <v>176</v>
      </c>
      <c r="D7" s="70" t="s">
        <v>34</v>
      </c>
      <c r="E7" s="72">
        <v>40396</v>
      </c>
      <c r="F7" s="72">
        <v>40399</v>
      </c>
      <c r="G7" s="70">
        <v>3</v>
      </c>
      <c r="H7" s="70" t="s">
        <v>32</v>
      </c>
      <c r="I7" s="70" t="s">
        <v>33</v>
      </c>
      <c r="J7" s="70" t="s">
        <v>31</v>
      </c>
    </row>
    <row r="8" spans="1:10" ht="12.75" customHeight="1">
      <c r="A8" s="70" t="s">
        <v>156</v>
      </c>
      <c r="B8" s="70" t="s">
        <v>175</v>
      </c>
      <c r="C8" s="70" t="s">
        <v>176</v>
      </c>
      <c r="D8" s="70" t="s">
        <v>34</v>
      </c>
      <c r="E8" s="72">
        <v>40466</v>
      </c>
      <c r="F8" s="72">
        <v>40469</v>
      </c>
      <c r="G8" s="70">
        <v>3</v>
      </c>
      <c r="H8" s="70" t="s">
        <v>32</v>
      </c>
      <c r="I8" s="70" t="s">
        <v>33</v>
      </c>
      <c r="J8" s="70" t="s">
        <v>31</v>
      </c>
    </row>
    <row r="9" spans="1:10" ht="12.75" customHeight="1">
      <c r="A9" s="70" t="s">
        <v>156</v>
      </c>
      <c r="B9" s="70" t="s">
        <v>177</v>
      </c>
      <c r="C9" s="70" t="s">
        <v>178</v>
      </c>
      <c r="D9" s="70" t="s">
        <v>34</v>
      </c>
      <c r="E9" s="72">
        <v>40200</v>
      </c>
      <c r="F9" s="72">
        <v>40203</v>
      </c>
      <c r="G9" s="70">
        <v>3</v>
      </c>
      <c r="H9" s="70" t="s">
        <v>32</v>
      </c>
      <c r="I9" s="70" t="s">
        <v>33</v>
      </c>
      <c r="J9" s="70" t="s">
        <v>12</v>
      </c>
    </row>
    <row r="10" spans="1:10" ht="12.75" customHeight="1">
      <c r="A10" s="70" t="s">
        <v>156</v>
      </c>
      <c r="B10" s="70" t="s">
        <v>183</v>
      </c>
      <c r="C10" s="70" t="s">
        <v>184</v>
      </c>
      <c r="D10" s="70" t="s">
        <v>34</v>
      </c>
      <c r="E10" s="72">
        <v>40200</v>
      </c>
      <c r="F10" s="72">
        <v>40203</v>
      </c>
      <c r="G10" s="70">
        <v>3</v>
      </c>
      <c r="H10" s="70" t="s">
        <v>32</v>
      </c>
      <c r="I10" s="70" t="s">
        <v>33</v>
      </c>
      <c r="J10" s="70" t="s">
        <v>12</v>
      </c>
    </row>
    <row r="11" spans="1:10" ht="12.75" customHeight="1">
      <c r="A11" s="70" t="s">
        <v>156</v>
      </c>
      <c r="B11" s="70" t="s">
        <v>183</v>
      </c>
      <c r="C11" s="70" t="s">
        <v>184</v>
      </c>
      <c r="D11" s="70" t="s">
        <v>34</v>
      </c>
      <c r="E11" s="72">
        <v>40207</v>
      </c>
      <c r="F11" s="72">
        <v>40210</v>
      </c>
      <c r="G11" s="70">
        <v>3</v>
      </c>
      <c r="H11" s="70" t="s">
        <v>32</v>
      </c>
      <c r="I11" s="70" t="s">
        <v>33</v>
      </c>
      <c r="J11" s="70" t="s">
        <v>12</v>
      </c>
    </row>
    <row r="12" spans="1:10" ht="12.75" customHeight="1">
      <c r="A12" s="70" t="s">
        <v>156</v>
      </c>
      <c r="B12" s="70" t="s">
        <v>183</v>
      </c>
      <c r="C12" s="70" t="s">
        <v>184</v>
      </c>
      <c r="D12" s="70" t="s">
        <v>34</v>
      </c>
      <c r="E12" s="72">
        <v>40438</v>
      </c>
      <c r="F12" s="72">
        <v>40441</v>
      </c>
      <c r="G12" s="70">
        <v>3</v>
      </c>
      <c r="H12" s="70" t="s">
        <v>32</v>
      </c>
      <c r="I12" s="70" t="s">
        <v>33</v>
      </c>
      <c r="J12" s="70" t="s">
        <v>12</v>
      </c>
    </row>
    <row r="13" spans="1:10" ht="12.75" customHeight="1">
      <c r="A13" s="70" t="s">
        <v>156</v>
      </c>
      <c r="B13" s="70" t="s">
        <v>183</v>
      </c>
      <c r="C13" s="70" t="s">
        <v>184</v>
      </c>
      <c r="D13" s="70" t="s">
        <v>34</v>
      </c>
      <c r="E13" s="72">
        <v>40466</v>
      </c>
      <c r="F13" s="72">
        <v>40469</v>
      </c>
      <c r="G13" s="70">
        <v>3</v>
      </c>
      <c r="H13" s="70" t="s">
        <v>32</v>
      </c>
      <c r="I13" s="70" t="s">
        <v>33</v>
      </c>
      <c r="J13" s="70" t="s">
        <v>12</v>
      </c>
    </row>
    <row r="14" spans="1:10" ht="12.75" customHeight="1">
      <c r="A14" s="70" t="s">
        <v>156</v>
      </c>
      <c r="B14" s="70" t="s">
        <v>187</v>
      </c>
      <c r="C14" s="70" t="s">
        <v>188</v>
      </c>
      <c r="D14" s="70" t="s">
        <v>34</v>
      </c>
      <c r="E14" s="72">
        <v>40207</v>
      </c>
      <c r="F14" s="72">
        <v>40210</v>
      </c>
      <c r="G14" s="70">
        <v>3</v>
      </c>
      <c r="H14" s="70" t="s">
        <v>32</v>
      </c>
      <c r="I14" s="70" t="s">
        <v>33</v>
      </c>
      <c r="J14" s="70" t="s">
        <v>31</v>
      </c>
    </row>
    <row r="15" spans="1:10" ht="12.75" customHeight="1">
      <c r="A15" s="70" t="s">
        <v>156</v>
      </c>
      <c r="B15" s="70" t="s">
        <v>191</v>
      </c>
      <c r="C15" s="70" t="s">
        <v>192</v>
      </c>
      <c r="D15" s="70" t="s">
        <v>34</v>
      </c>
      <c r="E15" s="72">
        <v>40410</v>
      </c>
      <c r="F15" s="72">
        <v>40413</v>
      </c>
      <c r="G15" s="70">
        <v>3</v>
      </c>
      <c r="H15" s="70" t="s">
        <v>32</v>
      </c>
      <c r="I15" s="70" t="s">
        <v>33</v>
      </c>
      <c r="J15" s="70" t="s">
        <v>12</v>
      </c>
    </row>
    <row r="16" spans="1:10" ht="12.75" customHeight="1">
      <c r="A16" s="71" t="s">
        <v>156</v>
      </c>
      <c r="B16" s="71" t="s">
        <v>195</v>
      </c>
      <c r="C16" s="71" t="s">
        <v>196</v>
      </c>
      <c r="D16" s="71" t="s">
        <v>34</v>
      </c>
      <c r="E16" s="73">
        <v>40207</v>
      </c>
      <c r="F16" s="73">
        <v>40210</v>
      </c>
      <c r="G16" s="71">
        <v>3</v>
      </c>
      <c r="H16" s="71" t="s">
        <v>32</v>
      </c>
      <c r="I16" s="71" t="s">
        <v>33</v>
      </c>
      <c r="J16" s="71" t="s">
        <v>31</v>
      </c>
    </row>
    <row r="17" spans="1:11" ht="12.75" customHeight="1">
      <c r="A17" s="33"/>
      <c r="B17" s="62">
        <f>SUM(IF(FREQUENCY(MATCH(B2:B16,B2:B16,0),MATCH(B2:B16,B2:B16,0))&gt;0,1))</f>
        <v>11</v>
      </c>
      <c r="C17" s="62"/>
      <c r="D17" s="29">
        <f>COUNTA(D2:D16)</f>
        <v>15</v>
      </c>
      <c r="E17" s="29"/>
      <c r="F17" s="29"/>
      <c r="G17" s="29">
        <f>SUM(G2:G16)</f>
        <v>45</v>
      </c>
      <c r="H17" s="33"/>
      <c r="I17" s="33"/>
      <c r="J17" s="33"/>
    </row>
    <row r="18" spans="1:11" ht="12.7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1" ht="12.75" customHeight="1">
      <c r="A19" s="70" t="s">
        <v>197</v>
      </c>
      <c r="B19" s="70" t="s">
        <v>198</v>
      </c>
      <c r="C19" s="70" t="s">
        <v>199</v>
      </c>
      <c r="D19" s="70" t="s">
        <v>34</v>
      </c>
      <c r="E19" s="72">
        <v>40438</v>
      </c>
      <c r="F19" s="72">
        <v>40441</v>
      </c>
      <c r="G19" s="70">
        <v>3</v>
      </c>
      <c r="H19" s="70" t="s">
        <v>32</v>
      </c>
      <c r="I19" s="70" t="s">
        <v>33</v>
      </c>
      <c r="J19" s="70" t="s">
        <v>31</v>
      </c>
    </row>
    <row r="20" spans="1:11" ht="12.75" customHeight="1">
      <c r="A20" s="70" t="s">
        <v>197</v>
      </c>
      <c r="B20" s="70" t="s">
        <v>206</v>
      </c>
      <c r="C20" s="70" t="s">
        <v>207</v>
      </c>
      <c r="D20" s="70" t="s">
        <v>34</v>
      </c>
      <c r="E20" s="72">
        <v>40480</v>
      </c>
      <c r="F20" s="72">
        <v>40483</v>
      </c>
      <c r="G20" s="70">
        <v>3</v>
      </c>
      <c r="H20" s="70" t="s">
        <v>32</v>
      </c>
      <c r="I20" s="70" t="s">
        <v>33</v>
      </c>
      <c r="J20" s="70" t="s">
        <v>31</v>
      </c>
    </row>
    <row r="21" spans="1:11" ht="12.75" customHeight="1">
      <c r="A21" s="71" t="s">
        <v>197</v>
      </c>
      <c r="B21" s="71" t="s">
        <v>210</v>
      </c>
      <c r="C21" s="71" t="s">
        <v>211</v>
      </c>
      <c r="D21" s="71" t="s">
        <v>34</v>
      </c>
      <c r="E21" s="73">
        <v>40410</v>
      </c>
      <c r="F21" s="73">
        <v>40413</v>
      </c>
      <c r="G21" s="71">
        <v>3</v>
      </c>
      <c r="H21" s="71" t="s">
        <v>32</v>
      </c>
      <c r="I21" s="71" t="s">
        <v>33</v>
      </c>
      <c r="J21" s="71" t="s">
        <v>31</v>
      </c>
    </row>
    <row r="22" spans="1:11" ht="12.75" customHeight="1">
      <c r="A22" s="33"/>
      <c r="B22" s="62">
        <f>SUM(IF(FREQUENCY(MATCH(B19:B21,B19:B21,0),MATCH(B19:B21,B19:B21,0))&gt;0,1))</f>
        <v>3</v>
      </c>
      <c r="C22" s="62"/>
      <c r="D22" s="29">
        <f>COUNTA(D19:D21)</f>
        <v>3</v>
      </c>
      <c r="E22" s="29"/>
      <c r="F22" s="29"/>
      <c r="G22" s="29">
        <f>SUM(G19:G21)</f>
        <v>9</v>
      </c>
      <c r="H22" s="33"/>
      <c r="I22" s="55"/>
      <c r="J22" s="55"/>
    </row>
    <row r="23" spans="1:11" ht="12.75" customHeight="1">
      <c r="A23" s="33"/>
      <c r="B23" s="33"/>
      <c r="C23" s="33"/>
      <c r="D23" s="33"/>
      <c r="E23" s="33"/>
      <c r="F23" s="33"/>
      <c r="G23" s="33"/>
      <c r="H23" s="33"/>
      <c r="I23" s="55"/>
      <c r="J23" s="55"/>
    </row>
    <row r="24" spans="1:11" ht="12.75" customHeight="1">
      <c r="A24" s="70" t="s">
        <v>212</v>
      </c>
      <c r="B24" s="70" t="s">
        <v>215</v>
      </c>
      <c r="C24" s="70" t="s">
        <v>216</v>
      </c>
      <c r="D24" s="70" t="s">
        <v>34</v>
      </c>
      <c r="E24" s="72">
        <v>40403</v>
      </c>
      <c r="F24" s="72">
        <v>40406</v>
      </c>
      <c r="G24" s="70">
        <v>3</v>
      </c>
      <c r="H24" s="70" t="s">
        <v>32</v>
      </c>
      <c r="I24" s="70" t="s">
        <v>33</v>
      </c>
      <c r="J24" s="70" t="s">
        <v>12</v>
      </c>
      <c r="K24" s="70"/>
    </row>
    <row r="25" spans="1:11" ht="12.75" customHeight="1">
      <c r="A25" s="71" t="s">
        <v>212</v>
      </c>
      <c r="B25" s="71" t="s">
        <v>215</v>
      </c>
      <c r="C25" s="71" t="s">
        <v>216</v>
      </c>
      <c r="D25" s="71" t="s">
        <v>34</v>
      </c>
      <c r="E25" s="73">
        <v>40417</v>
      </c>
      <c r="F25" s="73">
        <v>40420</v>
      </c>
      <c r="G25" s="71">
        <v>3</v>
      </c>
      <c r="H25" s="71" t="s">
        <v>32</v>
      </c>
      <c r="I25" s="71" t="s">
        <v>33</v>
      </c>
      <c r="J25" s="71" t="s">
        <v>12</v>
      </c>
      <c r="K25" s="70"/>
    </row>
    <row r="26" spans="1:11" ht="12.75" customHeight="1">
      <c r="A26" s="33"/>
      <c r="B26" s="62">
        <f>SUM(IF(FREQUENCY(MATCH(B24:B25,B24:B25,0),MATCH(B24:B25,B24:B25,0))&gt;0,1))</f>
        <v>1</v>
      </c>
      <c r="C26" s="34"/>
      <c r="D26" s="29">
        <f>COUNTA(D24:D25)</f>
        <v>2</v>
      </c>
      <c r="E26" s="29"/>
      <c r="F26" s="29"/>
      <c r="G26" s="29">
        <f>SUM(G24:G25)</f>
        <v>6</v>
      </c>
      <c r="H26" s="33"/>
      <c r="I26" s="33"/>
      <c r="J26" s="33"/>
    </row>
    <row r="27" spans="1:11" ht="12.75" customHeight="1">
      <c r="A27" s="33"/>
      <c r="B27" s="62"/>
      <c r="C27" s="34"/>
      <c r="D27" s="29"/>
      <c r="E27" s="29"/>
      <c r="F27" s="29"/>
      <c r="G27" s="29"/>
      <c r="H27" s="33"/>
      <c r="I27" s="33"/>
      <c r="J27" s="33"/>
    </row>
    <row r="28" spans="1:11" ht="12.75" customHeight="1">
      <c r="A28" s="33"/>
      <c r="B28" s="62"/>
      <c r="C28" s="34"/>
      <c r="D28" s="29"/>
      <c r="E28" s="29"/>
      <c r="F28" s="29"/>
      <c r="G28" s="29"/>
      <c r="H28" s="33"/>
      <c r="I28" s="33"/>
      <c r="J28" s="33"/>
    </row>
    <row r="29" spans="1:11" ht="12.75" customHeight="1">
      <c r="A29" s="33"/>
      <c r="B29" s="104" t="s">
        <v>71</v>
      </c>
      <c r="C29" s="120"/>
      <c r="D29" s="121"/>
      <c r="E29" s="121"/>
      <c r="F29" s="29"/>
      <c r="G29" s="29"/>
      <c r="H29" s="33"/>
      <c r="I29" s="33"/>
      <c r="J29" s="33"/>
    </row>
    <row r="30" spans="1:11" ht="12.75" customHeight="1">
      <c r="A30" s="33"/>
      <c r="B30" s="122"/>
      <c r="C30" s="123" t="s">
        <v>139</v>
      </c>
      <c r="D30" s="103">
        <f>SUM(B17+B22+B26)</f>
        <v>15</v>
      </c>
      <c r="E30" s="121"/>
      <c r="F30" s="29"/>
      <c r="G30" s="29"/>
      <c r="H30" s="33"/>
      <c r="I30" s="33"/>
      <c r="J30" s="33"/>
    </row>
    <row r="31" spans="1:11" ht="12.75" customHeight="1">
      <c r="A31" s="33"/>
      <c r="B31" s="122"/>
      <c r="C31" s="123" t="s">
        <v>140</v>
      </c>
      <c r="D31" s="103">
        <f>SUM(D17+D22+D26)</f>
        <v>20</v>
      </c>
      <c r="E31" s="121"/>
      <c r="F31" s="29"/>
      <c r="G31" s="29"/>
      <c r="H31" s="33"/>
      <c r="I31" s="33"/>
      <c r="J31" s="33"/>
    </row>
    <row r="32" spans="1:11" ht="12.75" customHeight="1">
      <c r="A32" s="33"/>
      <c r="B32" s="122"/>
      <c r="C32" s="123" t="s">
        <v>141</v>
      </c>
      <c r="D32" s="103">
        <f>SUM(G17+G22+G26)</f>
        <v>60</v>
      </c>
      <c r="E32" s="121"/>
      <c r="F32" s="29"/>
      <c r="G32" s="29"/>
      <c r="H32" s="33"/>
      <c r="I32" s="33"/>
      <c r="J32" s="33"/>
    </row>
    <row r="33" spans="1:11" ht="12.75" customHeight="1">
      <c r="A33" s="33"/>
      <c r="B33" s="122"/>
      <c r="C33" s="120"/>
      <c r="D33" s="121"/>
      <c r="E33" s="121"/>
      <c r="F33" s="29"/>
      <c r="G33" s="29"/>
      <c r="H33" s="33"/>
      <c r="I33" s="33"/>
      <c r="J33" s="33"/>
    </row>
    <row r="34" spans="1:11" ht="12.75" customHeight="1">
      <c r="A34" s="33"/>
      <c r="B34" s="109"/>
      <c r="C34" s="124" t="s">
        <v>119</v>
      </c>
      <c r="D34" s="121"/>
      <c r="E34" s="121"/>
      <c r="F34" s="29"/>
      <c r="G34" s="29"/>
      <c r="H34" s="33"/>
      <c r="I34" s="33"/>
      <c r="J34" s="33"/>
    </row>
    <row r="35" spans="1:11" ht="12.75" customHeight="1">
      <c r="A35" s="33"/>
      <c r="B35" s="122"/>
      <c r="C35" s="105"/>
      <c r="D35" s="114" t="s">
        <v>104</v>
      </c>
      <c r="E35" s="114" t="s">
        <v>105</v>
      </c>
      <c r="F35" s="29"/>
      <c r="G35" s="29"/>
      <c r="H35" s="33"/>
      <c r="I35" s="33"/>
      <c r="J35" s="33"/>
    </row>
    <row r="36" spans="1:11" ht="12.75" customHeight="1">
      <c r="A36" s="87"/>
      <c r="B36" s="109"/>
      <c r="C36" s="125" t="s">
        <v>135</v>
      </c>
      <c r="D36" s="105"/>
      <c r="E36" s="105"/>
      <c r="F36" s="30"/>
      <c r="G36" s="88"/>
      <c r="H36" s="33"/>
      <c r="I36" s="33"/>
      <c r="J36" s="55"/>
    </row>
    <row r="37" spans="1:11" ht="12.75" customHeight="1">
      <c r="A37" s="29"/>
      <c r="B37" s="116"/>
      <c r="C37" s="126" t="s">
        <v>102</v>
      </c>
      <c r="D37" s="128">
        <f>COUNTIF(H2:H27, "*ELEV_BACT*")</f>
        <v>20</v>
      </c>
      <c r="E37" s="119">
        <f>D37/(D37)</f>
        <v>1</v>
      </c>
      <c r="F37" s="33"/>
      <c r="G37" s="47"/>
      <c r="H37" s="33"/>
      <c r="I37" s="33"/>
      <c r="J37" s="33"/>
    </row>
    <row r="38" spans="1:11" ht="12.75" customHeight="1">
      <c r="B38" s="109"/>
      <c r="C38" s="129"/>
      <c r="D38" s="130">
        <f>SUM(D37:D37)</f>
        <v>20</v>
      </c>
      <c r="E38" s="117">
        <f>SUM(E37:E37)</f>
        <v>1</v>
      </c>
      <c r="F38" s="33"/>
      <c r="H38" s="86"/>
      <c r="I38" s="33"/>
      <c r="J38" s="33"/>
    </row>
    <row r="39" spans="1:11" ht="12.75" customHeight="1">
      <c r="B39" s="109"/>
      <c r="C39" s="125" t="s">
        <v>136</v>
      </c>
      <c r="D39" s="105"/>
      <c r="E39" s="127"/>
      <c r="G39" s="84"/>
      <c r="H39" s="85"/>
      <c r="I39" s="46"/>
      <c r="J39" s="92"/>
    </row>
    <row r="40" spans="1:11" ht="12.75" customHeight="1">
      <c r="B40" s="109"/>
      <c r="C40" s="126" t="s">
        <v>103</v>
      </c>
      <c r="D40" s="128">
        <f>COUNTIF(I2:I27, "*ENTERO*")</f>
        <v>20</v>
      </c>
      <c r="E40" s="119">
        <f>D40/(D40)</f>
        <v>1</v>
      </c>
      <c r="H40" s="93"/>
      <c r="I40" s="46"/>
      <c r="J40" s="92"/>
      <c r="K40" s="70"/>
    </row>
    <row r="41" spans="1:11" ht="12.75" customHeight="1">
      <c r="B41" s="109"/>
      <c r="C41" s="129"/>
      <c r="D41" s="130">
        <f>SUM(D40:D40)</f>
        <v>20</v>
      </c>
      <c r="E41" s="117">
        <f>SUM(E40:E40)</f>
        <v>1</v>
      </c>
      <c r="H41" s="86"/>
      <c r="I41" s="33"/>
      <c r="J41" s="46"/>
      <c r="K41" s="70"/>
    </row>
    <row r="42" spans="1:11" ht="12.75" customHeight="1">
      <c r="B42" s="109"/>
      <c r="C42" s="125" t="s">
        <v>137</v>
      </c>
      <c r="D42" s="105"/>
      <c r="E42" s="127"/>
      <c r="H42" s="85"/>
      <c r="I42" s="46"/>
      <c r="J42" s="92"/>
      <c r="K42" s="70"/>
    </row>
    <row r="43" spans="1:11" ht="12.75" customHeight="1">
      <c r="B43" s="109"/>
      <c r="C43" s="126" t="s">
        <v>120</v>
      </c>
      <c r="D43" s="127">
        <f>COUNTIF(J2:J27, "*STORM*")</f>
        <v>11</v>
      </c>
      <c r="E43" s="117">
        <f>D43/D45</f>
        <v>0.55000000000000004</v>
      </c>
      <c r="H43" s="94"/>
      <c r="I43" s="95"/>
      <c r="J43" s="92"/>
    </row>
    <row r="44" spans="1:11" ht="12.75" customHeight="1">
      <c r="B44" s="109"/>
      <c r="C44" s="126" t="s">
        <v>121</v>
      </c>
      <c r="D44" s="128">
        <f>COUNTIF(J2:J27, "*OTHER*")</f>
        <v>9</v>
      </c>
      <c r="E44" s="119">
        <f>D44/D45</f>
        <v>0.45</v>
      </c>
      <c r="H44" s="70"/>
      <c r="I44" s="46"/>
      <c r="J44" s="92"/>
    </row>
    <row r="45" spans="1:11" ht="12.75" customHeight="1">
      <c r="B45" s="109"/>
      <c r="C45" s="109"/>
      <c r="D45" s="130">
        <f>SUM(D43:D44)</f>
        <v>20</v>
      </c>
      <c r="E45" s="117">
        <f>SUM(E43:E44)</f>
        <v>1</v>
      </c>
      <c r="H45" s="70"/>
      <c r="I45" s="46"/>
      <c r="J45" s="92"/>
    </row>
    <row r="46" spans="1:11" ht="12.75" customHeight="1">
      <c r="H46" s="70"/>
      <c r="I46" s="46"/>
      <c r="J46" s="92"/>
    </row>
    <row r="47" spans="1:11" ht="12.75" customHeight="1">
      <c r="H47" s="70"/>
      <c r="I47" s="46"/>
      <c r="J47" s="92"/>
    </row>
    <row r="48" spans="1:11" ht="12" customHeight="1">
      <c r="H48" s="24"/>
      <c r="I48" s="95"/>
      <c r="J48" s="24"/>
    </row>
  </sheetData>
  <phoneticPr fontId="3" type="noConversion"/>
  <printOptions horizontalCentered="1" gridLines="1"/>
  <pageMargins left="0.5" right="0.5" top="1.5" bottom="0.75" header="0.5" footer="0.5"/>
  <pageSetup scale="71" orientation="landscape" r:id="rId1"/>
  <headerFooter alignWithMargins="0">
    <oddHeader>&amp;C&amp;"Arial,Bold"&amp;16 2010 Swimming Season
Virgin Islands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Q36"/>
  <sheetViews>
    <sheetView workbookViewId="0">
      <pane ySplit="2" topLeftCell="A3" activePane="bottomLeft" state="frozen"/>
      <selection pane="bottomLeft" activeCell="A2" sqref="A2"/>
    </sheetView>
  </sheetViews>
  <sheetFormatPr defaultRowHeight="9" customHeight="1"/>
  <cols>
    <col min="1" max="1" width="10.85546875" style="5" customWidth="1"/>
    <col min="2" max="2" width="9.140625" style="5"/>
    <col min="3" max="3" width="39.28515625" style="35" customWidth="1"/>
    <col min="4" max="5" width="9.140625" style="6"/>
    <col min="6" max="6" width="0.5703125" style="6" customWidth="1"/>
    <col min="7" max="11" width="9.140625" style="6"/>
    <col min="12" max="16384" width="9.140625" style="5"/>
  </cols>
  <sheetData>
    <row r="1" spans="1:147" s="2" customFormat="1" ht="12" customHeight="1">
      <c r="A1" s="9"/>
      <c r="B1" s="152" t="s">
        <v>24</v>
      </c>
      <c r="C1" s="153"/>
      <c r="D1" s="153"/>
      <c r="E1" s="153"/>
      <c r="F1" s="32"/>
      <c r="G1" s="150" t="s">
        <v>23</v>
      </c>
      <c r="H1" s="151"/>
      <c r="I1" s="151"/>
      <c r="J1" s="151"/>
      <c r="K1" s="151"/>
    </row>
    <row r="2" spans="1:147" s="8" customFormat="1" ht="48" customHeight="1">
      <c r="A2" s="4" t="s">
        <v>249</v>
      </c>
      <c r="B2" s="3" t="s">
        <v>13</v>
      </c>
      <c r="C2" s="3" t="s">
        <v>11</v>
      </c>
      <c r="D2" s="3" t="s">
        <v>3</v>
      </c>
      <c r="E2" s="3" t="s">
        <v>18</v>
      </c>
      <c r="F2" s="32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</row>
    <row r="3" spans="1:147" ht="12.75" customHeight="1">
      <c r="A3" s="70" t="s">
        <v>156</v>
      </c>
      <c r="B3" s="70" t="s">
        <v>157</v>
      </c>
      <c r="C3" s="70" t="s">
        <v>158</v>
      </c>
      <c r="D3" s="59">
        <v>1</v>
      </c>
      <c r="E3" s="59">
        <v>3</v>
      </c>
      <c r="F3" s="59"/>
      <c r="G3" s="59"/>
      <c r="H3" s="59"/>
      <c r="I3" s="59">
        <v>1</v>
      </c>
      <c r="J3" s="59"/>
      <c r="K3" s="59"/>
    </row>
    <row r="4" spans="1:147" ht="12.75" customHeight="1">
      <c r="A4" s="70" t="s">
        <v>156</v>
      </c>
      <c r="B4" s="70" t="s">
        <v>159</v>
      </c>
      <c r="C4" s="70" t="s">
        <v>160</v>
      </c>
      <c r="D4" s="134">
        <v>1</v>
      </c>
      <c r="E4" s="134">
        <v>3</v>
      </c>
      <c r="F4" s="134"/>
      <c r="G4" s="134"/>
      <c r="H4" s="134"/>
      <c r="I4" s="134">
        <v>1</v>
      </c>
      <c r="J4" s="69"/>
      <c r="K4" s="69"/>
    </row>
    <row r="5" spans="1:147" ht="12.75" customHeight="1">
      <c r="A5" s="70" t="s">
        <v>156</v>
      </c>
      <c r="B5" s="70" t="s">
        <v>161</v>
      </c>
      <c r="C5" s="70" t="s">
        <v>162</v>
      </c>
      <c r="D5" s="134">
        <v>1</v>
      </c>
      <c r="E5" s="134">
        <v>3</v>
      </c>
      <c r="F5" s="134"/>
      <c r="G5" s="134"/>
      <c r="H5" s="134"/>
      <c r="I5" s="134">
        <v>1</v>
      </c>
      <c r="J5" s="59"/>
      <c r="K5" s="59"/>
    </row>
    <row r="6" spans="1:147" ht="12.75" customHeight="1">
      <c r="A6" s="70" t="s">
        <v>156</v>
      </c>
      <c r="B6" s="70" t="s">
        <v>163</v>
      </c>
      <c r="C6" s="70" t="s">
        <v>164</v>
      </c>
      <c r="D6" s="134">
        <v>1</v>
      </c>
      <c r="E6" s="134">
        <v>3</v>
      </c>
      <c r="F6" s="134"/>
      <c r="G6" s="134"/>
      <c r="H6" s="134"/>
      <c r="I6" s="134">
        <v>1</v>
      </c>
      <c r="J6" s="59"/>
      <c r="K6" s="59"/>
    </row>
    <row r="7" spans="1:147" ht="12.75" customHeight="1">
      <c r="A7" s="70" t="s">
        <v>156</v>
      </c>
      <c r="B7" s="70" t="s">
        <v>171</v>
      </c>
      <c r="C7" s="70" t="s">
        <v>172</v>
      </c>
      <c r="D7" s="134">
        <v>1</v>
      </c>
      <c r="E7" s="134">
        <v>3</v>
      </c>
      <c r="F7" s="134"/>
      <c r="G7" s="134"/>
      <c r="H7" s="134"/>
      <c r="I7" s="134">
        <v>1</v>
      </c>
      <c r="J7" s="59"/>
      <c r="K7" s="59"/>
    </row>
    <row r="8" spans="1:147" ht="12.75" customHeight="1">
      <c r="A8" s="70" t="s">
        <v>156</v>
      </c>
      <c r="B8" s="70" t="s">
        <v>175</v>
      </c>
      <c r="C8" s="70" t="s">
        <v>176</v>
      </c>
      <c r="D8" s="59">
        <v>2</v>
      </c>
      <c r="E8" s="59">
        <v>6</v>
      </c>
      <c r="F8" s="59"/>
      <c r="G8" s="59"/>
      <c r="H8" s="59"/>
      <c r="I8" s="59">
        <v>2</v>
      </c>
      <c r="J8" s="59"/>
      <c r="K8" s="59"/>
    </row>
    <row r="9" spans="1:147" ht="12.75" customHeight="1">
      <c r="A9" s="70" t="s">
        <v>156</v>
      </c>
      <c r="B9" s="70" t="s">
        <v>177</v>
      </c>
      <c r="C9" s="70" t="s">
        <v>178</v>
      </c>
      <c r="D9" s="134">
        <v>1</v>
      </c>
      <c r="E9" s="134">
        <v>3</v>
      </c>
      <c r="F9" s="134"/>
      <c r="G9" s="134"/>
      <c r="H9" s="134"/>
      <c r="I9" s="134">
        <v>1</v>
      </c>
      <c r="J9" s="59"/>
      <c r="K9" s="59"/>
    </row>
    <row r="10" spans="1:147" ht="12.75" customHeight="1">
      <c r="A10" s="70" t="s">
        <v>156</v>
      </c>
      <c r="B10" s="70" t="s">
        <v>183</v>
      </c>
      <c r="C10" s="70" t="s">
        <v>184</v>
      </c>
      <c r="D10" s="59">
        <v>4</v>
      </c>
      <c r="E10" s="59">
        <v>12</v>
      </c>
      <c r="F10" s="59"/>
      <c r="G10" s="59"/>
      <c r="H10" s="59"/>
      <c r="I10" s="59">
        <v>4</v>
      </c>
      <c r="J10" s="59"/>
      <c r="K10" s="59"/>
    </row>
    <row r="11" spans="1:147" ht="12.75" customHeight="1">
      <c r="A11" s="70" t="s">
        <v>156</v>
      </c>
      <c r="B11" s="70" t="s">
        <v>187</v>
      </c>
      <c r="C11" s="70" t="s">
        <v>188</v>
      </c>
      <c r="D11" s="134">
        <v>1</v>
      </c>
      <c r="E11" s="134">
        <v>3</v>
      </c>
      <c r="F11" s="134"/>
      <c r="G11" s="134"/>
      <c r="H11" s="134"/>
      <c r="I11" s="134">
        <v>1</v>
      </c>
      <c r="J11" s="59"/>
      <c r="K11" s="59"/>
    </row>
    <row r="12" spans="1:147" ht="12.75" customHeight="1">
      <c r="A12" s="70" t="s">
        <v>156</v>
      </c>
      <c r="B12" s="70" t="s">
        <v>191</v>
      </c>
      <c r="C12" s="70" t="s">
        <v>192</v>
      </c>
      <c r="D12" s="134">
        <v>1</v>
      </c>
      <c r="E12" s="134">
        <v>3</v>
      </c>
      <c r="F12" s="134"/>
      <c r="G12" s="134"/>
      <c r="H12" s="134"/>
      <c r="I12" s="134">
        <v>1</v>
      </c>
      <c r="J12" s="59"/>
      <c r="K12" s="59"/>
    </row>
    <row r="13" spans="1:147" ht="12.75" customHeight="1">
      <c r="A13" s="71" t="s">
        <v>156</v>
      </c>
      <c r="B13" s="71" t="s">
        <v>195</v>
      </c>
      <c r="C13" s="71" t="s">
        <v>196</v>
      </c>
      <c r="D13" s="65">
        <v>1</v>
      </c>
      <c r="E13" s="65">
        <v>3</v>
      </c>
      <c r="F13" s="65"/>
      <c r="G13" s="65"/>
      <c r="H13" s="65"/>
      <c r="I13" s="65">
        <v>1</v>
      </c>
      <c r="J13" s="65"/>
      <c r="K13" s="65"/>
    </row>
    <row r="14" spans="1:147" ht="12.75" customHeight="1">
      <c r="A14" s="33"/>
      <c r="B14" s="34">
        <f>COUNTA(B3:B13)</f>
        <v>11</v>
      </c>
      <c r="C14" s="34"/>
      <c r="D14" s="45">
        <f>SUM(D3:D13)</f>
        <v>15</v>
      </c>
      <c r="E14" s="45">
        <f>SUM(E3:E13)</f>
        <v>45</v>
      </c>
      <c r="F14" s="45"/>
      <c r="G14" s="45">
        <f>SUM(G3:G13)</f>
        <v>0</v>
      </c>
      <c r="H14" s="45">
        <f>SUM(H3:H13)</f>
        <v>0</v>
      </c>
      <c r="I14" s="45">
        <f>SUM(I3:I13)</f>
        <v>15</v>
      </c>
      <c r="J14" s="45">
        <f>SUM(J3:J13)</f>
        <v>0</v>
      </c>
      <c r="K14" s="45">
        <f>SUM(K3:K13)</f>
        <v>0</v>
      </c>
    </row>
    <row r="15" spans="1:147" ht="12.75" customHeight="1">
      <c r="A15" s="33"/>
      <c r="B15" s="33"/>
      <c r="C15" s="33"/>
      <c r="D15" s="37"/>
      <c r="E15" s="37"/>
      <c r="F15" s="37"/>
      <c r="G15" s="37"/>
      <c r="H15" s="37"/>
      <c r="I15" s="37"/>
      <c r="J15" s="37"/>
      <c r="K15" s="37"/>
    </row>
    <row r="16" spans="1:147" ht="12.75" customHeight="1">
      <c r="A16" s="70" t="s">
        <v>197</v>
      </c>
      <c r="B16" s="70" t="s">
        <v>198</v>
      </c>
      <c r="C16" s="70" t="s">
        <v>199</v>
      </c>
      <c r="D16" s="134">
        <v>1</v>
      </c>
      <c r="E16" s="134">
        <v>3</v>
      </c>
      <c r="F16" s="134"/>
      <c r="G16" s="134"/>
      <c r="H16" s="134"/>
      <c r="I16" s="134">
        <v>1</v>
      </c>
      <c r="J16" s="59"/>
      <c r="K16" s="59"/>
    </row>
    <row r="17" spans="1:11" ht="12.75" customHeight="1">
      <c r="A17" s="70" t="s">
        <v>197</v>
      </c>
      <c r="B17" s="70" t="s">
        <v>206</v>
      </c>
      <c r="C17" s="70" t="s">
        <v>207</v>
      </c>
      <c r="D17" s="134">
        <v>1</v>
      </c>
      <c r="E17" s="134">
        <v>3</v>
      </c>
      <c r="F17" s="134"/>
      <c r="G17" s="134"/>
      <c r="H17" s="134"/>
      <c r="I17" s="134">
        <v>1</v>
      </c>
      <c r="J17" s="59"/>
      <c r="K17" s="59"/>
    </row>
    <row r="18" spans="1:11" ht="12.75" customHeight="1">
      <c r="A18" s="71" t="s">
        <v>197</v>
      </c>
      <c r="B18" s="71" t="s">
        <v>210</v>
      </c>
      <c r="C18" s="71" t="s">
        <v>211</v>
      </c>
      <c r="D18" s="65">
        <v>1</v>
      </c>
      <c r="E18" s="65">
        <v>3</v>
      </c>
      <c r="F18" s="65"/>
      <c r="G18" s="65"/>
      <c r="H18" s="65"/>
      <c r="I18" s="65">
        <v>1</v>
      </c>
      <c r="J18" s="65"/>
      <c r="K18" s="65"/>
    </row>
    <row r="19" spans="1:11" ht="12.75" customHeight="1">
      <c r="A19" s="33"/>
      <c r="B19" s="34">
        <f>COUNTA(B16:B18)</f>
        <v>3</v>
      </c>
      <c r="C19" s="34"/>
      <c r="D19" s="29">
        <f>SUM(D16:D18)</f>
        <v>3</v>
      </c>
      <c r="E19" s="29">
        <f>SUM(E16:E18)</f>
        <v>9</v>
      </c>
      <c r="F19" s="37"/>
      <c r="G19" s="29">
        <f>SUM(G16:G18)</f>
        <v>0</v>
      </c>
      <c r="H19" s="29">
        <f>SUM(H16:H18)</f>
        <v>0</v>
      </c>
      <c r="I19" s="29">
        <f>SUM(I16:I18)</f>
        <v>3</v>
      </c>
      <c r="J19" s="29">
        <f>SUM(J16:J18)</f>
        <v>0</v>
      </c>
      <c r="K19" s="29">
        <f>SUM(K16:K18)</f>
        <v>0</v>
      </c>
    </row>
    <row r="20" spans="1:11" ht="12.75" customHeight="1">
      <c r="A20" s="33"/>
      <c r="B20" s="33"/>
      <c r="C20" s="33"/>
      <c r="D20" s="37"/>
      <c r="E20" s="37"/>
      <c r="F20" s="37"/>
      <c r="G20" s="37"/>
      <c r="H20" s="37"/>
      <c r="I20" s="37"/>
      <c r="J20" s="37"/>
      <c r="K20" s="37"/>
    </row>
    <row r="21" spans="1:11" ht="12.75" customHeight="1">
      <c r="A21" s="71" t="s">
        <v>212</v>
      </c>
      <c r="B21" s="71" t="s">
        <v>215</v>
      </c>
      <c r="C21" s="71" t="s">
        <v>216</v>
      </c>
      <c r="D21" s="65">
        <v>2</v>
      </c>
      <c r="E21" s="65">
        <v>6</v>
      </c>
      <c r="F21" s="65"/>
      <c r="G21" s="65"/>
      <c r="H21" s="65"/>
      <c r="I21" s="65">
        <v>2</v>
      </c>
      <c r="J21" s="65"/>
      <c r="K21" s="65"/>
    </row>
    <row r="22" spans="1:11" ht="12.75" customHeight="1">
      <c r="A22" s="33"/>
      <c r="B22" s="34">
        <f>COUNTA(B21:B21)</f>
        <v>1</v>
      </c>
      <c r="C22" s="34"/>
      <c r="D22" s="29">
        <f>SUM(D21:D21)</f>
        <v>2</v>
      </c>
      <c r="E22" s="29">
        <f>SUM(E21:E21)</f>
        <v>6</v>
      </c>
      <c r="F22" s="37"/>
      <c r="G22" s="29">
        <f>SUM(G21:G21)</f>
        <v>0</v>
      </c>
      <c r="H22" s="29">
        <f>SUM(H21:H21)</f>
        <v>0</v>
      </c>
      <c r="I22" s="29">
        <f>SUM(I21:I21)</f>
        <v>2</v>
      </c>
      <c r="J22" s="29">
        <f>SUM(J21:J21)</f>
        <v>0</v>
      </c>
      <c r="K22" s="29">
        <f>SUM(K21:K21)</f>
        <v>0</v>
      </c>
    </row>
    <row r="23" spans="1:11" ht="12.75" customHeight="1">
      <c r="A23" s="33"/>
      <c r="B23" s="34"/>
      <c r="C23" s="34"/>
      <c r="D23" s="29"/>
      <c r="E23" s="29"/>
      <c r="F23" s="37"/>
      <c r="G23" s="29"/>
      <c r="H23" s="29"/>
      <c r="I23" s="29"/>
      <c r="J23" s="29"/>
      <c r="K23" s="29"/>
    </row>
    <row r="24" spans="1:11" ht="12.75" customHeight="1">
      <c r="A24" s="33"/>
      <c r="B24" s="34"/>
      <c r="C24" s="34"/>
      <c r="D24" s="29"/>
      <c r="E24" s="29"/>
      <c r="F24" s="37"/>
      <c r="G24" s="29"/>
      <c r="H24" s="29"/>
      <c r="I24" s="29"/>
      <c r="J24" s="29"/>
      <c r="K24" s="29"/>
    </row>
    <row r="25" spans="1:11" ht="12.75" customHeight="1">
      <c r="B25" s="104" t="s">
        <v>138</v>
      </c>
      <c r="C25" s="120"/>
      <c r="D25" s="121"/>
    </row>
    <row r="26" spans="1:11" ht="12.75" customHeight="1">
      <c r="B26" s="122"/>
      <c r="C26" s="123" t="s">
        <v>139</v>
      </c>
      <c r="D26" s="103">
        <f>SUM(B14+B19+B22)</f>
        <v>15</v>
      </c>
    </row>
    <row r="27" spans="1:11" ht="12.75" customHeight="1">
      <c r="B27" s="122"/>
      <c r="C27" s="123" t="s">
        <v>117</v>
      </c>
      <c r="D27" s="103">
        <f>SUM(D14+D19+D22)</f>
        <v>20</v>
      </c>
    </row>
    <row r="28" spans="1:11" ht="12.75" customHeight="1">
      <c r="B28" s="122"/>
      <c r="C28" s="123" t="s">
        <v>118</v>
      </c>
      <c r="D28" s="103">
        <f>SUM(E14+E19+E22)</f>
        <v>60</v>
      </c>
    </row>
    <row r="29" spans="1:11" ht="12.75" customHeight="1"/>
    <row r="30" spans="1:11" ht="12.75" customHeight="1">
      <c r="C30" s="107" t="s">
        <v>147</v>
      </c>
      <c r="D30" s="109"/>
      <c r="E30" s="109"/>
      <c r="F30" s="109"/>
      <c r="G30" s="114" t="s">
        <v>104</v>
      </c>
      <c r="H30" s="114" t="s">
        <v>116</v>
      </c>
    </row>
    <row r="31" spans="1:11" ht="12.75" customHeight="1">
      <c r="C31" s="129"/>
      <c r="D31" s="129"/>
      <c r="E31" s="112" t="s">
        <v>142</v>
      </c>
      <c r="G31" s="103">
        <f>SUM(G14+G19+G22)</f>
        <v>0</v>
      </c>
      <c r="H31" s="117">
        <f>G31/(G36)</f>
        <v>0</v>
      </c>
    </row>
    <row r="32" spans="1:11" ht="12.75" customHeight="1">
      <c r="C32" s="129"/>
      <c r="D32" s="129"/>
      <c r="E32" s="112" t="s">
        <v>143</v>
      </c>
      <c r="G32" s="103">
        <f>SUM(H14+H19+H22)</f>
        <v>0</v>
      </c>
      <c r="H32" s="117">
        <f>G32/G36</f>
        <v>0</v>
      </c>
    </row>
    <row r="33" spans="3:8" ht="12.75" customHeight="1">
      <c r="C33" s="129"/>
      <c r="D33" s="129"/>
      <c r="E33" s="112" t="s">
        <v>144</v>
      </c>
      <c r="G33" s="103">
        <f>SUM(I14+I19+I22)</f>
        <v>20</v>
      </c>
      <c r="H33" s="117">
        <f>G33/G36</f>
        <v>1</v>
      </c>
    </row>
    <row r="34" spans="3:8" ht="12.75" customHeight="1">
      <c r="C34" s="129"/>
      <c r="D34" s="129"/>
      <c r="E34" s="112" t="s">
        <v>145</v>
      </c>
      <c r="G34" s="103">
        <f>SUM(J14+J19+J22)</f>
        <v>0</v>
      </c>
      <c r="H34" s="117">
        <f>G34/G36</f>
        <v>0</v>
      </c>
    </row>
    <row r="35" spans="3:8" ht="12.75" customHeight="1">
      <c r="C35" s="129"/>
      <c r="D35" s="129"/>
      <c r="E35" s="112" t="s">
        <v>146</v>
      </c>
      <c r="G35" s="128">
        <f>SUM(K14+K19+K22)</f>
        <v>0</v>
      </c>
      <c r="H35" s="119">
        <f>G35/G36</f>
        <v>0</v>
      </c>
    </row>
    <row r="36" spans="3:8" ht="12.75" customHeight="1">
      <c r="C36" s="129"/>
      <c r="D36" s="129"/>
      <c r="E36" s="129"/>
      <c r="F36" s="112"/>
      <c r="G36" s="127">
        <f>SUM(G31:G35)</f>
        <v>20</v>
      </c>
      <c r="H36" s="117">
        <f>SUM(H31:H35)</f>
        <v>1</v>
      </c>
    </row>
  </sheetData>
  <mergeCells count="2">
    <mergeCell ref="G1:K1"/>
    <mergeCell ref="B1:E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2010 Swimming Season
Virgin Islands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65"/>
  <sheetViews>
    <sheetView zoomScaleNormal="100" workbookViewId="0">
      <pane ySplit="2" topLeftCell="A3" activePane="bottomLeft" state="frozen"/>
      <selection pane="bottomLeft" activeCell="A29" sqref="A29"/>
    </sheetView>
  </sheetViews>
  <sheetFormatPr defaultRowHeight="12.75"/>
  <cols>
    <col min="1" max="1" width="11.42578125" style="6" customWidth="1"/>
    <col min="2" max="2" width="9" style="6" customWidth="1"/>
    <col min="3" max="3" width="41" style="6" customWidth="1"/>
    <col min="4" max="4" width="0.85546875" style="6" customWidth="1"/>
    <col min="5" max="5" width="9.140625" style="58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4" customFormat="1" ht="12" customHeight="1">
      <c r="B1" s="155" t="s">
        <v>25</v>
      </c>
      <c r="C1" s="155"/>
      <c r="D1" s="67"/>
      <c r="E1" s="68"/>
      <c r="F1" s="67"/>
      <c r="G1" s="154" t="s">
        <v>27</v>
      </c>
      <c r="H1" s="154"/>
      <c r="I1" s="154"/>
      <c r="J1" s="67"/>
      <c r="K1" s="155" t="s">
        <v>35</v>
      </c>
      <c r="L1" s="155"/>
    </row>
    <row r="2" spans="1:12" s="57" customFormat="1" ht="48.75" customHeight="1">
      <c r="A2" s="4" t="s">
        <v>249</v>
      </c>
      <c r="B2" s="3" t="s">
        <v>13</v>
      </c>
      <c r="C2" s="3" t="s">
        <v>11</v>
      </c>
      <c r="D2" s="3"/>
      <c r="E2" s="15" t="s">
        <v>26</v>
      </c>
      <c r="F2" s="3"/>
      <c r="G2" s="3" t="s">
        <v>40</v>
      </c>
      <c r="H2" s="3" t="s">
        <v>14</v>
      </c>
      <c r="I2" s="3" t="s">
        <v>15</v>
      </c>
      <c r="J2" s="3"/>
      <c r="K2" s="3" t="s">
        <v>16</v>
      </c>
      <c r="L2" s="3" t="s">
        <v>17</v>
      </c>
    </row>
    <row r="3" spans="1:12">
      <c r="A3" s="70" t="s">
        <v>156</v>
      </c>
      <c r="B3" s="70" t="s">
        <v>157</v>
      </c>
      <c r="C3" s="70" t="s">
        <v>158</v>
      </c>
      <c r="D3" s="70"/>
      <c r="E3" s="70">
        <v>364</v>
      </c>
      <c r="F3" s="70"/>
      <c r="G3" s="136" t="s">
        <v>28</v>
      </c>
      <c r="H3" s="136">
        <v>3</v>
      </c>
      <c r="I3" s="137">
        <f>H3/E3</f>
        <v>8.241758241758242E-3</v>
      </c>
      <c r="J3" s="56"/>
      <c r="K3" s="138">
        <f>E3-H3</f>
        <v>361</v>
      </c>
      <c r="L3" s="137">
        <f>K3/E3</f>
        <v>0.99175824175824179</v>
      </c>
    </row>
    <row r="4" spans="1:12">
      <c r="A4" s="70" t="s">
        <v>156</v>
      </c>
      <c r="B4" s="70" t="s">
        <v>159</v>
      </c>
      <c r="C4" s="70" t="s">
        <v>160</v>
      </c>
      <c r="D4" s="70"/>
      <c r="E4" s="70">
        <v>364</v>
      </c>
      <c r="F4" s="70"/>
      <c r="G4" s="136" t="s">
        <v>28</v>
      </c>
      <c r="H4" s="136">
        <v>3</v>
      </c>
      <c r="I4" s="137">
        <f t="shared" ref="I4:I22" si="0">H4/E4</f>
        <v>8.241758241758242E-3</v>
      </c>
      <c r="J4" s="56"/>
      <c r="K4" s="138">
        <f t="shared" ref="K4:K22" si="1">E4-H4</f>
        <v>361</v>
      </c>
      <c r="L4" s="137">
        <f t="shared" ref="L4:L22" si="2">K4/E4</f>
        <v>0.99175824175824179</v>
      </c>
    </row>
    <row r="5" spans="1:12">
      <c r="A5" s="70" t="s">
        <v>156</v>
      </c>
      <c r="B5" s="70" t="s">
        <v>161</v>
      </c>
      <c r="C5" s="70" t="s">
        <v>162</v>
      </c>
      <c r="D5" s="70"/>
      <c r="E5" s="70">
        <v>364</v>
      </c>
      <c r="F5" s="70"/>
      <c r="G5" s="136" t="s">
        <v>28</v>
      </c>
      <c r="H5" s="136">
        <v>3</v>
      </c>
      <c r="I5" s="137">
        <f t="shared" si="0"/>
        <v>8.241758241758242E-3</v>
      </c>
      <c r="J5" s="56"/>
      <c r="K5" s="138">
        <f t="shared" si="1"/>
        <v>361</v>
      </c>
      <c r="L5" s="137">
        <f t="shared" si="2"/>
        <v>0.99175824175824179</v>
      </c>
    </row>
    <row r="6" spans="1:12">
      <c r="A6" s="70" t="s">
        <v>156</v>
      </c>
      <c r="B6" s="70" t="s">
        <v>163</v>
      </c>
      <c r="C6" s="70" t="s">
        <v>164</v>
      </c>
      <c r="D6" s="70"/>
      <c r="E6" s="70">
        <v>364</v>
      </c>
      <c r="F6" s="70"/>
      <c r="G6" s="136" t="s">
        <v>28</v>
      </c>
      <c r="H6" s="136">
        <v>3</v>
      </c>
      <c r="I6" s="137">
        <f t="shared" si="0"/>
        <v>8.241758241758242E-3</v>
      </c>
      <c r="J6" s="56"/>
      <c r="K6" s="138">
        <f t="shared" si="1"/>
        <v>361</v>
      </c>
      <c r="L6" s="137">
        <f t="shared" si="2"/>
        <v>0.99175824175824179</v>
      </c>
    </row>
    <row r="7" spans="1:12">
      <c r="A7" s="70" t="s">
        <v>156</v>
      </c>
      <c r="B7" s="70" t="s">
        <v>165</v>
      </c>
      <c r="C7" s="70" t="s">
        <v>166</v>
      </c>
      <c r="D7" s="70"/>
      <c r="E7" s="70">
        <v>364</v>
      </c>
      <c r="F7" s="70"/>
      <c r="G7" s="136"/>
      <c r="H7" s="136"/>
      <c r="I7" s="137">
        <f t="shared" si="0"/>
        <v>0</v>
      </c>
      <c r="J7" s="56"/>
      <c r="K7" s="138">
        <f t="shared" si="1"/>
        <v>364</v>
      </c>
      <c r="L7" s="137">
        <f t="shared" si="2"/>
        <v>1</v>
      </c>
    </row>
    <row r="8" spans="1:12">
      <c r="A8" s="70" t="s">
        <v>156</v>
      </c>
      <c r="B8" s="70" t="s">
        <v>167</v>
      </c>
      <c r="C8" s="70" t="s">
        <v>168</v>
      </c>
      <c r="D8" s="70"/>
      <c r="E8" s="70">
        <v>364</v>
      </c>
      <c r="F8" s="70"/>
      <c r="G8" s="136"/>
      <c r="H8" s="136"/>
      <c r="I8" s="137">
        <f t="shared" si="0"/>
        <v>0</v>
      </c>
      <c r="J8" s="56"/>
      <c r="K8" s="138">
        <f t="shared" si="1"/>
        <v>364</v>
      </c>
      <c r="L8" s="137">
        <f t="shared" si="2"/>
        <v>1</v>
      </c>
    </row>
    <row r="9" spans="1:12">
      <c r="A9" s="70" t="s">
        <v>156</v>
      </c>
      <c r="B9" s="70" t="s">
        <v>169</v>
      </c>
      <c r="C9" s="70" t="s">
        <v>170</v>
      </c>
      <c r="D9" s="70"/>
      <c r="E9" s="70">
        <v>364</v>
      </c>
      <c r="F9" s="70"/>
      <c r="G9" s="136"/>
      <c r="H9" s="136"/>
      <c r="I9" s="137">
        <f t="shared" si="0"/>
        <v>0</v>
      </c>
      <c r="J9" s="56"/>
      <c r="K9" s="138">
        <f t="shared" si="1"/>
        <v>364</v>
      </c>
      <c r="L9" s="137">
        <f t="shared" si="2"/>
        <v>1</v>
      </c>
    </row>
    <row r="10" spans="1:12">
      <c r="A10" s="70" t="s">
        <v>156</v>
      </c>
      <c r="B10" s="70" t="s">
        <v>171</v>
      </c>
      <c r="C10" s="70" t="s">
        <v>172</v>
      </c>
      <c r="D10" s="70"/>
      <c r="E10" s="70">
        <v>364</v>
      </c>
      <c r="F10" s="70"/>
      <c r="G10" s="136" t="s">
        <v>28</v>
      </c>
      <c r="H10" s="136">
        <v>3</v>
      </c>
      <c r="I10" s="137">
        <f t="shared" si="0"/>
        <v>8.241758241758242E-3</v>
      </c>
      <c r="J10" s="56"/>
      <c r="K10" s="138">
        <f t="shared" si="1"/>
        <v>361</v>
      </c>
      <c r="L10" s="137">
        <f t="shared" si="2"/>
        <v>0.99175824175824179</v>
      </c>
    </row>
    <row r="11" spans="1:12">
      <c r="A11" s="70" t="s">
        <v>156</v>
      </c>
      <c r="B11" s="70" t="s">
        <v>173</v>
      </c>
      <c r="C11" s="70" t="s">
        <v>174</v>
      </c>
      <c r="D11" s="70"/>
      <c r="E11" s="70">
        <v>364</v>
      </c>
      <c r="F11" s="70"/>
      <c r="G11" s="136"/>
      <c r="H11" s="136"/>
      <c r="I11" s="137">
        <f t="shared" si="0"/>
        <v>0</v>
      </c>
      <c r="J11" s="56"/>
      <c r="K11" s="138">
        <f t="shared" si="1"/>
        <v>364</v>
      </c>
      <c r="L11" s="137">
        <f t="shared" si="2"/>
        <v>1</v>
      </c>
    </row>
    <row r="12" spans="1:12">
      <c r="A12" s="70" t="s">
        <v>156</v>
      </c>
      <c r="B12" s="70" t="s">
        <v>175</v>
      </c>
      <c r="C12" s="70" t="s">
        <v>176</v>
      </c>
      <c r="D12" s="70"/>
      <c r="E12" s="70">
        <v>364</v>
      </c>
      <c r="F12" s="70"/>
      <c r="G12" s="136" t="s">
        <v>28</v>
      </c>
      <c r="H12" s="136">
        <v>6</v>
      </c>
      <c r="I12" s="137">
        <f t="shared" si="0"/>
        <v>1.6483516483516484E-2</v>
      </c>
      <c r="J12" s="56"/>
      <c r="K12" s="138">
        <f t="shared" si="1"/>
        <v>358</v>
      </c>
      <c r="L12" s="137">
        <f t="shared" si="2"/>
        <v>0.98351648351648346</v>
      </c>
    </row>
    <row r="13" spans="1:12">
      <c r="A13" s="70" t="s">
        <v>156</v>
      </c>
      <c r="B13" s="70" t="s">
        <v>177</v>
      </c>
      <c r="C13" s="70" t="s">
        <v>178</v>
      </c>
      <c r="D13" s="70"/>
      <c r="E13" s="70">
        <v>364</v>
      </c>
      <c r="F13" s="70"/>
      <c r="G13" s="136" t="s">
        <v>28</v>
      </c>
      <c r="H13" s="136">
        <v>3</v>
      </c>
      <c r="I13" s="137">
        <f t="shared" si="0"/>
        <v>8.241758241758242E-3</v>
      </c>
      <c r="J13" s="56"/>
      <c r="K13" s="138">
        <f t="shared" si="1"/>
        <v>361</v>
      </c>
      <c r="L13" s="137">
        <f t="shared" si="2"/>
        <v>0.99175824175824179</v>
      </c>
    </row>
    <row r="14" spans="1:12">
      <c r="A14" s="70" t="s">
        <v>156</v>
      </c>
      <c r="B14" s="70" t="s">
        <v>179</v>
      </c>
      <c r="C14" s="70" t="s">
        <v>180</v>
      </c>
      <c r="D14" s="70"/>
      <c r="E14" s="70">
        <v>364</v>
      </c>
      <c r="F14" s="70"/>
      <c r="G14" s="136"/>
      <c r="H14" s="136"/>
      <c r="I14" s="137">
        <f t="shared" si="0"/>
        <v>0</v>
      </c>
      <c r="J14" s="56"/>
      <c r="K14" s="138">
        <f t="shared" si="1"/>
        <v>364</v>
      </c>
      <c r="L14" s="137">
        <f t="shared" si="2"/>
        <v>1</v>
      </c>
    </row>
    <row r="15" spans="1:12">
      <c r="A15" s="70" t="s">
        <v>156</v>
      </c>
      <c r="B15" s="70" t="s">
        <v>181</v>
      </c>
      <c r="C15" s="70" t="s">
        <v>182</v>
      </c>
      <c r="D15" s="70"/>
      <c r="E15" s="70">
        <v>364</v>
      </c>
      <c r="F15" s="70"/>
      <c r="G15" s="136"/>
      <c r="H15" s="136"/>
      <c r="I15" s="137">
        <f t="shared" si="0"/>
        <v>0</v>
      </c>
      <c r="J15" s="56"/>
      <c r="K15" s="138">
        <f t="shared" si="1"/>
        <v>364</v>
      </c>
      <c r="L15" s="137">
        <f t="shared" si="2"/>
        <v>1</v>
      </c>
    </row>
    <row r="16" spans="1:12">
      <c r="A16" s="70" t="s">
        <v>156</v>
      </c>
      <c r="B16" s="70" t="s">
        <v>183</v>
      </c>
      <c r="C16" s="70" t="s">
        <v>184</v>
      </c>
      <c r="D16" s="70"/>
      <c r="E16" s="70">
        <v>364</v>
      </c>
      <c r="F16" s="70"/>
      <c r="G16" s="136" t="s">
        <v>28</v>
      </c>
      <c r="H16" s="136">
        <v>12</v>
      </c>
      <c r="I16" s="137">
        <f t="shared" si="0"/>
        <v>3.2967032967032968E-2</v>
      </c>
      <c r="J16" s="56"/>
      <c r="K16" s="138">
        <f t="shared" si="1"/>
        <v>352</v>
      </c>
      <c r="L16" s="137">
        <f t="shared" si="2"/>
        <v>0.96703296703296704</v>
      </c>
    </row>
    <row r="17" spans="1:12">
      <c r="A17" s="70" t="s">
        <v>156</v>
      </c>
      <c r="B17" s="70" t="s">
        <v>185</v>
      </c>
      <c r="C17" s="70" t="s">
        <v>186</v>
      </c>
      <c r="D17" s="70"/>
      <c r="E17" s="70">
        <v>364</v>
      </c>
      <c r="F17" s="70"/>
      <c r="G17" s="136"/>
      <c r="H17" s="136"/>
      <c r="I17" s="137">
        <f t="shared" si="0"/>
        <v>0</v>
      </c>
      <c r="J17" s="56"/>
      <c r="K17" s="138">
        <f t="shared" si="1"/>
        <v>364</v>
      </c>
      <c r="L17" s="137">
        <f t="shared" si="2"/>
        <v>1</v>
      </c>
    </row>
    <row r="18" spans="1:12">
      <c r="A18" s="70" t="s">
        <v>156</v>
      </c>
      <c r="B18" s="70" t="s">
        <v>187</v>
      </c>
      <c r="C18" s="70" t="s">
        <v>188</v>
      </c>
      <c r="D18" s="70"/>
      <c r="E18" s="70">
        <v>364</v>
      </c>
      <c r="F18" s="70"/>
      <c r="G18" s="136" t="s">
        <v>28</v>
      </c>
      <c r="H18" s="56">
        <v>3</v>
      </c>
      <c r="I18" s="137">
        <f t="shared" si="0"/>
        <v>8.241758241758242E-3</v>
      </c>
      <c r="J18" s="56"/>
      <c r="K18" s="138">
        <f t="shared" si="1"/>
        <v>361</v>
      </c>
      <c r="L18" s="137">
        <f t="shared" si="2"/>
        <v>0.99175824175824179</v>
      </c>
    </row>
    <row r="19" spans="1:12">
      <c r="A19" s="70" t="s">
        <v>156</v>
      </c>
      <c r="B19" s="70" t="s">
        <v>189</v>
      </c>
      <c r="C19" s="70" t="s">
        <v>190</v>
      </c>
      <c r="D19" s="70"/>
      <c r="E19" s="70">
        <v>364</v>
      </c>
      <c r="F19" s="70"/>
      <c r="G19" s="136"/>
      <c r="H19" s="56"/>
      <c r="I19" s="137">
        <f t="shared" si="0"/>
        <v>0</v>
      </c>
      <c r="J19" s="56"/>
      <c r="K19" s="138">
        <f t="shared" si="1"/>
        <v>364</v>
      </c>
      <c r="L19" s="137">
        <f t="shared" si="2"/>
        <v>1</v>
      </c>
    </row>
    <row r="20" spans="1:12">
      <c r="A20" s="70" t="s">
        <v>156</v>
      </c>
      <c r="B20" s="70" t="s">
        <v>191</v>
      </c>
      <c r="C20" s="70" t="s">
        <v>192</v>
      </c>
      <c r="D20" s="70"/>
      <c r="E20" s="70">
        <v>364</v>
      </c>
      <c r="F20" s="70"/>
      <c r="G20" s="136" t="s">
        <v>28</v>
      </c>
      <c r="H20" s="56">
        <v>3</v>
      </c>
      <c r="I20" s="137">
        <f t="shared" si="0"/>
        <v>8.241758241758242E-3</v>
      </c>
      <c r="J20" s="56"/>
      <c r="K20" s="138">
        <f t="shared" si="1"/>
        <v>361</v>
      </c>
      <c r="L20" s="137">
        <f t="shared" si="2"/>
        <v>0.99175824175824179</v>
      </c>
    </row>
    <row r="21" spans="1:12">
      <c r="A21" s="70" t="s">
        <v>156</v>
      </c>
      <c r="B21" s="70" t="s">
        <v>193</v>
      </c>
      <c r="C21" s="70" t="s">
        <v>194</v>
      </c>
      <c r="D21" s="70"/>
      <c r="E21" s="70">
        <v>364</v>
      </c>
      <c r="F21" s="70"/>
      <c r="G21" s="136"/>
      <c r="H21" s="56"/>
      <c r="I21" s="137">
        <f t="shared" si="0"/>
        <v>0</v>
      </c>
      <c r="J21" s="56"/>
      <c r="K21" s="138">
        <f t="shared" si="1"/>
        <v>364</v>
      </c>
      <c r="L21" s="137">
        <f t="shared" si="2"/>
        <v>1</v>
      </c>
    </row>
    <row r="22" spans="1:12">
      <c r="A22" s="71" t="s">
        <v>156</v>
      </c>
      <c r="B22" s="71" t="s">
        <v>195</v>
      </c>
      <c r="C22" s="71" t="s">
        <v>196</v>
      </c>
      <c r="D22" s="71"/>
      <c r="E22" s="71">
        <v>364</v>
      </c>
      <c r="F22" s="71"/>
      <c r="G22" s="65" t="s">
        <v>28</v>
      </c>
      <c r="H22" s="65">
        <v>3</v>
      </c>
      <c r="I22" s="139">
        <f t="shared" si="0"/>
        <v>8.241758241758242E-3</v>
      </c>
      <c r="J22" s="65"/>
      <c r="K22" s="140">
        <f t="shared" si="1"/>
        <v>361</v>
      </c>
      <c r="L22" s="139">
        <f t="shared" si="2"/>
        <v>0.99175824175824179</v>
      </c>
    </row>
    <row r="23" spans="1:12">
      <c r="A23" s="33"/>
      <c r="B23" s="34">
        <f>COUNTA(B3:B22)</f>
        <v>20</v>
      </c>
      <c r="C23" s="33"/>
      <c r="D23" s="141"/>
      <c r="E23" s="38">
        <f>SUM(E3:E22)</f>
        <v>7280</v>
      </c>
      <c r="F23" s="43"/>
      <c r="G23" s="34">
        <f>COUNTA(G3:G22)</f>
        <v>11</v>
      </c>
      <c r="H23" s="38">
        <f>SUM(H3:H22)</f>
        <v>45</v>
      </c>
      <c r="I23" s="44">
        <f>H23/E23</f>
        <v>6.181318681318681E-3</v>
      </c>
      <c r="J23" s="135"/>
      <c r="K23" s="38">
        <f>SUM(K3:K22)</f>
        <v>7235</v>
      </c>
      <c r="L23" s="44">
        <f>K23/E23</f>
        <v>0.99381868131868134</v>
      </c>
    </row>
    <row r="24" spans="1:12" ht="8.25" customHeight="1">
      <c r="A24" s="33"/>
      <c r="B24" s="34"/>
      <c r="C24" s="33"/>
      <c r="D24" s="141"/>
      <c r="E24" s="38"/>
      <c r="F24" s="43"/>
      <c r="G24" s="34"/>
      <c r="H24" s="38"/>
      <c r="I24" s="44"/>
      <c r="J24" s="135"/>
      <c r="K24" s="38"/>
      <c r="L24" s="44"/>
    </row>
    <row r="25" spans="1:12">
      <c r="A25" s="70" t="s">
        <v>197</v>
      </c>
      <c r="B25" s="70" t="s">
        <v>198</v>
      </c>
      <c r="C25" s="70" t="s">
        <v>199</v>
      </c>
      <c r="D25" s="70"/>
      <c r="E25" s="70">
        <v>364</v>
      </c>
      <c r="F25" s="70"/>
      <c r="G25" s="136" t="s">
        <v>28</v>
      </c>
      <c r="H25" s="37">
        <v>3</v>
      </c>
      <c r="I25" s="137">
        <f t="shared" ref="I25:I33" si="3">H25/E25</f>
        <v>8.241758241758242E-3</v>
      </c>
      <c r="J25" s="56"/>
      <c r="K25" s="138">
        <f>E25-H25</f>
        <v>361</v>
      </c>
      <c r="L25" s="137">
        <f t="shared" ref="L25:L33" si="4">K25/E25</f>
        <v>0.99175824175824179</v>
      </c>
    </row>
    <row r="26" spans="1:12">
      <c r="A26" s="70" t="s">
        <v>197</v>
      </c>
      <c r="B26" s="70" t="s">
        <v>200</v>
      </c>
      <c r="C26" s="70" t="s">
        <v>201</v>
      </c>
      <c r="D26" s="70"/>
      <c r="E26" s="70">
        <v>364</v>
      </c>
      <c r="F26" s="70"/>
      <c r="G26" s="37"/>
      <c r="H26" s="37"/>
      <c r="I26" s="137">
        <f t="shared" si="3"/>
        <v>0</v>
      </c>
      <c r="J26" s="56"/>
      <c r="K26" s="138">
        <f>E26-H26</f>
        <v>364</v>
      </c>
      <c r="L26" s="137">
        <f t="shared" si="4"/>
        <v>1</v>
      </c>
    </row>
    <row r="27" spans="1:12">
      <c r="A27" s="70" t="s">
        <v>197</v>
      </c>
      <c r="B27" s="70" t="s">
        <v>202</v>
      </c>
      <c r="C27" s="70" t="s">
        <v>203</v>
      </c>
      <c r="D27" s="70"/>
      <c r="E27" s="70">
        <v>364</v>
      </c>
      <c r="F27" s="70"/>
      <c r="G27" s="37"/>
      <c r="H27" s="37"/>
      <c r="I27" s="137"/>
      <c r="J27" s="56"/>
      <c r="K27" s="138"/>
      <c r="L27" s="137"/>
    </row>
    <row r="28" spans="1:12">
      <c r="A28" s="70" t="s">
        <v>197</v>
      </c>
      <c r="B28" s="70" t="s">
        <v>204</v>
      </c>
      <c r="C28" s="70" t="s">
        <v>205</v>
      </c>
      <c r="D28" s="70"/>
      <c r="E28" s="70">
        <v>364</v>
      </c>
      <c r="F28" s="70"/>
      <c r="G28" s="37"/>
      <c r="H28" s="37"/>
      <c r="I28" s="137"/>
      <c r="J28" s="56"/>
      <c r="K28" s="138"/>
      <c r="L28" s="137"/>
    </row>
    <row r="29" spans="1:12">
      <c r="A29" s="70" t="s">
        <v>197</v>
      </c>
      <c r="B29" s="70" t="s">
        <v>223</v>
      </c>
      <c r="C29" s="70" t="s">
        <v>224</v>
      </c>
      <c r="D29" s="70"/>
      <c r="E29" s="70">
        <v>364</v>
      </c>
      <c r="F29" s="70"/>
      <c r="G29" s="37"/>
      <c r="H29" s="37"/>
      <c r="I29" s="137">
        <f>H29/E29</f>
        <v>0</v>
      </c>
      <c r="J29" s="56"/>
      <c r="K29" s="138">
        <f>E29-H29</f>
        <v>364</v>
      </c>
      <c r="L29" s="137">
        <f>K29/E29</f>
        <v>1</v>
      </c>
    </row>
    <row r="30" spans="1:12">
      <c r="A30" s="70" t="s">
        <v>197</v>
      </c>
      <c r="B30" s="70" t="s">
        <v>206</v>
      </c>
      <c r="C30" s="70" t="s">
        <v>207</v>
      </c>
      <c r="D30" s="70"/>
      <c r="E30" s="70">
        <v>364</v>
      </c>
      <c r="F30" s="70"/>
      <c r="G30" s="136" t="s">
        <v>28</v>
      </c>
      <c r="H30" s="37">
        <v>3</v>
      </c>
      <c r="I30" s="137">
        <f t="shared" si="3"/>
        <v>8.241758241758242E-3</v>
      </c>
      <c r="J30" s="56"/>
      <c r="K30" s="138">
        <f>E30-H30</f>
        <v>361</v>
      </c>
      <c r="L30" s="137">
        <f t="shared" si="4"/>
        <v>0.99175824175824179</v>
      </c>
    </row>
    <row r="31" spans="1:12">
      <c r="A31" s="70" t="s">
        <v>197</v>
      </c>
      <c r="B31" s="70" t="s">
        <v>208</v>
      </c>
      <c r="C31" s="70" t="s">
        <v>209</v>
      </c>
      <c r="D31" s="70"/>
      <c r="E31" s="70">
        <v>364</v>
      </c>
      <c r="F31" s="70"/>
      <c r="G31" s="136"/>
      <c r="H31" s="37"/>
      <c r="I31" s="137">
        <f t="shared" si="3"/>
        <v>0</v>
      </c>
      <c r="J31" s="56"/>
      <c r="K31" s="138">
        <f>E31-H31</f>
        <v>364</v>
      </c>
      <c r="L31" s="137">
        <f t="shared" si="4"/>
        <v>1</v>
      </c>
    </row>
    <row r="32" spans="1:12">
      <c r="A32" s="71" t="s">
        <v>197</v>
      </c>
      <c r="B32" s="71" t="s">
        <v>210</v>
      </c>
      <c r="C32" s="71" t="s">
        <v>211</v>
      </c>
      <c r="D32" s="71"/>
      <c r="E32" s="71">
        <v>364</v>
      </c>
      <c r="F32" s="71"/>
      <c r="G32" s="65" t="s">
        <v>28</v>
      </c>
      <c r="H32" s="142">
        <v>3</v>
      </c>
      <c r="I32" s="139">
        <f t="shared" si="3"/>
        <v>8.241758241758242E-3</v>
      </c>
      <c r="J32" s="65"/>
      <c r="K32" s="140">
        <f>E32-H32</f>
        <v>361</v>
      </c>
      <c r="L32" s="139">
        <f t="shared" si="4"/>
        <v>0.99175824175824179</v>
      </c>
    </row>
    <row r="33" spans="1:12">
      <c r="A33" s="33"/>
      <c r="B33" s="34">
        <f>COUNTA(B25:B32)</f>
        <v>8</v>
      </c>
      <c r="C33" s="34"/>
      <c r="D33" s="141"/>
      <c r="E33" s="38">
        <f>SUM(E25:E32)</f>
        <v>2912</v>
      </c>
      <c r="F33" s="141"/>
      <c r="G33" s="34">
        <f>COUNTA(G25:G32)</f>
        <v>3</v>
      </c>
      <c r="H33" s="38">
        <f>SUM(H25:H32)</f>
        <v>9</v>
      </c>
      <c r="I33" s="44">
        <f t="shared" si="3"/>
        <v>3.0906593406593405E-3</v>
      </c>
      <c r="J33" s="135"/>
      <c r="K33" s="38">
        <f>SUM(K25:K32)</f>
        <v>2175</v>
      </c>
      <c r="L33" s="44">
        <f t="shared" si="4"/>
        <v>0.74690934065934067</v>
      </c>
    </row>
    <row r="34" spans="1:12" ht="8.25" customHeight="1">
      <c r="A34" s="33"/>
      <c r="B34" s="34"/>
      <c r="C34" s="33"/>
      <c r="D34" s="141"/>
      <c r="E34" s="38"/>
      <c r="F34" s="43"/>
      <c r="G34" s="34"/>
      <c r="H34" s="38"/>
      <c r="I34" s="44"/>
      <c r="J34" s="135"/>
      <c r="K34" s="38"/>
      <c r="L34" s="44"/>
    </row>
    <row r="35" spans="1:12">
      <c r="A35" s="70" t="s">
        <v>212</v>
      </c>
      <c r="B35" s="70" t="s">
        <v>213</v>
      </c>
      <c r="C35" s="70" t="s">
        <v>214</v>
      </c>
      <c r="D35" s="70"/>
      <c r="E35" s="70">
        <v>364</v>
      </c>
      <c r="F35" s="70"/>
      <c r="G35" s="37"/>
      <c r="H35" s="37"/>
      <c r="I35" s="137">
        <f t="shared" ref="I35:I49" si="5">H35/E35</f>
        <v>0</v>
      </c>
      <c r="J35" s="56"/>
      <c r="K35" s="138">
        <f t="shared" ref="K35:K49" si="6">E35-H35</f>
        <v>364</v>
      </c>
      <c r="L35" s="137">
        <f t="shared" ref="L35:L49" si="7">K35/E35</f>
        <v>1</v>
      </c>
    </row>
    <row r="36" spans="1:12">
      <c r="A36" s="70" t="s">
        <v>212</v>
      </c>
      <c r="B36" s="70" t="s">
        <v>215</v>
      </c>
      <c r="C36" s="70" t="s">
        <v>216</v>
      </c>
      <c r="D36" s="70"/>
      <c r="E36" s="70">
        <v>364</v>
      </c>
      <c r="F36" s="70"/>
      <c r="G36" s="136" t="s">
        <v>28</v>
      </c>
      <c r="H36" s="37">
        <v>6</v>
      </c>
      <c r="I36" s="137">
        <f t="shared" si="5"/>
        <v>1.6483516483516484E-2</v>
      </c>
      <c r="J36" s="56"/>
      <c r="K36" s="138">
        <f t="shared" si="6"/>
        <v>358</v>
      </c>
      <c r="L36" s="137">
        <f t="shared" si="7"/>
        <v>0.98351648351648346</v>
      </c>
    </row>
    <row r="37" spans="1:12">
      <c r="A37" s="70" t="s">
        <v>212</v>
      </c>
      <c r="B37" s="70" t="s">
        <v>217</v>
      </c>
      <c r="C37" s="70" t="s">
        <v>218</v>
      </c>
      <c r="D37" s="70"/>
      <c r="E37" s="70">
        <v>364</v>
      </c>
      <c r="F37" s="70"/>
      <c r="G37" s="136"/>
      <c r="H37" s="136"/>
      <c r="I37" s="137">
        <f t="shared" si="5"/>
        <v>0</v>
      </c>
      <c r="J37" s="56"/>
      <c r="K37" s="138">
        <f t="shared" si="6"/>
        <v>364</v>
      </c>
      <c r="L37" s="137">
        <f t="shared" si="7"/>
        <v>1</v>
      </c>
    </row>
    <row r="38" spans="1:12">
      <c r="A38" s="70" t="s">
        <v>212</v>
      </c>
      <c r="B38" s="70" t="s">
        <v>219</v>
      </c>
      <c r="C38" s="70" t="s">
        <v>220</v>
      </c>
      <c r="D38" s="70"/>
      <c r="E38" s="70">
        <v>364</v>
      </c>
      <c r="F38" s="70"/>
      <c r="G38" s="136"/>
      <c r="H38" s="136"/>
      <c r="I38" s="137">
        <f t="shared" si="5"/>
        <v>0</v>
      </c>
      <c r="J38" s="56"/>
      <c r="K38" s="138">
        <f t="shared" si="6"/>
        <v>364</v>
      </c>
      <c r="L38" s="137">
        <f t="shared" si="7"/>
        <v>1</v>
      </c>
    </row>
    <row r="39" spans="1:12">
      <c r="A39" s="70" t="s">
        <v>212</v>
      </c>
      <c r="B39" s="70" t="s">
        <v>221</v>
      </c>
      <c r="C39" s="70" t="s">
        <v>222</v>
      </c>
      <c r="D39" s="70"/>
      <c r="E39" s="70">
        <v>364</v>
      </c>
      <c r="F39" s="70"/>
      <c r="G39" s="136"/>
      <c r="H39" s="136"/>
      <c r="I39" s="137">
        <f t="shared" si="5"/>
        <v>0</v>
      </c>
      <c r="J39" s="56"/>
      <c r="K39" s="138">
        <f t="shared" si="6"/>
        <v>364</v>
      </c>
      <c r="L39" s="137">
        <f t="shared" si="7"/>
        <v>1</v>
      </c>
    </row>
    <row r="40" spans="1:12">
      <c r="A40" s="70" t="s">
        <v>212</v>
      </c>
      <c r="B40" s="70" t="s">
        <v>225</v>
      </c>
      <c r="C40" s="70" t="s">
        <v>226</v>
      </c>
      <c r="D40" s="70"/>
      <c r="E40" s="70">
        <v>364</v>
      </c>
      <c r="F40" s="70"/>
      <c r="G40" s="37"/>
      <c r="H40" s="37"/>
      <c r="I40" s="137">
        <f t="shared" si="5"/>
        <v>0</v>
      </c>
      <c r="J40" s="56"/>
      <c r="K40" s="138">
        <f t="shared" si="6"/>
        <v>364</v>
      </c>
      <c r="L40" s="137">
        <f t="shared" si="7"/>
        <v>1</v>
      </c>
    </row>
    <row r="41" spans="1:12">
      <c r="A41" s="70" t="s">
        <v>212</v>
      </c>
      <c r="B41" s="70" t="s">
        <v>227</v>
      </c>
      <c r="C41" s="70" t="s">
        <v>228</v>
      </c>
      <c r="D41" s="70"/>
      <c r="E41" s="70">
        <v>364</v>
      </c>
      <c r="F41" s="70"/>
      <c r="G41" s="37"/>
      <c r="H41" s="37"/>
      <c r="I41" s="137">
        <f t="shared" si="5"/>
        <v>0</v>
      </c>
      <c r="J41" s="56"/>
      <c r="K41" s="138">
        <f t="shared" si="6"/>
        <v>364</v>
      </c>
      <c r="L41" s="137">
        <f t="shared" si="7"/>
        <v>1</v>
      </c>
    </row>
    <row r="42" spans="1:12">
      <c r="A42" s="70" t="s">
        <v>212</v>
      </c>
      <c r="B42" s="70" t="s">
        <v>229</v>
      </c>
      <c r="C42" s="70" t="s">
        <v>230</v>
      </c>
      <c r="D42" s="70"/>
      <c r="E42" s="70">
        <v>364</v>
      </c>
      <c r="F42" s="70"/>
      <c r="G42" s="136"/>
      <c r="H42" s="37"/>
      <c r="I42" s="137">
        <f t="shared" si="5"/>
        <v>0</v>
      </c>
      <c r="J42" s="56"/>
      <c r="K42" s="138">
        <f t="shared" si="6"/>
        <v>364</v>
      </c>
      <c r="L42" s="137">
        <f t="shared" si="7"/>
        <v>1</v>
      </c>
    </row>
    <row r="43" spans="1:12">
      <c r="A43" s="70" t="s">
        <v>212</v>
      </c>
      <c r="B43" s="70" t="s">
        <v>231</v>
      </c>
      <c r="C43" s="70" t="s">
        <v>232</v>
      </c>
      <c r="D43" s="70"/>
      <c r="E43" s="70">
        <v>364</v>
      </c>
      <c r="F43" s="70"/>
      <c r="G43" s="37"/>
      <c r="H43" s="37"/>
      <c r="I43" s="137">
        <f t="shared" si="5"/>
        <v>0</v>
      </c>
      <c r="J43" s="56"/>
      <c r="K43" s="138">
        <f t="shared" si="6"/>
        <v>364</v>
      </c>
      <c r="L43" s="137">
        <f t="shared" si="7"/>
        <v>1</v>
      </c>
    </row>
    <row r="44" spans="1:12">
      <c r="A44" s="70" t="s">
        <v>212</v>
      </c>
      <c r="B44" s="70" t="s">
        <v>233</v>
      </c>
      <c r="C44" s="70" t="s">
        <v>234</v>
      </c>
      <c r="D44" s="70"/>
      <c r="E44" s="70">
        <v>364</v>
      </c>
      <c r="F44" s="70"/>
      <c r="G44" s="37"/>
      <c r="H44" s="37"/>
      <c r="I44" s="137">
        <f t="shared" si="5"/>
        <v>0</v>
      </c>
      <c r="J44" s="56"/>
      <c r="K44" s="138">
        <f t="shared" si="6"/>
        <v>364</v>
      </c>
      <c r="L44" s="137">
        <f t="shared" si="7"/>
        <v>1</v>
      </c>
    </row>
    <row r="45" spans="1:12">
      <c r="A45" s="70" t="s">
        <v>212</v>
      </c>
      <c r="B45" s="70" t="s">
        <v>235</v>
      </c>
      <c r="C45" s="70" t="s">
        <v>236</v>
      </c>
      <c r="D45" s="70"/>
      <c r="E45" s="70">
        <v>364</v>
      </c>
      <c r="F45" s="70"/>
      <c r="G45" s="136"/>
      <c r="H45" s="136"/>
      <c r="I45" s="137">
        <f t="shared" si="5"/>
        <v>0</v>
      </c>
      <c r="J45" s="56"/>
      <c r="K45" s="138">
        <f t="shared" si="6"/>
        <v>364</v>
      </c>
      <c r="L45" s="137">
        <f t="shared" si="7"/>
        <v>1</v>
      </c>
    </row>
    <row r="46" spans="1:12">
      <c r="A46" s="70" t="s">
        <v>212</v>
      </c>
      <c r="B46" s="70" t="s">
        <v>237</v>
      </c>
      <c r="C46" s="70" t="s">
        <v>238</v>
      </c>
      <c r="D46" s="70"/>
      <c r="E46" s="70">
        <v>364</v>
      </c>
      <c r="F46" s="70"/>
      <c r="G46" s="136"/>
      <c r="H46" s="136"/>
      <c r="I46" s="137">
        <f t="shared" si="5"/>
        <v>0</v>
      </c>
      <c r="J46" s="56"/>
      <c r="K46" s="138">
        <f t="shared" si="6"/>
        <v>364</v>
      </c>
      <c r="L46" s="137">
        <f t="shared" si="7"/>
        <v>1</v>
      </c>
    </row>
    <row r="47" spans="1:12">
      <c r="A47" s="70" t="s">
        <v>212</v>
      </c>
      <c r="B47" s="70" t="s">
        <v>239</v>
      </c>
      <c r="C47" s="70" t="s">
        <v>240</v>
      </c>
      <c r="D47" s="70"/>
      <c r="E47" s="70">
        <v>364</v>
      </c>
      <c r="F47" s="70"/>
      <c r="G47" s="37"/>
      <c r="H47" s="37"/>
      <c r="I47" s="137">
        <f t="shared" si="5"/>
        <v>0</v>
      </c>
      <c r="J47" s="56"/>
      <c r="K47" s="138">
        <f t="shared" si="6"/>
        <v>364</v>
      </c>
      <c r="L47" s="137">
        <f t="shared" si="7"/>
        <v>1</v>
      </c>
    </row>
    <row r="48" spans="1:12">
      <c r="A48" s="70" t="s">
        <v>212</v>
      </c>
      <c r="B48" s="70" t="s">
        <v>241</v>
      </c>
      <c r="C48" s="70" t="s">
        <v>242</v>
      </c>
      <c r="D48" s="70"/>
      <c r="E48" s="70">
        <v>364</v>
      </c>
      <c r="F48" s="70"/>
      <c r="G48" s="37"/>
      <c r="H48" s="37"/>
      <c r="I48" s="137">
        <f t="shared" si="5"/>
        <v>0</v>
      </c>
      <c r="J48" s="56"/>
      <c r="K48" s="138">
        <f t="shared" si="6"/>
        <v>364</v>
      </c>
      <c r="L48" s="137">
        <f t="shared" si="7"/>
        <v>1</v>
      </c>
    </row>
    <row r="49" spans="1:12">
      <c r="A49" s="71" t="s">
        <v>212</v>
      </c>
      <c r="B49" s="71" t="s">
        <v>243</v>
      </c>
      <c r="C49" s="71" t="s">
        <v>244</v>
      </c>
      <c r="D49" s="71"/>
      <c r="E49" s="71">
        <v>364</v>
      </c>
      <c r="F49" s="71"/>
      <c r="G49" s="65"/>
      <c r="H49" s="65"/>
      <c r="I49" s="139">
        <f t="shared" si="5"/>
        <v>0</v>
      </c>
      <c r="J49" s="65"/>
      <c r="K49" s="140">
        <f t="shared" si="6"/>
        <v>364</v>
      </c>
      <c r="L49" s="139">
        <f t="shared" si="7"/>
        <v>1</v>
      </c>
    </row>
    <row r="50" spans="1:12">
      <c r="A50" s="33"/>
      <c r="B50" s="34">
        <f>COUNTA(B35:B49)</f>
        <v>15</v>
      </c>
      <c r="C50" s="33"/>
      <c r="D50" s="141"/>
      <c r="E50" s="38">
        <f>SUM(E35:E49)</f>
        <v>5460</v>
      </c>
      <c r="F50" s="43"/>
      <c r="G50" s="34">
        <f>COUNTA(G35:G49)</f>
        <v>1</v>
      </c>
      <c r="H50" s="38">
        <f>SUM(H35:H49)</f>
        <v>6</v>
      </c>
      <c r="I50" s="44">
        <f>H50/E50</f>
        <v>1.0989010989010989E-3</v>
      </c>
      <c r="J50" s="135"/>
      <c r="K50" s="143">
        <f>E50-H50</f>
        <v>5454</v>
      </c>
      <c r="L50" s="44">
        <f>K50/E50</f>
        <v>0.99890109890109891</v>
      </c>
    </row>
    <row r="51" spans="1:12">
      <c r="A51" s="33"/>
      <c r="B51" s="34"/>
      <c r="C51" s="33"/>
      <c r="E51" s="38"/>
      <c r="F51" s="43"/>
      <c r="G51" s="34"/>
      <c r="H51" s="38"/>
      <c r="I51" s="44"/>
      <c r="J51" s="133"/>
      <c r="K51" s="53"/>
      <c r="L51" s="44"/>
    </row>
    <row r="52" spans="1:12">
      <c r="A52" s="33"/>
      <c r="B52" s="34"/>
      <c r="C52" s="33"/>
      <c r="E52" s="38"/>
      <c r="F52" s="43"/>
      <c r="G52" s="34"/>
      <c r="H52" s="38"/>
      <c r="I52" s="44"/>
      <c r="J52" s="75"/>
      <c r="K52" s="53"/>
      <c r="L52" s="44"/>
    </row>
    <row r="53" spans="1:12">
      <c r="B53" s="104" t="s">
        <v>148</v>
      </c>
      <c r="C53" s="120"/>
      <c r="D53" s="121"/>
      <c r="G53" s="39"/>
      <c r="H53" s="39"/>
    </row>
    <row r="54" spans="1:12">
      <c r="B54" s="104"/>
      <c r="C54" s="123" t="s">
        <v>109</v>
      </c>
      <c r="D54" s="121"/>
      <c r="E54" s="103">
        <f>SUM(B23+B33+B50)</f>
        <v>43</v>
      </c>
      <c r="G54" s="39"/>
      <c r="H54" s="39"/>
    </row>
    <row r="55" spans="1:12">
      <c r="B55" s="104"/>
      <c r="C55" s="123" t="s">
        <v>149</v>
      </c>
      <c r="D55" s="121"/>
      <c r="E55" s="102">
        <f>SUM(E23+E33+E50)</f>
        <v>15652</v>
      </c>
      <c r="G55" s="39"/>
      <c r="H55" s="39"/>
    </row>
    <row r="56" spans="1:12">
      <c r="B56" s="122"/>
      <c r="C56" s="123" t="s">
        <v>139</v>
      </c>
      <c r="D56" s="103"/>
      <c r="E56" s="103">
        <f>SUM(G23+G33+G50)</f>
        <v>15</v>
      </c>
      <c r="G56" s="39"/>
      <c r="H56" s="39"/>
    </row>
    <row r="57" spans="1:12">
      <c r="B57" s="122"/>
      <c r="C57" s="123" t="s">
        <v>150</v>
      </c>
      <c r="D57" s="103" t="e">
        <f>SUM(#REF!+#REF!+#REF!+#REF!)</f>
        <v>#REF!</v>
      </c>
      <c r="E57" s="102">
        <f>SUM(H23+H33+H50)</f>
        <v>60</v>
      </c>
      <c r="G57" s="39"/>
      <c r="H57" s="39"/>
    </row>
    <row r="58" spans="1:12">
      <c r="B58" s="122"/>
      <c r="C58" s="123" t="s">
        <v>151</v>
      </c>
      <c r="D58" s="103" t="e">
        <f>SUM(#REF!+#REF!+#REF!+#REF!)</f>
        <v>#REF!</v>
      </c>
      <c r="E58" s="131">
        <f>E57/E55</f>
        <v>3.8333759263991822E-3</v>
      </c>
      <c r="G58" s="39"/>
      <c r="H58" s="39"/>
    </row>
    <row r="59" spans="1:12">
      <c r="C59" s="123" t="s">
        <v>152</v>
      </c>
      <c r="E59" s="102">
        <f>SUM(K23+K33+K50)</f>
        <v>14864</v>
      </c>
      <c r="G59" s="39"/>
      <c r="H59" s="39"/>
    </row>
    <row r="60" spans="1:12">
      <c r="C60" s="123" t="s">
        <v>153</v>
      </c>
      <c r="E60" s="131">
        <f>E59/E55</f>
        <v>0.94965499616662408</v>
      </c>
      <c r="G60" s="39"/>
      <c r="H60" s="39"/>
    </row>
    <row r="61" spans="1:12">
      <c r="G61" s="39"/>
      <c r="H61" s="39"/>
    </row>
    <row r="62" spans="1:12">
      <c r="G62" s="39"/>
      <c r="H62" s="39"/>
    </row>
    <row r="63" spans="1:12">
      <c r="G63" s="39"/>
      <c r="H63" s="39"/>
    </row>
    <row r="64" spans="1:12">
      <c r="G64" s="39"/>
      <c r="H64" s="39"/>
    </row>
    <row r="65" spans="7:8">
      <c r="G65" s="39"/>
      <c r="H65" s="39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Virgin Islands Beach Days at Monitored Beaches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</vt:lpstr>
      <vt:lpstr>Attributes</vt:lpstr>
      <vt:lpstr>Monitoring</vt:lpstr>
      <vt:lpstr>Pollution Sources</vt:lpstr>
      <vt:lpstr>2010 Actions</vt:lpstr>
      <vt:lpstr>Action Durations</vt:lpstr>
      <vt:lpstr>Beach Days</vt:lpstr>
      <vt:lpstr>'2010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'2010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Jonathan.Simpson</cp:lastModifiedBy>
  <cp:lastPrinted>2011-06-27T16:38:51Z</cp:lastPrinted>
  <dcterms:created xsi:type="dcterms:W3CDTF">2006-12-12T20:37:17Z</dcterms:created>
  <dcterms:modified xsi:type="dcterms:W3CDTF">2011-06-27T16:39:57Z</dcterms:modified>
</cp:coreProperties>
</file>