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65" yWindow="4920" windowWidth="18660" windowHeight="5670"/>
  </bookViews>
  <sheets>
    <sheet name="Summary" sheetId="8" r:id="rId1"/>
    <sheet name="Attributes" sheetId="2" r:id="rId2"/>
    <sheet name="Monitoring" sheetId="10" r:id="rId3"/>
    <sheet name="Pollution Sources" sheetId="11" r:id="rId4"/>
    <sheet name="2010 Actions" sheetId="4" r:id="rId5"/>
    <sheet name="Action Durations" sheetId="9" r:id="rId6"/>
    <sheet name="Beach Days" sheetId="7" r:id="rId7"/>
    <sheet name="Tier 1 Stats" sheetId="12" r:id="rId8"/>
  </sheets>
  <definedNames>
    <definedName name="_xlnm.Print_Area" localSheetId="4">'2010 Actions'!$A$1:$J$21</definedName>
    <definedName name="_xlnm.Print_Area" localSheetId="5">'Action Durations'!$A$1:$K$18</definedName>
    <definedName name="_xlnm.Print_Area" localSheetId="1">Attributes!$A$1:$J$38</definedName>
    <definedName name="_xlnm.Print_Area" localSheetId="6">'Beach Days'!$A$1:$L$43</definedName>
    <definedName name="_xlnm.Print_Area" localSheetId="2">Monitoring!$A$1:$J$40</definedName>
    <definedName name="_xlnm.Print_Area" localSheetId="3">'Pollution Sources'!$A$1:$R$56</definedName>
    <definedName name="_xlnm.Print_Area" localSheetId="0">Summary!$A$1:$W$23</definedName>
    <definedName name="_xlnm.Print_Area" localSheetId="7">'Tier 1 Stats'!$A$1:$L$20</definedName>
    <definedName name="_xlnm.Print_Titles" localSheetId="4">'2010 Actions'!$1:$1</definedName>
    <definedName name="_xlnm.Print_Titles" localSheetId="5">'Action Durations'!$1:$2</definedName>
    <definedName name="_xlnm.Print_Titles" localSheetId="1">Attributes!$1:$1</definedName>
    <definedName name="_xlnm.Print_Titles" localSheetId="6">'Beach Days'!$1:$2</definedName>
    <definedName name="_xlnm.Print_Titles" localSheetId="2">Monitoring!$1:$1</definedName>
    <definedName name="_xlnm.Print_Titles" localSheetId="3">'Pollution Sources'!$1:$2</definedName>
    <definedName name="_xlnm.Print_Titles" localSheetId="0">Summary!$1:$2</definedName>
    <definedName name="_xlnm.Print_Titles" localSheetId="7">'Tier 1 Stats'!$1:$1</definedName>
  </definedNames>
  <calcPr calcId="125725"/>
</workbook>
</file>

<file path=xl/calcChain.xml><?xml version="1.0" encoding="utf-8"?>
<calcChain xmlns="http://schemas.openxmlformats.org/spreadsheetml/2006/main">
  <c r="F5" i="8"/>
  <c r="V5"/>
  <c r="U5"/>
  <c r="S5"/>
  <c r="R5"/>
  <c r="Q5"/>
  <c r="P5"/>
  <c r="O5"/>
  <c r="N5"/>
  <c r="J5"/>
  <c r="H7"/>
  <c r="G7"/>
  <c r="D5"/>
  <c r="C5"/>
  <c r="W5"/>
  <c r="E19" i="12"/>
  <c r="E18"/>
  <c r="E17"/>
  <c r="E15"/>
  <c r="E14"/>
  <c r="E13"/>
  <c r="E42" i="7"/>
  <c r="E40"/>
  <c r="E39"/>
  <c r="E38"/>
  <c r="E37"/>
  <c r="H17"/>
  <c r="G17"/>
  <c r="E17"/>
  <c r="B17"/>
  <c r="K16"/>
  <c r="L16" s="1"/>
  <c r="I16"/>
  <c r="G17" i="9"/>
  <c r="G16"/>
  <c r="G15"/>
  <c r="G14"/>
  <c r="G13"/>
  <c r="D10"/>
  <c r="D9"/>
  <c r="D8"/>
  <c r="G55" i="11"/>
  <c r="G53"/>
  <c r="G52"/>
  <c r="G51"/>
  <c r="G50"/>
  <c r="G49"/>
  <c r="G48"/>
  <c r="G47"/>
  <c r="G46"/>
  <c r="G45"/>
  <c r="G39"/>
  <c r="G38"/>
  <c r="R17"/>
  <c r="Q17"/>
  <c r="G54" s="1"/>
  <c r="P17"/>
  <c r="O17"/>
  <c r="N17"/>
  <c r="M17"/>
  <c r="L17"/>
  <c r="K17"/>
  <c r="J17"/>
  <c r="I17"/>
  <c r="H17"/>
  <c r="G17"/>
  <c r="F17"/>
  <c r="E17"/>
  <c r="D17"/>
  <c r="B17"/>
  <c r="D40" i="10"/>
  <c r="D38"/>
  <c r="D37"/>
  <c r="D37" i="2"/>
  <c r="J33" i="10"/>
  <c r="J23"/>
  <c r="J16"/>
  <c r="J13"/>
  <c r="J6"/>
  <c r="F16"/>
  <c r="B16"/>
  <c r="F16" i="2"/>
  <c r="B16"/>
  <c r="D40" i="7"/>
  <c r="D20" i="4"/>
  <c r="D17"/>
  <c r="E17" s="1"/>
  <c r="D14"/>
  <c r="E14" s="1"/>
  <c r="K5" i="8" l="1"/>
  <c r="E5"/>
  <c r="L5"/>
  <c r="K17" i="7"/>
  <c r="L17" s="1"/>
  <c r="I17"/>
  <c r="E18" i="4"/>
  <c r="D18"/>
  <c r="D15"/>
  <c r="D21"/>
  <c r="E9" i="12"/>
  <c r="G9"/>
  <c r="L8"/>
  <c r="L7"/>
  <c r="L6"/>
  <c r="L5"/>
  <c r="L4"/>
  <c r="L3"/>
  <c r="L2"/>
  <c r="K9"/>
  <c r="J9"/>
  <c r="I9"/>
  <c r="D9"/>
  <c r="B9"/>
  <c r="F7" i="8"/>
  <c r="F6"/>
  <c r="F4"/>
  <c r="F3"/>
  <c r="F33" i="2"/>
  <c r="F23"/>
  <c r="F13"/>
  <c r="F6"/>
  <c r="B34" i="11"/>
  <c r="D34"/>
  <c r="E34"/>
  <c r="G40" s="1"/>
  <c r="F34"/>
  <c r="G43" s="1"/>
  <c r="G34"/>
  <c r="G44" s="1"/>
  <c r="H34"/>
  <c r="I34"/>
  <c r="J34"/>
  <c r="K34"/>
  <c r="L34"/>
  <c r="M34"/>
  <c r="N34"/>
  <c r="O34"/>
  <c r="P34"/>
  <c r="Q34"/>
  <c r="R34"/>
  <c r="F23" i="10"/>
  <c r="D6" i="8" s="1"/>
  <c r="F13" i="10"/>
  <c r="D4" i="8" s="1"/>
  <c r="F6" i="10"/>
  <c r="F33"/>
  <c r="D7" i="8" s="1"/>
  <c r="E7" i="7"/>
  <c r="U3" i="8" s="1"/>
  <c r="E14" i="7"/>
  <c r="U4" i="8" s="1"/>
  <c r="E24" i="7"/>
  <c r="E24" i="11"/>
  <c r="E14"/>
  <c r="E7"/>
  <c r="B4" i="4"/>
  <c r="D7" s="1"/>
  <c r="D4"/>
  <c r="D8" s="1"/>
  <c r="G4"/>
  <c r="D9" s="1"/>
  <c r="R7" i="11"/>
  <c r="R14"/>
  <c r="R24"/>
  <c r="Q7"/>
  <c r="Q14"/>
  <c r="Q24"/>
  <c r="D7"/>
  <c r="D14"/>
  <c r="D24"/>
  <c r="P7"/>
  <c r="P14"/>
  <c r="P24"/>
  <c r="O7"/>
  <c r="O14"/>
  <c r="O24"/>
  <c r="N7"/>
  <c r="N14"/>
  <c r="N24"/>
  <c r="M7"/>
  <c r="M14"/>
  <c r="M24"/>
  <c r="L7"/>
  <c r="L14"/>
  <c r="L24"/>
  <c r="K7"/>
  <c r="K14"/>
  <c r="K24"/>
  <c r="J7"/>
  <c r="J14"/>
  <c r="J24"/>
  <c r="I7"/>
  <c r="I14"/>
  <c r="I24"/>
  <c r="H7"/>
  <c r="H14"/>
  <c r="H24"/>
  <c r="G7"/>
  <c r="G14"/>
  <c r="G24"/>
  <c r="F7"/>
  <c r="F14"/>
  <c r="F24"/>
  <c r="B7"/>
  <c r="B14"/>
  <c r="B24"/>
  <c r="H7" i="7"/>
  <c r="B14"/>
  <c r="K9"/>
  <c r="L9" s="1"/>
  <c r="K10"/>
  <c r="K11"/>
  <c r="L11" s="1"/>
  <c r="K12"/>
  <c r="L12" s="1"/>
  <c r="K13"/>
  <c r="L13" s="1"/>
  <c r="H14"/>
  <c r="V4" i="8" s="1"/>
  <c r="G14" i="7"/>
  <c r="I13"/>
  <c r="I12"/>
  <c r="I11"/>
  <c r="I10"/>
  <c r="I9"/>
  <c r="H24"/>
  <c r="V6" i="8" s="1"/>
  <c r="H34" i="7"/>
  <c r="E34"/>
  <c r="D41" s="1"/>
  <c r="G7"/>
  <c r="G24"/>
  <c r="G34"/>
  <c r="B7"/>
  <c r="B24"/>
  <c r="B34"/>
  <c r="K33"/>
  <c r="L33" s="1"/>
  <c r="I33"/>
  <c r="K32"/>
  <c r="L32" s="1"/>
  <c r="I32"/>
  <c r="K31"/>
  <c r="L31" s="1"/>
  <c r="I31"/>
  <c r="K30"/>
  <c r="L30" s="1"/>
  <c r="I30"/>
  <c r="K29"/>
  <c r="L29" s="1"/>
  <c r="I29"/>
  <c r="K28"/>
  <c r="L28" s="1"/>
  <c r="I28"/>
  <c r="K27"/>
  <c r="L27" s="1"/>
  <c r="I27"/>
  <c r="K26"/>
  <c r="L26" s="1"/>
  <c r="I26"/>
  <c r="K23"/>
  <c r="L23" s="1"/>
  <c r="I23"/>
  <c r="K22"/>
  <c r="L22" s="1"/>
  <c r="I22"/>
  <c r="K21"/>
  <c r="L21" s="1"/>
  <c r="I21"/>
  <c r="K20"/>
  <c r="L20" s="1"/>
  <c r="I20"/>
  <c r="K19"/>
  <c r="L19" s="1"/>
  <c r="I19"/>
  <c r="K6"/>
  <c r="L6" s="1"/>
  <c r="I6"/>
  <c r="K5"/>
  <c r="L5" s="1"/>
  <c r="I5"/>
  <c r="K4"/>
  <c r="L4" s="1"/>
  <c r="I4"/>
  <c r="K3"/>
  <c r="I3"/>
  <c r="G4" i="9"/>
  <c r="E4"/>
  <c r="D4"/>
  <c r="B4"/>
  <c r="B33" i="10"/>
  <c r="C7" i="8" s="1"/>
  <c r="B23" i="10"/>
  <c r="V7" i="8"/>
  <c r="B13" i="10"/>
  <c r="C4" i="8" s="1"/>
  <c r="V3"/>
  <c r="H4" i="9"/>
  <c r="I4"/>
  <c r="J4"/>
  <c r="K4"/>
  <c r="B6" i="10"/>
  <c r="C3" i="8" s="1"/>
  <c r="B6" i="2"/>
  <c r="B13"/>
  <c r="B23"/>
  <c r="B33"/>
  <c r="I7" i="7"/>
  <c r="U7" i="8"/>
  <c r="K34" i="7" l="1"/>
  <c r="L34" s="1"/>
  <c r="I24"/>
  <c r="E15" i="4"/>
  <c r="D38" i="2"/>
  <c r="E20" i="12"/>
  <c r="F9"/>
  <c r="S8" i="8"/>
  <c r="P8"/>
  <c r="E20" i="4"/>
  <c r="D39" i="10"/>
  <c r="G8" i="8"/>
  <c r="L9" i="12"/>
  <c r="L7" i="8"/>
  <c r="F8"/>
  <c r="I34" i="7"/>
  <c r="U6" i="8"/>
  <c r="U8" s="1"/>
  <c r="W3"/>
  <c r="Q8"/>
  <c r="K7" i="7"/>
  <c r="K14"/>
  <c r="L14" s="1"/>
  <c r="W7" i="8"/>
  <c r="I14" i="7"/>
  <c r="K4" i="8"/>
  <c r="O8"/>
  <c r="C6"/>
  <c r="E6" s="1"/>
  <c r="L4"/>
  <c r="E4"/>
  <c r="D3"/>
  <c r="E3" s="1"/>
  <c r="W4"/>
  <c r="L6"/>
  <c r="K6"/>
  <c r="E7"/>
  <c r="K7"/>
  <c r="L10" i="7"/>
  <c r="V8" i="8"/>
  <c r="R8"/>
  <c r="K24" i="7"/>
  <c r="L24" s="1"/>
  <c r="N8" i="8"/>
  <c r="L3" i="7"/>
  <c r="E16" i="12" l="1"/>
  <c r="H8" i="8" s="1"/>
  <c r="E21" i="4"/>
  <c r="C8" i="8"/>
  <c r="W6"/>
  <c r="E41" i="7"/>
  <c r="L7"/>
  <c r="E43"/>
  <c r="G56" i="11"/>
  <c r="G18" i="9"/>
  <c r="H17" s="1"/>
  <c r="W8" i="8"/>
  <c r="D8"/>
  <c r="J8"/>
  <c r="L3"/>
  <c r="K3"/>
  <c r="E8" l="1"/>
  <c r="H48" i="11"/>
  <c r="H49"/>
  <c r="H43"/>
  <c r="H44"/>
  <c r="H45"/>
  <c r="H55"/>
  <c r="H52"/>
  <c r="H53"/>
  <c r="H47"/>
  <c r="H50"/>
  <c r="H51"/>
  <c r="H54"/>
  <c r="H46"/>
  <c r="H14" i="9"/>
  <c r="H16"/>
  <c r="H15"/>
  <c r="H13"/>
  <c r="L8" i="8"/>
  <c r="K8"/>
  <c r="H56" i="11" l="1"/>
  <c r="H18" i="9"/>
</calcChain>
</file>

<file path=xl/sharedStrings.xml><?xml version="1.0" encoding="utf-8"?>
<sst xmlns="http://schemas.openxmlformats.org/spreadsheetml/2006/main" count="714" uniqueCount="230">
  <si>
    <t>No. of monitored beaches with actions</t>
  </si>
  <si>
    <t>No. of monitored beaches without actions</t>
  </si>
  <si>
    <t>Percent of monitored beaches affected by a beach action</t>
  </si>
  <si>
    <t>No. of beach actions</t>
  </si>
  <si>
    <t>No. of actions of 1 day duration</t>
  </si>
  <si>
    <t>No. of actions of 2 day duration</t>
  </si>
  <si>
    <t>No. of actions of 3 - 7 day duration</t>
  </si>
  <si>
    <t>No. of actions of 8 - 30 day duration</t>
  </si>
  <si>
    <t>No. of actions greater than 30 day duration</t>
  </si>
  <si>
    <t>No. of beach days (monitored beaches)</t>
  </si>
  <si>
    <t>No. of days under a beach action (monitored beaches)</t>
  </si>
  <si>
    <t>Beach Name</t>
  </si>
  <si>
    <t xml:space="preserve">COUNTY </t>
  </si>
  <si>
    <t xml:space="preserve">BEACH ID </t>
  </si>
  <si>
    <t xml:space="preserve">BEACH NAME </t>
  </si>
  <si>
    <t>OTHER</t>
  </si>
  <si>
    <t>County</t>
  </si>
  <si>
    <t>Beach ID</t>
  </si>
  <si>
    <t>No. of days under a beach action</t>
  </si>
  <si>
    <t>Percent days under a beach action</t>
  </si>
  <si>
    <t>No. of days not under a beach action</t>
  </si>
  <si>
    <t>Percent days not under a beach action</t>
  </si>
  <si>
    <t>No. of days under an action</t>
  </si>
  <si>
    <t>CSO</t>
  </si>
  <si>
    <t>SSO</t>
  </si>
  <si>
    <t>CAFO</t>
  </si>
  <si>
    <t>POTW</t>
  </si>
  <si>
    <t>Swim Season Actions Sorted by Duration</t>
  </si>
  <si>
    <t>Monitored Beaches with Actions During Swim Season</t>
  </si>
  <si>
    <t>Monitored Beaches</t>
  </si>
  <si>
    <t>No. of beach days</t>
  </si>
  <si>
    <t>Under a Beach Action</t>
  </si>
  <si>
    <t>Yes</t>
  </si>
  <si>
    <t>Public/Public</t>
  </si>
  <si>
    <t>PER_MONTH</t>
  </si>
  <si>
    <t>ELEV_BACT</t>
  </si>
  <si>
    <t>ENTERO</t>
  </si>
  <si>
    <t>Contamination Advisory</t>
  </si>
  <si>
    <t>Not Under an Action</t>
  </si>
  <si>
    <t>No</t>
  </si>
  <si>
    <t>BEACH Act Beaches</t>
  </si>
  <si>
    <t>DAYS</t>
  </si>
  <si>
    <t>MONITORED BEACHES</t>
  </si>
  <si>
    <t>Beach action in 2010?</t>
  </si>
  <si>
    <t>Actions During Swim Season</t>
  </si>
  <si>
    <t>No. of BEACH Act beaches</t>
  </si>
  <si>
    <t>No. of Tier 1 beaches</t>
  </si>
  <si>
    <t>Swim Season Beach Days</t>
  </si>
  <si>
    <t>Actions Sorted by Duration</t>
  </si>
  <si>
    <t>Total no. of beach actions</t>
  </si>
  <si>
    <t>No. of monitored beaches</t>
  </si>
  <si>
    <t>Percent of beaches monitored</t>
  </si>
  <si>
    <t xml:space="preserve">BEACH Act Beaches: </t>
  </si>
  <si>
    <t xml:space="preserve">Tier 1 beaches: </t>
  </si>
  <si>
    <t xml:space="preserve">Beach actions: </t>
  </si>
  <si>
    <t>Definitions</t>
  </si>
  <si>
    <t xml:space="preserve">Monitored beaches: </t>
  </si>
  <si>
    <t xml:space="preserve">Swim season: </t>
  </si>
  <si>
    <t xml:space="preserve">Action duration: </t>
  </si>
  <si>
    <t xml:space="preserve">Beach days: </t>
  </si>
  <si>
    <t>Percent of Tier 1 beaches monitored</t>
  </si>
  <si>
    <t>States indicate to EPA the period of time they consider to be the swim (or recreational) season for each beach. See "Monitoring" tab for swim season lengths.</t>
  </si>
  <si>
    <t>The number of days in the swim season. See "Beach Days" tab for the number of beach days under an action.</t>
  </si>
  <si>
    <t>Beaches that are monitored at regular intervals. See "Monitoring" tab for monitoring frequency information.</t>
  </si>
  <si>
    <t>BEACH Act refers to the Beaches Environmental Assessment, Closure, and Health Act of 2000 which focuses on coastal recreational waters. States/territories provide EPA with a list of their</t>
  </si>
  <si>
    <t>coastal recreational beaches.</t>
  </si>
  <si>
    <t>States and territories designate their significant public beaches as Tier 1 beaches (requirement of BEACH Act grant program).  These are the beaches that have the highest risk. See "Attributes" tab</t>
  </si>
  <si>
    <t>for Tier designations.</t>
  </si>
  <si>
    <t>Action duration is based on the times an action begins and ends. One "day" is considered the 24-hour period following the time an action is issued. Additional "days" are recorded when an action</t>
  </si>
  <si>
    <t>extends into any portion of subsequent 24-hour period(s). For example, an action that lasts 26 hours is recorded as a two-day action. See "Action Durations" tab for duration breakdowns.</t>
  </si>
  <si>
    <t xml:space="preserve">Beach Tier Rank </t>
  </si>
  <si>
    <t>Swim season monitor frequency</t>
  </si>
  <si>
    <t>Swim season monitor frequency units</t>
  </si>
  <si>
    <t>Is beach monitored?</t>
  </si>
  <si>
    <t>POLLUTION SOURCES SUMMARY</t>
  </si>
  <si>
    <t>2010 ACTIONS SUMMARY</t>
  </si>
  <si>
    <t>TIER 1 BEACH SUMMARY</t>
  </si>
  <si>
    <t xml:space="preserve">Beach Name </t>
  </si>
  <si>
    <t>Swim Season Length</t>
  </si>
  <si>
    <t>Swim Season Length Units</t>
  </si>
  <si>
    <t>Swim Season Monitoring Frequency</t>
  </si>
  <si>
    <t>Swim Season Monitoring Frequency Units</t>
  </si>
  <si>
    <t>Off Season Monitoring Frequency</t>
  </si>
  <si>
    <t>Off Season Monitoring Frequency Units</t>
  </si>
  <si>
    <t xml:space="preserve">Beach name </t>
  </si>
  <si>
    <t>Beach accessibility</t>
  </si>
  <si>
    <t xml:space="preserve">Beach tier rank </t>
  </si>
  <si>
    <t>Start latitude</t>
  </si>
  <si>
    <t>Start longitude</t>
  </si>
  <si>
    <t>End latitude</t>
  </si>
  <si>
    <t>End longitude</t>
  </si>
  <si>
    <t>Pollution sources investigated?</t>
  </si>
  <si>
    <t>Pollution sources found?</t>
  </si>
  <si>
    <t>Runoff</t>
  </si>
  <si>
    <t>Storm</t>
  </si>
  <si>
    <t>Agriculture</t>
  </si>
  <si>
    <t>Boat</t>
  </si>
  <si>
    <t>Sewer line</t>
  </si>
  <si>
    <t>Septic</t>
  </si>
  <si>
    <t>Wildlife</t>
  </si>
  <si>
    <t>Other</t>
  </si>
  <si>
    <t>Unknown</t>
  </si>
  <si>
    <t xml:space="preserve">Action type </t>
  </si>
  <si>
    <t xml:space="preserve">Action duration (Days) </t>
  </si>
  <si>
    <t xml:space="preserve">Action reason(s) </t>
  </si>
  <si>
    <t>Action indicator(s)</t>
  </si>
  <si>
    <t>Action source(s)</t>
  </si>
  <si>
    <t>ELEV_BACT:</t>
  </si>
  <si>
    <t>ENTERO:</t>
  </si>
  <si>
    <t>Totals</t>
  </si>
  <si>
    <t>Percentages</t>
  </si>
  <si>
    <t>No. of BEACH Act beaches:</t>
  </si>
  <si>
    <t>Total length of BEACH Act beaches:</t>
  </si>
  <si>
    <t xml:space="preserve"> ATTRIBUTE SUMMARY</t>
  </si>
  <si>
    <t>No. of monitored beaches:</t>
  </si>
  <si>
    <t>Total length of monitored beaches:</t>
  </si>
  <si>
    <t xml:space="preserve"> MONITORING SUMMARY</t>
  </si>
  <si>
    <t>No. of investigated monitored beaches:</t>
  </si>
  <si>
    <t>No. of investigated monitored beaches with possible pollution sources:</t>
  </si>
  <si>
    <t>POLLUTION SOURCE TALLY</t>
  </si>
  <si>
    <t>Percent</t>
  </si>
  <si>
    <t>No. of actions during the swim season:</t>
  </si>
  <si>
    <t>No. of days under an action during the swim season:</t>
  </si>
  <si>
    <t>ACTION REASON, INDICATOR, AND SOURCE TALLY</t>
  </si>
  <si>
    <t>OTHER:</t>
  </si>
  <si>
    <r>
      <rPr>
        <b/>
        <sz val="9"/>
        <rFont val="Arial"/>
        <family val="2"/>
      </rPr>
      <t>Runoff</t>
    </r>
    <r>
      <rPr>
        <sz val="9"/>
        <rFont val="Arial"/>
        <family val="2"/>
      </rPr>
      <t xml:space="preserve"> (Non-storm related, dryweather runoff):</t>
    </r>
  </si>
  <si>
    <r>
      <rPr>
        <b/>
        <sz val="9"/>
        <rFont val="Arial"/>
        <family val="2"/>
      </rPr>
      <t>Storm</t>
    </r>
    <r>
      <rPr>
        <sz val="9"/>
        <rFont val="Arial"/>
        <family val="2"/>
      </rPr>
      <t xml:space="preserve"> (Storm related, wet-weather runoff):</t>
    </r>
  </si>
  <si>
    <r>
      <rPr>
        <b/>
        <sz val="9"/>
        <rFont val="Arial"/>
        <family val="2"/>
      </rPr>
      <t>Agriculture</t>
    </r>
    <r>
      <rPr>
        <sz val="9"/>
        <rFont val="Arial"/>
        <family val="2"/>
      </rPr>
      <t xml:space="preserve"> (Agricultural runoff):</t>
    </r>
  </si>
  <si>
    <r>
      <rPr>
        <b/>
        <sz val="9"/>
        <rFont val="Arial"/>
        <family val="2"/>
      </rPr>
      <t>Boat</t>
    </r>
    <r>
      <rPr>
        <sz val="9"/>
        <rFont val="Arial"/>
        <family val="2"/>
      </rPr>
      <t xml:space="preserve"> (Boat discharge):</t>
    </r>
  </si>
  <si>
    <r>
      <rPr>
        <b/>
        <sz val="9"/>
        <rFont val="Arial"/>
        <family val="2"/>
      </rPr>
      <t>CAFO</t>
    </r>
    <r>
      <rPr>
        <sz val="9"/>
        <rFont val="Arial"/>
        <family val="2"/>
      </rPr>
      <t xml:space="preserve"> (Concentrated animal feeding operation):</t>
    </r>
  </si>
  <si>
    <r>
      <rPr>
        <b/>
        <sz val="9"/>
        <rFont val="Arial"/>
        <family val="2"/>
      </rPr>
      <t>CSO</t>
    </r>
    <r>
      <rPr>
        <sz val="9"/>
        <rFont val="Arial"/>
        <family val="2"/>
      </rPr>
      <t xml:space="preserve"> (Combined sewer overflow):</t>
    </r>
  </si>
  <si>
    <r>
      <rPr>
        <b/>
        <sz val="9"/>
        <rFont val="Arial"/>
        <family val="2"/>
      </rPr>
      <t>SSO</t>
    </r>
    <r>
      <rPr>
        <sz val="9"/>
        <rFont val="Arial"/>
        <family val="2"/>
      </rPr>
      <t xml:space="preserve"> (Sanitary sewer overflow):</t>
    </r>
  </si>
  <si>
    <r>
      <rPr>
        <b/>
        <sz val="9"/>
        <rFont val="Arial"/>
        <family val="2"/>
      </rPr>
      <t>POTW</t>
    </r>
    <r>
      <rPr>
        <sz val="9"/>
        <rFont val="Arial"/>
        <family val="2"/>
      </rPr>
      <t xml:space="preserve"> (Publicly-owned treatment works):</t>
    </r>
  </si>
  <si>
    <r>
      <rPr>
        <b/>
        <sz val="9"/>
        <rFont val="Arial"/>
        <family val="2"/>
      </rPr>
      <t>Sewer line</t>
    </r>
    <r>
      <rPr>
        <sz val="9"/>
        <rFont val="Arial"/>
        <family val="2"/>
      </rPr>
      <t xml:space="preserve"> (Sewer line leak, blockage, or break):</t>
    </r>
  </si>
  <si>
    <r>
      <rPr>
        <b/>
        <sz val="9"/>
        <rFont val="Arial"/>
        <family val="2"/>
      </rPr>
      <t>Septic</t>
    </r>
    <r>
      <rPr>
        <sz val="9"/>
        <rFont val="Arial"/>
        <family val="2"/>
      </rPr>
      <t xml:space="preserve"> (Septic system leakage):</t>
    </r>
  </si>
  <si>
    <r>
      <rPr>
        <b/>
        <sz val="9"/>
        <rFont val="Arial"/>
        <family val="2"/>
      </rPr>
      <t>Wildlife</t>
    </r>
    <r>
      <rPr>
        <sz val="9"/>
        <rFont val="Arial"/>
        <family val="2"/>
      </rPr>
      <t xml:space="preserve"> (Wildlife pollution):</t>
    </r>
  </si>
  <si>
    <r>
      <rPr>
        <b/>
        <sz val="9"/>
        <rFont val="Arial"/>
        <family val="2"/>
      </rPr>
      <t>Other</t>
    </r>
    <r>
      <rPr>
        <sz val="9"/>
        <rFont val="Arial"/>
        <family val="2"/>
      </rPr>
      <t xml:space="preserve"> (Other source known but not listed above):</t>
    </r>
  </si>
  <si>
    <r>
      <rPr>
        <b/>
        <sz val="9"/>
        <rFont val="Arial"/>
        <family val="2"/>
      </rPr>
      <t>Unknown</t>
    </r>
    <r>
      <rPr>
        <sz val="9"/>
        <rFont val="Arial"/>
        <family val="2"/>
      </rPr>
      <t xml:space="preserve"> (Source exists but unidentified):</t>
    </r>
  </si>
  <si>
    <t>Action reasons summary:</t>
  </si>
  <si>
    <t>Action indicators summary:</t>
  </si>
  <si>
    <t>Action sources summary:</t>
  </si>
  <si>
    <t>2010 ACTIONS DURATION SUMMARY</t>
  </si>
  <si>
    <t>No. of monitored beaches with actions during swim season:</t>
  </si>
  <si>
    <t>No. of actions during swim season:</t>
  </si>
  <si>
    <t>No. of days under an action during swim season:</t>
  </si>
  <si>
    <t>No. of actions of 1 day duration:</t>
  </si>
  <si>
    <t>No. of actions of 2 day duration:</t>
  </si>
  <si>
    <t>No. of actions of 3-7 day duration:</t>
  </si>
  <si>
    <t>No. of actions of 8-30 day duration:</t>
  </si>
  <si>
    <t>No. of actions of greater than 30 day duration:</t>
  </si>
  <si>
    <t>ACTION DURATION DAY TALLY</t>
  </si>
  <si>
    <t>2010 BEACH DAYS SUMMARY</t>
  </si>
  <si>
    <t>No. of beach days in swim season:</t>
  </si>
  <si>
    <t>No. of beach days under an action during the swim season:</t>
  </si>
  <si>
    <t>Percent of beach days under an action during the swim season:</t>
  </si>
  <si>
    <t>No. of beach days not under an action during the swim season:</t>
  </si>
  <si>
    <t>Percent of beach days not under an action during the swim season:</t>
  </si>
  <si>
    <t>No. of Tier 1 beaches:</t>
  </si>
  <si>
    <t>Total length of Tier 1 beaches:</t>
  </si>
  <si>
    <t>Percent of Tier 1 beaches monitored:</t>
  </si>
  <si>
    <t>Percent of BEACH Act beaches monitored:</t>
  </si>
  <si>
    <t>No.  of Tier 1 beaches monitored:</t>
  </si>
  <si>
    <t>No. of Tier 1 beach days:</t>
  </si>
  <si>
    <t>No. of Tier 1 beaches with actions:</t>
  </si>
  <si>
    <t>No. of days under a Tier 1 beach action:</t>
  </si>
  <si>
    <t>Percent of Tier 1 beach days under an action:</t>
  </si>
  <si>
    <t>POSSIBLE POLLUTION SOURCES</t>
  </si>
  <si>
    <t>BEAUFORT</t>
  </si>
  <si>
    <t>SC923355</t>
  </si>
  <si>
    <t>FRIPP ISLAND</t>
  </si>
  <si>
    <t>SC845000</t>
  </si>
  <si>
    <t>HARBOR ISLAND</t>
  </si>
  <si>
    <t>SC961207</t>
  </si>
  <si>
    <t>HILTON HEAD ISLAND</t>
  </si>
  <si>
    <t>SC966106</t>
  </si>
  <si>
    <t>HUNTING ISLAND</t>
  </si>
  <si>
    <t>CHARLESTON</t>
  </si>
  <si>
    <t>SC842709</t>
  </si>
  <si>
    <t>EDISTO ISLAND</t>
  </si>
  <si>
    <t>SC460921</t>
  </si>
  <si>
    <t>FOLLY BEACH</t>
  </si>
  <si>
    <t>SC347430</t>
  </si>
  <si>
    <t>ISLE OF PALMS</t>
  </si>
  <si>
    <t>SC698056</t>
  </si>
  <si>
    <t>KIAWAH ISLAND</t>
  </si>
  <si>
    <t>SC385276</t>
  </si>
  <si>
    <t>SEABROOK ISLAND</t>
  </si>
  <si>
    <t>SC008405</t>
  </si>
  <si>
    <t>SULLIVANS ISLAND</t>
  </si>
  <si>
    <t>GEORGETOWN</t>
  </si>
  <si>
    <t>SC489086</t>
  </si>
  <si>
    <t>GEORGETOWN COUNTY BEACH DEBORDIEU BEACH</t>
  </si>
  <si>
    <t>SC604028</t>
  </si>
  <si>
    <t>GEORGETOWN COUNTY BEACH GARDEN CITY BEACH</t>
  </si>
  <si>
    <t>SC431665</t>
  </si>
  <si>
    <t>GEORGETOWN COUNTY BEACH HUNTINGTON BEACH STATE PARK</t>
  </si>
  <si>
    <t>SC595523</t>
  </si>
  <si>
    <t>GEORGETOWN COUNTY BEACH LITCHFIELD BEACH</t>
  </si>
  <si>
    <t>SC529909</t>
  </si>
  <si>
    <t>PAWLEYS ISLAND TOWN OF</t>
  </si>
  <si>
    <t>HORRY</t>
  </si>
  <si>
    <t>SC406202</t>
  </si>
  <si>
    <t>BRIARCLIFFE ACRES TOWN OF</t>
  </si>
  <si>
    <t>SC230896</t>
  </si>
  <si>
    <t>HORRY COUNTY BEACH ARCADIA BEACH</t>
  </si>
  <si>
    <t>SC849750</t>
  </si>
  <si>
    <t>HORRY COUNTY BEACH GARDEN CITY BEACH</t>
  </si>
  <si>
    <t>SC613089</t>
  </si>
  <si>
    <t>HORRY COUNTY BEACH SPRINGMAID BEACH</t>
  </si>
  <si>
    <t>SC361445</t>
  </si>
  <si>
    <t>SC618136</t>
  </si>
  <si>
    <t>MYRTLE BEACH CITY OF</t>
  </si>
  <si>
    <t>SC934185</t>
  </si>
  <si>
    <t>NORTH MYRTLE BEACH CITY OF</t>
  </si>
  <si>
    <t>SC447706</t>
  </si>
  <si>
    <t>SURFSIDE BEACH TOWN OF</t>
  </si>
  <si>
    <t>Beach length (MI)</t>
  </si>
  <si>
    <t>Miles</t>
  </si>
  <si>
    <t>COLLETON</t>
  </si>
  <si>
    <t>PER_WEEK</t>
  </si>
  <si>
    <t>Monitored Beach Length (MI)</t>
  </si>
  <si>
    <t>Beach Length (MI)</t>
  </si>
  <si>
    <t>---</t>
  </si>
  <si>
    <t>Total length of monitored beaches (MI)</t>
  </si>
  <si>
    <t xml:space="preserve">Beach-specific advisories issued by the reporting state or local governments. South Carolina advisories refer specifically to 200 feet on either side of the sampling point. A beach can have multiple </t>
  </si>
  <si>
    <t>sampling points. Please be aware that for the purposes of this report an action is recorded for a beach even if only one sampling station on the beach is affected. For example Edisto Island has</t>
  </si>
  <si>
    <t>14 stations but only four of the stations were under advisement in 2010 (See "2010 Actions" tab). Visit the state's web site for more detailed information concerning monitoring and advisory data.</t>
  </si>
  <si>
    <t>HORRY COUNTY BEACHES SOUTH CAROLINA STATE PARK AND CAMPGROUND</t>
  </si>
  <si>
    <t>Action start date</t>
  </si>
  <si>
    <t>Action end date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</si>
</sst>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[$-409]m/d/yy\ h:mm\ AM/PM;@"/>
  </numFmts>
  <fonts count="2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i/>
      <sz val="7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7"/>
      <color theme="1"/>
      <name val="Arial"/>
      <family val="2"/>
    </font>
    <font>
      <b/>
      <sz val="7"/>
      <color rgb="FFFF0000"/>
      <name val="Arial"/>
      <family val="2"/>
    </font>
    <font>
      <sz val="7"/>
      <color theme="0"/>
      <name val="Arial"/>
      <family val="2"/>
    </font>
    <font>
      <sz val="8"/>
      <color rgb="FF151515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5" fillId="0" borderId="0" xfId="0" applyFont="1"/>
    <xf numFmtId="0" fontId="5" fillId="0" borderId="0" xfId="0" applyFont="1" applyFill="1" applyBorder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3" fontId="4" fillId="0" borderId="0" xfId="0" applyNumberFormat="1" applyFont="1" applyFill="1" applyAlignment="1">
      <alignment horizontal="center"/>
    </xf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right" wrapText="1"/>
    </xf>
    <xf numFmtId="1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3" fontId="0" fillId="0" borderId="0" xfId="0" applyNumberFormat="1" applyFill="1"/>
    <xf numFmtId="0" fontId="4" fillId="0" borderId="0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165" fontId="5" fillId="0" borderId="0" xfId="0" applyNumberFormat="1" applyFont="1"/>
    <xf numFmtId="3" fontId="5" fillId="0" borderId="0" xfId="0" applyNumberFormat="1" applyFont="1"/>
    <xf numFmtId="0" fontId="5" fillId="0" borderId="0" xfId="0" applyFont="1" applyBorder="1"/>
    <xf numFmtId="0" fontId="4" fillId="0" borderId="1" xfId="0" applyFont="1" applyBorder="1" applyAlignment="1">
      <alignment horizontal="center" wrapText="1"/>
    </xf>
    <xf numFmtId="165" fontId="4" fillId="0" borderId="1" xfId="0" applyNumberFormat="1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0" fillId="0" borderId="0" xfId="0" applyBorder="1"/>
    <xf numFmtId="164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wrapText="1"/>
    </xf>
    <xf numFmtId="3" fontId="0" fillId="0" borderId="0" xfId="0" applyNumberForma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0" fontId="0" fillId="0" borderId="1" xfId="0" applyFill="1" applyBorder="1"/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wrapText="1"/>
    </xf>
    <xf numFmtId="0" fontId="2" fillId="0" borderId="0" xfId="0" applyFont="1" applyFill="1"/>
    <xf numFmtId="0" fontId="15" fillId="0" borderId="0" xfId="0" applyFont="1"/>
    <xf numFmtId="0" fontId="16" fillId="0" borderId="3" xfId="0" applyFont="1" applyFill="1" applyBorder="1" applyAlignment="1">
      <alignment horizontal="center"/>
    </xf>
    <xf numFmtId="9" fontId="4" fillId="0" borderId="0" xfId="0" applyNumberFormat="1" applyFont="1" applyFill="1" applyBorder="1" applyAlignment="1">
      <alignment horizontal="center" vertical="center" wrapText="1"/>
    </xf>
    <xf numFmtId="9" fontId="4" fillId="0" borderId="0" xfId="0" applyNumberFormat="1" applyFont="1" applyFill="1" applyAlignment="1">
      <alignment horizontal="center"/>
    </xf>
    <xf numFmtId="9" fontId="5" fillId="0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top" wrapText="1"/>
    </xf>
    <xf numFmtId="0" fontId="4" fillId="0" borderId="0" xfId="0" quotePrefix="1" applyFont="1" applyFill="1" applyBorder="1" applyAlignment="1">
      <alignment horizontal="center" wrapText="1"/>
    </xf>
    <xf numFmtId="0" fontId="1" fillId="0" borderId="0" xfId="0" applyFont="1" applyFill="1" applyAlignment="1">
      <alignment horizontal="right"/>
    </xf>
    <xf numFmtId="0" fontId="7" fillId="0" borderId="0" xfId="0" applyFont="1" applyFill="1"/>
    <xf numFmtId="3" fontId="4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1" fontId="5" fillId="0" borderId="0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Border="1"/>
    <xf numFmtId="0" fontId="16" fillId="0" borderId="0" xfId="0" applyFont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 wrapText="1"/>
    </xf>
    <xf numFmtId="1" fontId="17" fillId="0" borderId="0" xfId="0" applyNumberFormat="1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/>
    <xf numFmtId="0" fontId="17" fillId="0" borderId="0" xfId="0" applyFont="1"/>
    <xf numFmtId="0" fontId="18" fillId="0" borderId="0" xfId="0" applyFont="1"/>
    <xf numFmtId="0" fontId="18" fillId="0" borderId="0" xfId="0" applyFont="1" applyBorder="1"/>
    <xf numFmtId="0" fontId="17" fillId="0" borderId="0" xfId="0" applyFont="1" applyFill="1" applyBorder="1" applyAlignment="1">
      <alignment horizontal="right" vertical="center"/>
    </xf>
    <xf numFmtId="0" fontId="17" fillId="0" borderId="0" xfId="0" quotePrefix="1" applyFont="1" applyFill="1" applyBorder="1" applyAlignment="1">
      <alignment horizontal="right"/>
    </xf>
    <xf numFmtId="0" fontId="18" fillId="0" borderId="4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right"/>
    </xf>
    <xf numFmtId="0" fontId="18" fillId="0" borderId="0" xfId="0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/>
    </xf>
    <xf numFmtId="164" fontId="17" fillId="0" borderId="1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7" fillId="0" borderId="0" xfId="0" quotePrefix="1" applyFont="1" applyFill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 wrapText="1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1" fontId="17" fillId="0" borderId="0" xfId="0" applyNumberFormat="1" applyFont="1" applyAlignment="1">
      <alignment horizontal="center" vertical="center"/>
    </xf>
    <xf numFmtId="164" fontId="17" fillId="0" borderId="0" xfId="0" applyNumberFormat="1" applyFont="1" applyBorder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9" fontId="5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4" fontId="12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/>
    </xf>
    <xf numFmtId="4" fontId="5" fillId="0" borderId="0" xfId="0" applyNumberFormat="1" applyFont="1" applyBorder="1"/>
    <xf numFmtId="4" fontId="17" fillId="0" borderId="0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" fontId="5" fillId="0" borderId="0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4" fontId="4" fillId="0" borderId="0" xfId="0" applyNumberFormat="1" applyFont="1" applyFill="1" applyAlignment="1">
      <alignment horizontal="center"/>
    </xf>
    <xf numFmtId="9" fontId="5" fillId="0" borderId="0" xfId="0" quotePrefix="1" applyNumberFormat="1" applyFont="1" applyFill="1" applyAlignment="1">
      <alignment horizontal="center"/>
    </xf>
    <xf numFmtId="1" fontId="5" fillId="0" borderId="0" xfId="0" quotePrefix="1" applyNumberFormat="1" applyFont="1" applyFill="1" applyAlignment="1">
      <alignment horizontal="center"/>
    </xf>
    <xf numFmtId="1" fontId="5" fillId="0" borderId="1" xfId="0" quotePrefix="1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right" wrapText="1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4" fontId="9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/>
    </xf>
    <xf numFmtId="14" fontId="9" fillId="2" borderId="0" xfId="0" applyNumberFormat="1" applyFont="1" applyFill="1" applyBorder="1" applyAlignment="1">
      <alignment horizontal="center"/>
    </xf>
    <xf numFmtId="14" fontId="9" fillId="2" borderId="0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W23"/>
  <sheetViews>
    <sheetView tabSelected="1" workbookViewId="0"/>
  </sheetViews>
  <sheetFormatPr defaultRowHeight="12.75"/>
  <cols>
    <col min="1" max="1" width="11.5703125" style="5" customWidth="1"/>
    <col min="2" max="2" width="0.5703125" style="5" customWidth="1"/>
    <col min="3" max="8" width="8.28515625" style="5" customWidth="1"/>
    <col min="9" max="9" width="0.5703125" style="5" customWidth="1"/>
    <col min="10" max="12" width="8.28515625" style="5" customWidth="1"/>
    <col min="13" max="13" width="0.5703125" style="5" customWidth="1"/>
    <col min="14" max="19" width="8.28515625" style="5" customWidth="1"/>
    <col min="20" max="20" width="0.5703125" style="5" customWidth="1"/>
    <col min="21" max="16384" width="9.140625" style="5"/>
  </cols>
  <sheetData>
    <row r="1" spans="1:23">
      <c r="A1" s="11"/>
      <c r="B1" s="11"/>
      <c r="C1" s="154" t="s">
        <v>40</v>
      </c>
      <c r="D1" s="156"/>
      <c r="E1" s="156"/>
      <c r="F1" s="155"/>
      <c r="G1" s="155"/>
      <c r="H1" s="61"/>
      <c r="I1" s="79"/>
      <c r="J1" s="154" t="s">
        <v>44</v>
      </c>
      <c r="K1" s="154"/>
      <c r="L1" s="154"/>
      <c r="M1" s="61"/>
      <c r="N1" s="154" t="s">
        <v>48</v>
      </c>
      <c r="O1" s="155"/>
      <c r="P1" s="155"/>
      <c r="Q1" s="155"/>
      <c r="R1" s="155"/>
      <c r="S1" s="155"/>
      <c r="T1" s="61"/>
      <c r="U1" s="154" t="s">
        <v>47</v>
      </c>
      <c r="V1" s="155"/>
      <c r="W1" s="155"/>
    </row>
    <row r="2" spans="1:23" ht="88.5" customHeight="1">
      <c r="A2" s="4" t="s">
        <v>16</v>
      </c>
      <c r="B2" s="4"/>
      <c r="C2" s="3" t="s">
        <v>45</v>
      </c>
      <c r="D2" s="3" t="s">
        <v>50</v>
      </c>
      <c r="E2" s="3" t="s">
        <v>51</v>
      </c>
      <c r="F2" s="3" t="s">
        <v>223</v>
      </c>
      <c r="G2" s="3" t="s">
        <v>46</v>
      </c>
      <c r="H2" s="3" t="s">
        <v>60</v>
      </c>
      <c r="I2" s="3"/>
      <c r="J2" s="3" t="s">
        <v>0</v>
      </c>
      <c r="K2" s="3" t="s">
        <v>1</v>
      </c>
      <c r="L2" s="3" t="s">
        <v>2</v>
      </c>
      <c r="M2" s="3"/>
      <c r="N2" s="14" t="s">
        <v>49</v>
      </c>
      <c r="O2" s="3" t="s">
        <v>4</v>
      </c>
      <c r="P2" s="3" t="s">
        <v>5</v>
      </c>
      <c r="Q2" s="3" t="s">
        <v>6</v>
      </c>
      <c r="R2" s="3" t="s">
        <v>7</v>
      </c>
      <c r="S2" s="3" t="s">
        <v>8</v>
      </c>
      <c r="T2" s="3"/>
      <c r="U2" s="14" t="s">
        <v>9</v>
      </c>
      <c r="V2" s="15" t="s">
        <v>10</v>
      </c>
      <c r="W2" s="3" t="s">
        <v>19</v>
      </c>
    </row>
    <row r="3" spans="1:23">
      <c r="A3" s="74" t="s">
        <v>167</v>
      </c>
      <c r="B3" s="16"/>
      <c r="C3" s="33">
        <f>Monitoring!$B$6</f>
        <v>4</v>
      </c>
      <c r="D3" s="30">
        <f>Monitoring!$F$6</f>
        <v>4</v>
      </c>
      <c r="E3" s="51">
        <f t="shared" ref="E3:E8" si="0">D3/C3</f>
        <v>1</v>
      </c>
      <c r="F3" s="147">
        <f>Monitoring!$J$6</f>
        <v>22.32</v>
      </c>
      <c r="G3" s="13">
        <v>0</v>
      </c>
      <c r="H3" s="150" t="s">
        <v>222</v>
      </c>
      <c r="I3" s="13"/>
      <c r="J3" s="50">
        <v>0</v>
      </c>
      <c r="K3" s="50">
        <f t="shared" ref="K3:K8" si="1">D3-J3</f>
        <v>4</v>
      </c>
      <c r="L3" s="51">
        <f t="shared" ref="L3:L8" si="2">J3/D3</f>
        <v>0</v>
      </c>
      <c r="M3" s="13"/>
      <c r="N3" s="61">
        <v>0</v>
      </c>
      <c r="O3" s="151" t="s">
        <v>222</v>
      </c>
      <c r="P3" s="151" t="s">
        <v>222</v>
      </c>
      <c r="Q3" s="151" t="s">
        <v>222</v>
      </c>
      <c r="R3" s="151" t="s">
        <v>222</v>
      </c>
      <c r="S3" s="151" t="s">
        <v>222</v>
      </c>
      <c r="T3" s="13"/>
      <c r="U3" s="52">
        <f>'Beach Days'!$E$7</f>
        <v>612</v>
      </c>
      <c r="V3" s="52">
        <f>'Beach Days'!$H$7</f>
        <v>0</v>
      </c>
      <c r="W3" s="40">
        <f t="shared" ref="W3:W8" si="3">V3/U3</f>
        <v>0</v>
      </c>
    </row>
    <row r="4" spans="1:23">
      <c r="A4" s="74" t="s">
        <v>176</v>
      </c>
      <c r="B4" s="16"/>
      <c r="C4" s="57">
        <f>Monitoring!$B$13</f>
        <v>5</v>
      </c>
      <c r="D4" s="30">
        <f>Monitoring!$F$13</f>
        <v>5</v>
      </c>
      <c r="E4" s="51">
        <f t="shared" si="0"/>
        <v>1</v>
      </c>
      <c r="F4" s="147">
        <f>Monitoring!$J$13</f>
        <v>25.79</v>
      </c>
      <c r="G4" s="13">
        <v>0</v>
      </c>
      <c r="H4" s="150" t="s">
        <v>222</v>
      </c>
      <c r="I4" s="13"/>
      <c r="J4" s="50">
        <v>0</v>
      </c>
      <c r="K4" s="50">
        <f t="shared" si="1"/>
        <v>5</v>
      </c>
      <c r="L4" s="51">
        <f t="shared" si="2"/>
        <v>0</v>
      </c>
      <c r="M4" s="13"/>
      <c r="N4" s="61">
        <v>0</v>
      </c>
      <c r="O4" s="151" t="s">
        <v>222</v>
      </c>
      <c r="P4" s="151" t="s">
        <v>222</v>
      </c>
      <c r="Q4" s="151" t="s">
        <v>222</v>
      </c>
      <c r="R4" s="151" t="s">
        <v>222</v>
      </c>
      <c r="S4" s="151" t="s">
        <v>222</v>
      </c>
      <c r="T4" s="13"/>
      <c r="U4" s="52">
        <f>'Beach Days'!$E$14</f>
        <v>765</v>
      </c>
      <c r="V4" s="52">
        <f>'Beach Days'!$H$14</f>
        <v>0</v>
      </c>
      <c r="W4" s="40">
        <f t="shared" si="3"/>
        <v>0</v>
      </c>
    </row>
    <row r="5" spans="1:23">
      <c r="A5" s="74" t="s">
        <v>218</v>
      </c>
      <c r="B5" s="16"/>
      <c r="C5" s="57">
        <f>Monitoring!$B$16</f>
        <v>1</v>
      </c>
      <c r="D5" s="30">
        <f>Monitoring!$F$16</f>
        <v>1</v>
      </c>
      <c r="E5" s="51">
        <f t="shared" si="0"/>
        <v>1</v>
      </c>
      <c r="F5" s="147">
        <f>Monitoring!$J$16</f>
        <v>5.82</v>
      </c>
      <c r="G5" s="13">
        <v>0</v>
      </c>
      <c r="H5" s="150" t="s">
        <v>222</v>
      </c>
      <c r="I5" s="13"/>
      <c r="J5" s="50">
        <f>'2010 Actions'!$B$4</f>
        <v>1</v>
      </c>
      <c r="K5" s="50">
        <f t="shared" si="1"/>
        <v>0</v>
      </c>
      <c r="L5" s="51">
        <f t="shared" si="2"/>
        <v>1</v>
      </c>
      <c r="M5" s="13"/>
      <c r="N5" s="146">
        <f>'Action Durations'!$D$4</f>
        <v>2</v>
      </c>
      <c r="O5" s="50">
        <f>'Action Durations'!G4</f>
        <v>0</v>
      </c>
      <c r="P5" s="50">
        <f>'Action Durations'!H4</f>
        <v>2</v>
      </c>
      <c r="Q5" s="50">
        <f>'Action Durations'!I4</f>
        <v>0</v>
      </c>
      <c r="R5" s="50">
        <f>'Action Durations'!J4</f>
        <v>0</v>
      </c>
      <c r="S5" s="50">
        <f>'Action Durations'!K4</f>
        <v>0</v>
      </c>
      <c r="T5" s="13"/>
      <c r="U5" s="52">
        <f>'Beach Days'!$E$17</f>
        <v>153</v>
      </c>
      <c r="V5" s="52">
        <f>'Beach Days'!$H$17</f>
        <v>4</v>
      </c>
      <c r="W5" s="40">
        <f t="shared" si="3"/>
        <v>2.6143790849673203E-2</v>
      </c>
    </row>
    <row r="6" spans="1:23">
      <c r="A6" s="74" t="s">
        <v>189</v>
      </c>
      <c r="B6" s="16"/>
      <c r="C6" s="33">
        <f>Monitoring!$B$23</f>
        <v>5</v>
      </c>
      <c r="D6" s="30">
        <f>Monitoring!$F$23</f>
        <v>5</v>
      </c>
      <c r="E6" s="51">
        <f t="shared" si="0"/>
        <v>1</v>
      </c>
      <c r="F6" s="147">
        <f>Monitoring!$J$23</f>
        <v>18.04</v>
      </c>
      <c r="G6" s="13">
        <v>0</v>
      </c>
      <c r="H6" s="150" t="s">
        <v>222</v>
      </c>
      <c r="I6" s="13"/>
      <c r="J6" s="50">
        <v>0</v>
      </c>
      <c r="K6" s="50">
        <f t="shared" si="1"/>
        <v>5</v>
      </c>
      <c r="L6" s="51">
        <f t="shared" si="2"/>
        <v>0</v>
      </c>
      <c r="M6" s="13"/>
      <c r="N6" s="61">
        <v>0</v>
      </c>
      <c r="O6" s="151" t="s">
        <v>222</v>
      </c>
      <c r="P6" s="151" t="s">
        <v>222</v>
      </c>
      <c r="Q6" s="151" t="s">
        <v>222</v>
      </c>
      <c r="R6" s="151" t="s">
        <v>222</v>
      </c>
      <c r="S6" s="151" t="s">
        <v>222</v>
      </c>
      <c r="T6" s="13"/>
      <c r="U6" s="52">
        <f>'Beach Days'!$E$24</f>
        <v>765</v>
      </c>
      <c r="V6" s="52">
        <f>'Beach Days'!$H$24</f>
        <v>0</v>
      </c>
      <c r="W6" s="40">
        <f t="shared" si="3"/>
        <v>0</v>
      </c>
    </row>
    <row r="7" spans="1:23">
      <c r="A7" s="75" t="s">
        <v>200</v>
      </c>
      <c r="B7" s="153"/>
      <c r="C7" s="36">
        <f>Monitoring!$B$33</f>
        <v>8</v>
      </c>
      <c r="D7" s="31">
        <f>Monitoring!$F$33</f>
        <v>8</v>
      </c>
      <c r="E7" s="43">
        <f t="shared" si="0"/>
        <v>1</v>
      </c>
      <c r="F7" s="148">
        <f>Monitoring!$J$33</f>
        <v>29.929999999999996</v>
      </c>
      <c r="G7" s="68">
        <f>'Tier 1 Stats'!B9</f>
        <v>7</v>
      </c>
      <c r="H7" s="88">
        <f>'Tier 1 Stats'!F9</f>
        <v>1</v>
      </c>
      <c r="I7" s="68"/>
      <c r="J7" s="69">
        <v>0</v>
      </c>
      <c r="K7" s="69">
        <f t="shared" si="1"/>
        <v>8</v>
      </c>
      <c r="L7" s="43">
        <f t="shared" si="2"/>
        <v>0</v>
      </c>
      <c r="M7" s="68"/>
      <c r="N7" s="70">
        <v>0</v>
      </c>
      <c r="O7" s="152" t="s">
        <v>222</v>
      </c>
      <c r="P7" s="152" t="s">
        <v>222</v>
      </c>
      <c r="Q7" s="152" t="s">
        <v>222</v>
      </c>
      <c r="R7" s="152" t="s">
        <v>222</v>
      </c>
      <c r="S7" s="152" t="s">
        <v>222</v>
      </c>
      <c r="T7" s="68"/>
      <c r="U7" s="44">
        <f>'Beach Days'!$E$34</f>
        <v>1224</v>
      </c>
      <c r="V7" s="44">
        <f>'Beach Days'!$H$34</f>
        <v>0</v>
      </c>
      <c r="W7" s="43">
        <f t="shared" si="3"/>
        <v>0</v>
      </c>
    </row>
    <row r="8" spans="1:23">
      <c r="C8" s="12">
        <f>SUM(C3:C7)</f>
        <v>23</v>
      </c>
      <c r="D8" s="12">
        <f>SUM(D3:D7)</f>
        <v>23</v>
      </c>
      <c r="E8" s="18">
        <f t="shared" si="0"/>
        <v>1</v>
      </c>
      <c r="F8" s="149">
        <f>SUM(F3:F7)</f>
        <v>101.89999999999999</v>
      </c>
      <c r="G8" s="10">
        <f>SUM(G3:G7)</f>
        <v>7</v>
      </c>
      <c r="H8" s="139">
        <f>'Tier 1 Stats'!E16</f>
        <v>1</v>
      </c>
      <c r="I8" s="12"/>
      <c r="J8" s="12">
        <f>SUM(J3:J7)</f>
        <v>1</v>
      </c>
      <c r="K8" s="17">
        <f t="shared" si="1"/>
        <v>22</v>
      </c>
      <c r="L8" s="18">
        <f t="shared" si="2"/>
        <v>4.3478260869565216E-2</v>
      </c>
      <c r="M8" s="12"/>
      <c r="N8" s="12">
        <f t="shared" ref="N8:S8" si="4">SUM(N3:N7)</f>
        <v>2</v>
      </c>
      <c r="O8" s="12">
        <f t="shared" si="4"/>
        <v>0</v>
      </c>
      <c r="P8" s="12">
        <f t="shared" si="4"/>
        <v>2</v>
      </c>
      <c r="Q8" s="12">
        <f t="shared" si="4"/>
        <v>0</v>
      </c>
      <c r="R8" s="12">
        <f t="shared" si="4"/>
        <v>0</v>
      </c>
      <c r="S8" s="12">
        <f t="shared" si="4"/>
        <v>0</v>
      </c>
      <c r="T8" s="12"/>
      <c r="U8" s="10">
        <f>SUM(U3:U7)</f>
        <v>3519</v>
      </c>
      <c r="V8" s="10">
        <f>SUM(V3:V7)</f>
        <v>4</v>
      </c>
      <c r="W8" s="54">
        <f t="shared" si="3"/>
        <v>1.1366865586814436E-3</v>
      </c>
    </row>
    <row r="9" spans="1:23">
      <c r="C9" s="12"/>
      <c r="D9" s="12"/>
      <c r="E9" s="18"/>
      <c r="F9" s="10"/>
      <c r="G9" s="10"/>
      <c r="H9" s="87"/>
      <c r="I9" s="12"/>
      <c r="J9" s="12"/>
      <c r="K9" s="17"/>
      <c r="L9" s="18"/>
      <c r="M9" s="12"/>
      <c r="N9" s="12"/>
      <c r="O9" s="12"/>
      <c r="P9" s="12"/>
      <c r="Q9" s="12"/>
      <c r="R9" s="12"/>
      <c r="S9" s="12"/>
      <c r="T9" s="12"/>
      <c r="U9" s="10"/>
      <c r="V9" s="10"/>
      <c r="W9" s="54"/>
    </row>
    <row r="10" spans="1:23">
      <c r="V10" s="19"/>
    </row>
    <row r="11" spans="1:23">
      <c r="A11" s="85" t="s">
        <v>55</v>
      </c>
      <c r="V11" s="19"/>
    </row>
    <row r="12" spans="1:23">
      <c r="C12" s="94" t="s">
        <v>52</v>
      </c>
      <c r="D12" s="84" t="s">
        <v>64</v>
      </c>
    </row>
    <row r="13" spans="1:23">
      <c r="C13" s="94"/>
      <c r="D13" s="84" t="s">
        <v>65</v>
      </c>
    </row>
    <row r="14" spans="1:23">
      <c r="C14" s="94" t="s">
        <v>56</v>
      </c>
      <c r="D14" s="83" t="s">
        <v>63</v>
      </c>
    </row>
    <row r="15" spans="1:23">
      <c r="C15" s="94" t="s">
        <v>53</v>
      </c>
      <c r="D15" s="84" t="s">
        <v>66</v>
      </c>
    </row>
    <row r="16" spans="1:23">
      <c r="C16" s="94"/>
      <c r="D16" s="84" t="s">
        <v>67</v>
      </c>
    </row>
    <row r="17" spans="3:4">
      <c r="C17" s="94" t="s">
        <v>54</v>
      </c>
      <c r="D17" s="83" t="s">
        <v>224</v>
      </c>
    </row>
    <row r="18" spans="3:4">
      <c r="C18" s="94"/>
      <c r="D18" s="83" t="s">
        <v>225</v>
      </c>
    </row>
    <row r="19" spans="3:4">
      <c r="C19" s="94"/>
      <c r="D19" s="83" t="s">
        <v>226</v>
      </c>
    </row>
    <row r="20" spans="3:4">
      <c r="C20" s="94" t="s">
        <v>58</v>
      </c>
      <c r="D20" s="83" t="s">
        <v>68</v>
      </c>
    </row>
    <row r="21" spans="3:4">
      <c r="C21" s="95"/>
      <c r="D21" s="83" t="s">
        <v>69</v>
      </c>
    </row>
    <row r="22" spans="3:4">
      <c r="C22" s="94" t="s">
        <v>57</v>
      </c>
      <c r="D22" s="83" t="s">
        <v>61</v>
      </c>
    </row>
    <row r="23" spans="3:4">
      <c r="C23" s="94" t="s">
        <v>59</v>
      </c>
      <c r="D23" s="83" t="s">
        <v>62</v>
      </c>
    </row>
  </sheetData>
  <mergeCells count="4">
    <mergeCell ref="J1:L1"/>
    <mergeCell ref="N1:S1"/>
    <mergeCell ref="U1:W1"/>
    <mergeCell ref="C1:G1"/>
  </mergeCells>
  <phoneticPr fontId="3" type="noConversion"/>
  <printOptions horizontalCentered="1" gridLines="1"/>
  <pageMargins left="0.25" right="0.25" top="1.5" bottom="0.75" header="0.5" footer="0.5"/>
  <pageSetup scale="80" orientation="landscape" r:id="rId1"/>
  <headerFooter alignWithMargins="0">
    <oddHeader>&amp;C&amp;"Arial,Bold"&amp;16 2010 Swimming Season
South Carolina Summary</oddHeader>
    <oddFooter>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K38"/>
  <sheetViews>
    <sheetView zoomScaleNormal="100" workbookViewId="0"/>
  </sheetViews>
  <sheetFormatPr defaultRowHeight="12.75"/>
  <cols>
    <col min="1" max="1" width="12.5703125" style="28" customWidth="1"/>
    <col min="2" max="2" width="7.7109375" style="28" customWidth="1"/>
    <col min="3" max="3" width="33" style="28" customWidth="1"/>
    <col min="4" max="4" width="12.5703125" style="28" customWidth="1"/>
    <col min="5" max="5" width="8.28515625" style="56" customWidth="1"/>
    <col min="6" max="6" width="9.140625" style="24"/>
    <col min="7" max="10" width="9.7109375" style="28" customWidth="1"/>
    <col min="12" max="16384" width="9.140625" style="24"/>
  </cols>
  <sheetData>
    <row r="1" spans="1:10" ht="33.75" customHeight="1">
      <c r="A1" s="25" t="s">
        <v>16</v>
      </c>
      <c r="B1" s="25" t="s">
        <v>17</v>
      </c>
      <c r="C1" s="25" t="s">
        <v>84</v>
      </c>
      <c r="D1" s="25" t="s">
        <v>85</v>
      </c>
      <c r="E1" s="3" t="s">
        <v>86</v>
      </c>
      <c r="F1" s="82" t="s">
        <v>216</v>
      </c>
      <c r="G1" s="25" t="s">
        <v>87</v>
      </c>
      <c r="H1" s="25" t="s">
        <v>88</v>
      </c>
      <c r="I1" s="25" t="s">
        <v>89</v>
      </c>
      <c r="J1" s="25" t="s">
        <v>90</v>
      </c>
    </row>
    <row r="2" spans="1:10" ht="12.75" customHeight="1">
      <c r="A2" s="74" t="s">
        <v>167</v>
      </c>
      <c r="B2" s="74" t="s">
        <v>168</v>
      </c>
      <c r="C2" s="74" t="s">
        <v>169</v>
      </c>
      <c r="D2" s="74" t="s">
        <v>33</v>
      </c>
      <c r="E2" s="74">
        <v>2</v>
      </c>
      <c r="F2" s="141">
        <v>2.99</v>
      </c>
      <c r="G2" s="74">
        <v>32.306159520000001</v>
      </c>
      <c r="H2" s="74">
        <v>-80.499827980000006</v>
      </c>
      <c r="I2" s="74">
        <v>32.306159520000001</v>
      </c>
      <c r="J2" s="74">
        <v>-80.499827980000006</v>
      </c>
    </row>
    <row r="3" spans="1:10" ht="12.75" customHeight="1">
      <c r="A3" s="74" t="s">
        <v>167</v>
      </c>
      <c r="B3" s="74" t="s">
        <v>170</v>
      </c>
      <c r="C3" s="74" t="s">
        <v>171</v>
      </c>
      <c r="D3" s="74" t="s">
        <v>33</v>
      </c>
      <c r="E3" s="74">
        <v>2</v>
      </c>
      <c r="F3" s="141">
        <v>1.53</v>
      </c>
      <c r="G3" s="74">
        <v>32.406360530000001</v>
      </c>
      <c r="H3" s="74">
        <v>-80.431572520000003</v>
      </c>
      <c r="I3" s="74">
        <v>32.413162620000001</v>
      </c>
      <c r="J3" s="74">
        <v>-80.43838332</v>
      </c>
    </row>
    <row r="4" spans="1:10" ht="12.75" customHeight="1">
      <c r="A4" s="74" t="s">
        <v>167</v>
      </c>
      <c r="B4" s="74" t="s">
        <v>172</v>
      </c>
      <c r="C4" s="74" t="s">
        <v>173</v>
      </c>
      <c r="D4" s="74" t="s">
        <v>33</v>
      </c>
      <c r="E4" s="74">
        <v>2</v>
      </c>
      <c r="F4" s="141">
        <v>13.58</v>
      </c>
      <c r="G4" s="74">
        <v>32.191840470000002</v>
      </c>
      <c r="H4" s="74">
        <v>-80.696857129999998</v>
      </c>
      <c r="I4" s="74">
        <v>32.112751289999999</v>
      </c>
      <c r="J4" s="74">
        <v>-80.828173719999995</v>
      </c>
    </row>
    <row r="5" spans="1:10" ht="12.75" customHeight="1">
      <c r="A5" s="75" t="s">
        <v>167</v>
      </c>
      <c r="B5" s="75" t="s">
        <v>174</v>
      </c>
      <c r="C5" s="75" t="s">
        <v>175</v>
      </c>
      <c r="D5" s="75" t="s">
        <v>33</v>
      </c>
      <c r="E5" s="75">
        <v>2</v>
      </c>
      <c r="F5" s="145">
        <v>4.22</v>
      </c>
      <c r="G5" s="75">
        <v>32.390505159999996</v>
      </c>
      <c r="H5" s="75">
        <v>-80.430510139999996</v>
      </c>
      <c r="I5" s="75">
        <v>32.390505159999996</v>
      </c>
      <c r="J5" s="75">
        <v>-80.430510139999996</v>
      </c>
    </row>
    <row r="6" spans="1:10" ht="12.75" customHeight="1">
      <c r="A6" s="33"/>
      <c r="B6" s="34">
        <f>COUNTA(B2:B5)</f>
        <v>4</v>
      </c>
      <c r="C6" s="33"/>
      <c r="D6" s="33"/>
      <c r="E6" s="81"/>
      <c r="F6" s="142">
        <f>SUM(F2:F5)</f>
        <v>22.32</v>
      </c>
      <c r="G6" s="33"/>
      <c r="H6" s="33"/>
      <c r="I6" s="33"/>
      <c r="J6" s="33"/>
    </row>
    <row r="7" spans="1:10" ht="12.75" customHeight="1">
      <c r="A7" s="33"/>
      <c r="B7" s="33"/>
      <c r="C7" s="33"/>
      <c r="D7" s="33"/>
      <c r="E7" s="57"/>
      <c r="F7" s="143"/>
      <c r="G7" s="33"/>
      <c r="H7" s="33"/>
      <c r="I7" s="33"/>
      <c r="J7" s="33"/>
    </row>
    <row r="8" spans="1:10" ht="12.75" customHeight="1">
      <c r="A8" s="74" t="s">
        <v>176</v>
      </c>
      <c r="B8" s="74" t="s">
        <v>179</v>
      </c>
      <c r="C8" s="74" t="s">
        <v>180</v>
      </c>
      <c r="D8" s="74" t="s">
        <v>33</v>
      </c>
      <c r="E8" s="74">
        <v>2</v>
      </c>
      <c r="F8" s="141">
        <v>6.02</v>
      </c>
      <c r="G8" s="74">
        <v>32.68455909</v>
      </c>
      <c r="H8" s="74">
        <v>-79.885426089999996</v>
      </c>
      <c r="I8" s="74">
        <v>32.638569199999999</v>
      </c>
      <c r="J8" s="74">
        <v>-79.972019979999999</v>
      </c>
    </row>
    <row r="9" spans="1:10" ht="12.75" customHeight="1">
      <c r="A9" s="74" t="s">
        <v>176</v>
      </c>
      <c r="B9" s="74" t="s">
        <v>181</v>
      </c>
      <c r="C9" s="74" t="s">
        <v>182</v>
      </c>
      <c r="D9" s="74" t="s">
        <v>33</v>
      </c>
      <c r="E9" s="74">
        <v>2</v>
      </c>
      <c r="F9" s="141">
        <v>5.92</v>
      </c>
      <c r="G9" s="74">
        <v>32.79836667</v>
      </c>
      <c r="H9" s="74">
        <v>-79.749789849999999</v>
      </c>
      <c r="I9" s="74">
        <v>32.79836667</v>
      </c>
      <c r="J9" s="74">
        <v>-79.749789849999999</v>
      </c>
    </row>
    <row r="10" spans="1:10" ht="12.75" customHeight="1">
      <c r="A10" s="74" t="s">
        <v>176</v>
      </c>
      <c r="B10" s="74" t="s">
        <v>183</v>
      </c>
      <c r="C10" s="74" t="s">
        <v>184</v>
      </c>
      <c r="D10" s="74" t="s">
        <v>33</v>
      </c>
      <c r="E10" s="74">
        <v>2</v>
      </c>
      <c r="F10" s="141">
        <v>8.43</v>
      </c>
      <c r="G10" s="74">
        <v>32.609425100000003</v>
      </c>
      <c r="H10" s="74">
        <v>-80.009083189999998</v>
      </c>
      <c r="I10" s="74">
        <v>32.578276160000001</v>
      </c>
      <c r="J10" s="74">
        <v>-80.145140760000004</v>
      </c>
    </row>
    <row r="11" spans="1:10" ht="12.75" customHeight="1">
      <c r="A11" s="74" t="s">
        <v>176</v>
      </c>
      <c r="B11" s="74" t="s">
        <v>185</v>
      </c>
      <c r="C11" s="74" t="s">
        <v>186</v>
      </c>
      <c r="D11" s="74" t="s">
        <v>33</v>
      </c>
      <c r="E11" s="74">
        <v>2</v>
      </c>
      <c r="F11" s="141">
        <v>2.91</v>
      </c>
      <c r="G11" s="74">
        <v>32.574618639999997</v>
      </c>
      <c r="H11" s="74">
        <v>-80.15097523</v>
      </c>
      <c r="I11" s="74">
        <v>32.568731909999997</v>
      </c>
      <c r="J11" s="74">
        <v>-80.185509179999997</v>
      </c>
    </row>
    <row r="12" spans="1:10" ht="12.75" customHeight="1">
      <c r="A12" s="75" t="s">
        <v>176</v>
      </c>
      <c r="B12" s="75" t="s">
        <v>187</v>
      </c>
      <c r="C12" s="75" t="s">
        <v>188</v>
      </c>
      <c r="D12" s="75" t="s">
        <v>33</v>
      </c>
      <c r="E12" s="75">
        <v>2</v>
      </c>
      <c r="F12" s="145">
        <v>2.5099999999999998</v>
      </c>
      <c r="G12" s="75">
        <v>32.77178112</v>
      </c>
      <c r="H12" s="75">
        <v>-79.813983719999996</v>
      </c>
      <c r="I12" s="75">
        <v>32.753490130000003</v>
      </c>
      <c r="J12" s="75">
        <v>-79.84892284</v>
      </c>
    </row>
    <row r="13" spans="1:10" ht="12.75" customHeight="1">
      <c r="A13" s="33"/>
      <c r="B13" s="34">
        <f>COUNTA(B8:B12)</f>
        <v>5</v>
      </c>
      <c r="C13" s="33"/>
      <c r="D13" s="33"/>
      <c r="E13" s="81"/>
      <c r="F13" s="142">
        <f>SUM(F8:F12)</f>
        <v>25.79</v>
      </c>
      <c r="G13" s="33"/>
      <c r="H13" s="33"/>
      <c r="I13" s="33"/>
      <c r="J13" s="33"/>
    </row>
    <row r="14" spans="1:10" ht="12.75" customHeight="1">
      <c r="A14" s="33"/>
      <c r="B14" s="34"/>
      <c r="C14" s="33"/>
      <c r="D14" s="33"/>
      <c r="E14" s="81"/>
      <c r="F14" s="142"/>
      <c r="G14" s="33"/>
      <c r="H14" s="33"/>
      <c r="I14" s="33"/>
      <c r="J14" s="33"/>
    </row>
    <row r="15" spans="1:10" ht="12.75" customHeight="1">
      <c r="A15" s="36" t="s">
        <v>218</v>
      </c>
      <c r="B15" s="75" t="s">
        <v>177</v>
      </c>
      <c r="C15" s="75" t="s">
        <v>178</v>
      </c>
      <c r="D15" s="75" t="s">
        <v>33</v>
      </c>
      <c r="E15" s="75">
        <v>2</v>
      </c>
      <c r="F15" s="145">
        <v>5.82</v>
      </c>
      <c r="G15" s="75">
        <v>32.50964587</v>
      </c>
      <c r="H15" s="75">
        <v>-80.287539069999994</v>
      </c>
      <c r="I15" s="75">
        <v>32.491097660000001</v>
      </c>
      <c r="J15" s="75">
        <v>-80.34431601</v>
      </c>
    </row>
    <row r="16" spans="1:10" ht="12.75" customHeight="1">
      <c r="A16" s="33"/>
      <c r="B16" s="34">
        <f>COUNTA(B15:B15)</f>
        <v>1</v>
      </c>
      <c r="C16" s="33"/>
      <c r="D16" s="33"/>
      <c r="E16" s="81"/>
      <c r="F16" s="142">
        <f>SUM(F15:F15)</f>
        <v>5.82</v>
      </c>
      <c r="G16" s="33"/>
      <c r="H16" s="33"/>
      <c r="I16" s="33"/>
      <c r="J16" s="33"/>
    </row>
    <row r="17" spans="1:10" ht="12.75" customHeight="1">
      <c r="A17" s="33"/>
      <c r="B17" s="34"/>
      <c r="C17" s="33"/>
      <c r="D17" s="33"/>
      <c r="E17" s="81"/>
      <c r="F17" s="142"/>
      <c r="G17" s="33"/>
      <c r="H17" s="33"/>
      <c r="I17" s="33"/>
      <c r="J17" s="33"/>
    </row>
    <row r="18" spans="1:10" ht="18" customHeight="1">
      <c r="A18" s="74" t="s">
        <v>189</v>
      </c>
      <c r="B18" s="74" t="s">
        <v>190</v>
      </c>
      <c r="C18" s="74" t="s">
        <v>191</v>
      </c>
      <c r="D18" s="74" t="s">
        <v>33</v>
      </c>
      <c r="E18" s="74">
        <v>2</v>
      </c>
      <c r="F18" s="141">
        <v>3.73</v>
      </c>
      <c r="G18" s="74">
        <v>33.375184769999997</v>
      </c>
      <c r="H18" s="74">
        <v>-79.148242120000006</v>
      </c>
      <c r="I18" s="74">
        <v>33.375184769999997</v>
      </c>
      <c r="J18" s="74">
        <v>-79.148242120000006</v>
      </c>
    </row>
    <row r="19" spans="1:10" ht="18" customHeight="1">
      <c r="A19" s="74" t="s">
        <v>189</v>
      </c>
      <c r="B19" s="74" t="s">
        <v>192</v>
      </c>
      <c r="C19" s="74" t="s">
        <v>193</v>
      </c>
      <c r="D19" s="74" t="s">
        <v>33</v>
      </c>
      <c r="E19" s="74">
        <v>2</v>
      </c>
      <c r="F19" s="141">
        <v>3.4</v>
      </c>
      <c r="G19" s="74">
        <v>33.572129830000002</v>
      </c>
      <c r="H19" s="74">
        <v>-79.002273900000006</v>
      </c>
      <c r="I19" s="74">
        <v>33.531863889999997</v>
      </c>
      <c r="J19" s="74">
        <v>-79.032407180000007</v>
      </c>
    </row>
    <row r="20" spans="1:10" ht="18" customHeight="1">
      <c r="A20" s="74" t="s">
        <v>189</v>
      </c>
      <c r="B20" s="74" t="s">
        <v>194</v>
      </c>
      <c r="C20" s="74" t="s">
        <v>195</v>
      </c>
      <c r="D20" s="74" t="s">
        <v>33</v>
      </c>
      <c r="E20" s="74">
        <v>2</v>
      </c>
      <c r="F20" s="141">
        <v>3.2</v>
      </c>
      <c r="G20" s="74">
        <v>33.500185100000003</v>
      </c>
      <c r="H20" s="74">
        <v>-79.066959220000001</v>
      </c>
      <c r="I20" s="74">
        <v>33.500185100000003</v>
      </c>
      <c r="J20" s="74">
        <v>-79.066959220000001</v>
      </c>
    </row>
    <row r="21" spans="1:10" ht="18" customHeight="1">
      <c r="A21" s="74" t="s">
        <v>189</v>
      </c>
      <c r="B21" s="74" t="s">
        <v>196</v>
      </c>
      <c r="C21" s="74" t="s">
        <v>197</v>
      </c>
      <c r="D21" s="74" t="s">
        <v>33</v>
      </c>
      <c r="E21" s="74">
        <v>2</v>
      </c>
      <c r="F21" s="141">
        <v>3.91</v>
      </c>
      <c r="G21" s="74">
        <v>33.449662400000001</v>
      </c>
      <c r="H21" s="74">
        <v>-79.107929799999994</v>
      </c>
      <c r="I21" s="74">
        <v>33.449662400000001</v>
      </c>
      <c r="J21" s="74">
        <v>-79.107929799999994</v>
      </c>
    </row>
    <row r="22" spans="1:10" ht="12.75" customHeight="1">
      <c r="A22" s="75" t="s">
        <v>189</v>
      </c>
      <c r="B22" s="75" t="s">
        <v>198</v>
      </c>
      <c r="C22" s="75" t="s">
        <v>199</v>
      </c>
      <c r="D22" s="75" t="s">
        <v>33</v>
      </c>
      <c r="E22" s="75">
        <v>2</v>
      </c>
      <c r="F22" s="145">
        <v>3.8</v>
      </c>
      <c r="G22" s="75">
        <v>33.398968089999997</v>
      </c>
      <c r="H22" s="75">
        <v>-79.138261499999999</v>
      </c>
      <c r="I22" s="75">
        <v>33.398968089999997</v>
      </c>
      <c r="J22" s="75">
        <v>-79.138261499999999</v>
      </c>
    </row>
    <row r="23" spans="1:10" ht="12.75" customHeight="1">
      <c r="A23" s="33"/>
      <c r="B23" s="34">
        <f>COUNTA(B18:B22)</f>
        <v>5</v>
      </c>
      <c r="C23" s="33"/>
      <c r="D23" s="48"/>
      <c r="E23" s="81"/>
      <c r="F23" s="142">
        <f>SUM(F18:F22)</f>
        <v>18.04</v>
      </c>
      <c r="G23" s="48"/>
      <c r="H23" s="48"/>
      <c r="I23" s="48"/>
      <c r="J23" s="48"/>
    </row>
    <row r="24" spans="1:10" ht="12.75" customHeight="1">
      <c r="A24" s="33"/>
      <c r="B24" s="34"/>
      <c r="C24" s="33"/>
      <c r="D24" s="48"/>
      <c r="E24" s="58"/>
      <c r="F24" s="143"/>
      <c r="G24" s="48"/>
      <c r="H24" s="48"/>
      <c r="I24" s="48"/>
      <c r="J24" s="48"/>
    </row>
    <row r="25" spans="1:10" ht="12.75" customHeight="1">
      <c r="A25" s="74" t="s">
        <v>200</v>
      </c>
      <c r="B25" s="74" t="s">
        <v>201</v>
      </c>
      <c r="C25" s="74" t="s">
        <v>202</v>
      </c>
      <c r="D25" s="74" t="s">
        <v>33</v>
      </c>
      <c r="E25" s="74">
        <v>1</v>
      </c>
      <c r="F25" s="141">
        <v>0.54</v>
      </c>
      <c r="G25" s="74">
        <v>33.787784350000003</v>
      </c>
      <c r="H25" s="74">
        <v>-78.737441239999995</v>
      </c>
      <c r="I25" s="74">
        <v>33.783544669999998</v>
      </c>
      <c r="J25" s="74">
        <v>-78.745334420000006</v>
      </c>
    </row>
    <row r="26" spans="1:10" ht="12.75" customHeight="1">
      <c r="A26" s="74" t="s">
        <v>200</v>
      </c>
      <c r="B26" s="74" t="s">
        <v>203</v>
      </c>
      <c r="C26" s="74" t="s">
        <v>204</v>
      </c>
      <c r="D26" s="74" t="s">
        <v>33</v>
      </c>
      <c r="E26" s="74">
        <v>1</v>
      </c>
      <c r="F26" s="141">
        <v>3.47</v>
      </c>
      <c r="G26" s="74">
        <v>33.781188290000003</v>
      </c>
      <c r="H26" s="74">
        <v>-78.749748890000006</v>
      </c>
      <c r="I26" s="74">
        <v>33.781188290000003</v>
      </c>
      <c r="J26" s="74">
        <v>-78.749748890000006</v>
      </c>
    </row>
    <row r="27" spans="1:10" ht="12.75" customHeight="1">
      <c r="A27" s="74" t="s">
        <v>200</v>
      </c>
      <c r="B27" s="74" t="s">
        <v>205</v>
      </c>
      <c r="C27" s="74" t="s">
        <v>206</v>
      </c>
      <c r="D27" s="74" t="s">
        <v>33</v>
      </c>
      <c r="E27" s="74">
        <v>2</v>
      </c>
      <c r="F27" s="141">
        <v>1.79</v>
      </c>
      <c r="G27" s="74">
        <v>33.592648949999997</v>
      </c>
      <c r="H27" s="74">
        <v>-78.983125439999995</v>
      </c>
      <c r="I27" s="74">
        <v>33.572201970000002</v>
      </c>
      <c r="J27" s="74">
        <v>-79.002202209999993</v>
      </c>
    </row>
    <row r="28" spans="1:10" ht="12.75" customHeight="1">
      <c r="A28" s="74" t="s">
        <v>200</v>
      </c>
      <c r="B28" s="74" t="s">
        <v>207</v>
      </c>
      <c r="C28" s="74" t="s">
        <v>208</v>
      </c>
      <c r="D28" s="74" t="s">
        <v>33</v>
      </c>
      <c r="E28" s="74">
        <v>1</v>
      </c>
      <c r="F28" s="141">
        <v>0.33</v>
      </c>
      <c r="G28" s="74">
        <v>33.657659879999997</v>
      </c>
      <c r="H28" s="74">
        <v>-78.917475409999994</v>
      </c>
      <c r="I28" s="74">
        <v>33.654060749999999</v>
      </c>
      <c r="J28" s="74">
        <v>-78.921381319999995</v>
      </c>
    </row>
    <row r="29" spans="1:10" ht="18" customHeight="1">
      <c r="A29" s="74" t="s">
        <v>200</v>
      </c>
      <c r="B29" s="74" t="s">
        <v>209</v>
      </c>
      <c r="C29" s="74" t="s">
        <v>227</v>
      </c>
      <c r="D29" s="74" t="s">
        <v>33</v>
      </c>
      <c r="E29" s="74">
        <v>1</v>
      </c>
      <c r="F29" s="141">
        <v>3.4</v>
      </c>
      <c r="G29" s="74">
        <v>33.654022980000001</v>
      </c>
      <c r="H29" s="74">
        <v>-78.921427199999997</v>
      </c>
      <c r="I29" s="74">
        <v>33.625191409999999</v>
      </c>
      <c r="J29" s="74">
        <v>-78.952710310000001</v>
      </c>
    </row>
    <row r="30" spans="1:10" ht="12.75" customHeight="1">
      <c r="A30" s="74" t="s">
        <v>200</v>
      </c>
      <c r="B30" s="74" t="s">
        <v>210</v>
      </c>
      <c r="C30" s="74" t="s">
        <v>211</v>
      </c>
      <c r="D30" s="74" t="s">
        <v>33</v>
      </c>
      <c r="E30" s="74">
        <v>1</v>
      </c>
      <c r="F30" s="141">
        <v>9.77</v>
      </c>
      <c r="G30" s="74">
        <v>33.736921119999998</v>
      </c>
      <c r="H30" s="74">
        <v>-78.822497499999997</v>
      </c>
      <c r="I30" s="74">
        <v>33.657667590000003</v>
      </c>
      <c r="J30" s="74">
        <v>-78.917466919999995</v>
      </c>
    </row>
    <row r="31" spans="1:10" ht="12.75" customHeight="1">
      <c r="A31" s="74" t="s">
        <v>200</v>
      </c>
      <c r="B31" s="74" t="s">
        <v>212</v>
      </c>
      <c r="C31" s="74" t="s">
        <v>213</v>
      </c>
      <c r="D31" s="74" t="s">
        <v>33</v>
      </c>
      <c r="E31" s="74">
        <v>1</v>
      </c>
      <c r="F31" s="141">
        <v>8.5</v>
      </c>
      <c r="G31" s="74">
        <v>33.813933599999999</v>
      </c>
      <c r="H31" s="74">
        <v>-78.682151919999995</v>
      </c>
      <c r="I31" s="74">
        <v>33.813933599999999</v>
      </c>
      <c r="J31" s="74">
        <v>-78.682151919999995</v>
      </c>
    </row>
    <row r="32" spans="1:10" ht="12.75" customHeight="1">
      <c r="A32" s="75" t="s">
        <v>200</v>
      </c>
      <c r="B32" s="75" t="s">
        <v>214</v>
      </c>
      <c r="C32" s="75" t="s">
        <v>215</v>
      </c>
      <c r="D32" s="75" t="s">
        <v>33</v>
      </c>
      <c r="E32" s="75">
        <v>1</v>
      </c>
      <c r="F32" s="145">
        <v>2.13</v>
      </c>
      <c r="G32" s="75">
        <v>33.61697848</v>
      </c>
      <c r="H32" s="75">
        <v>-78.960380479999998</v>
      </c>
      <c r="I32" s="75">
        <v>33.592692200000002</v>
      </c>
      <c r="J32" s="75">
        <v>-78.983084259999998</v>
      </c>
    </row>
    <row r="33" spans="1:10" ht="12.75" customHeight="1">
      <c r="A33" s="33"/>
      <c r="B33" s="34">
        <f>COUNTA(B25:B32)</f>
        <v>8</v>
      </c>
      <c r="C33" s="33"/>
      <c r="D33" s="33"/>
      <c r="E33" s="81"/>
      <c r="F33" s="142">
        <f>SUM(F25:F32)</f>
        <v>29.929999999999996</v>
      </c>
      <c r="G33" s="33"/>
      <c r="H33" s="33"/>
      <c r="I33" s="33"/>
      <c r="J33" s="33"/>
    </row>
    <row r="34" spans="1:10" ht="12.75" customHeight="1">
      <c r="A34" s="33"/>
      <c r="B34" s="34"/>
      <c r="C34" s="33"/>
      <c r="D34" s="33"/>
      <c r="E34" s="81"/>
      <c r="F34" s="55"/>
      <c r="G34" s="33"/>
      <c r="H34" s="33"/>
      <c r="I34" s="33"/>
      <c r="J34" s="33"/>
    </row>
    <row r="35" spans="1:10" ht="12.75" customHeight="1">
      <c r="A35" s="33"/>
      <c r="B35" s="34"/>
      <c r="C35" s="33"/>
      <c r="D35" s="33"/>
      <c r="E35" s="81"/>
      <c r="F35" s="55"/>
      <c r="G35" s="33"/>
      <c r="H35" s="33"/>
      <c r="I35" s="33"/>
      <c r="J35" s="33"/>
    </row>
    <row r="36" spans="1:10" ht="12.75" customHeight="1">
      <c r="A36" s="33"/>
      <c r="C36" s="109" t="s">
        <v>113</v>
      </c>
      <c r="D36" s="110"/>
      <c r="E36" s="111"/>
      <c r="G36" s="33"/>
      <c r="H36" s="33"/>
      <c r="I36" s="33"/>
      <c r="J36" s="33"/>
    </row>
    <row r="37" spans="1:10" s="2" customFormat="1" ht="12.75" customHeight="1">
      <c r="C37" s="105" t="s">
        <v>111</v>
      </c>
      <c r="D37" s="106">
        <f>SUM(B6+B13+B16+B23+B33)</f>
        <v>23</v>
      </c>
      <c r="E37" s="111"/>
      <c r="G37" s="56"/>
      <c r="H37" s="56"/>
      <c r="I37" s="56"/>
      <c r="J37" s="56"/>
    </row>
    <row r="38" spans="1:10" ht="12.75" customHeight="1">
      <c r="A38" s="49"/>
      <c r="B38" s="49"/>
      <c r="C38" s="105" t="s">
        <v>112</v>
      </c>
      <c r="D38" s="144">
        <f>SUM(F6+F13+F16+F23+F33)</f>
        <v>101.89999999999999</v>
      </c>
      <c r="E38" s="108" t="s">
        <v>217</v>
      </c>
      <c r="F38" s="96"/>
      <c r="G38" s="48"/>
      <c r="H38" s="48"/>
      <c r="I38" s="48"/>
      <c r="J38" s="48"/>
    </row>
  </sheetData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2010 Swimming Season
South Carolina Beach Attributes</oddHeader>
    <oddFooter>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J40"/>
  <sheetViews>
    <sheetView workbookViewId="0"/>
  </sheetViews>
  <sheetFormatPr defaultRowHeight="12.75"/>
  <cols>
    <col min="1" max="1" width="11.5703125" style="5" customWidth="1"/>
    <col min="2" max="2" width="7.7109375" style="5" customWidth="1"/>
    <col min="3" max="3" width="41" style="5" customWidth="1"/>
    <col min="4" max="6" width="9.28515625" style="5" customWidth="1"/>
    <col min="7" max="7" width="11" style="5" customWidth="1"/>
    <col min="8" max="8" width="9.28515625" style="5" customWidth="1"/>
    <col min="9" max="9" width="11" style="5" customWidth="1"/>
    <col min="10" max="16384" width="9.140625" style="5"/>
  </cols>
  <sheetData>
    <row r="1" spans="1:10" s="2" customFormat="1" ht="40.5" customHeight="1">
      <c r="A1" s="25" t="s">
        <v>16</v>
      </c>
      <c r="B1" s="25" t="s">
        <v>17</v>
      </c>
      <c r="C1" s="25" t="s">
        <v>77</v>
      </c>
      <c r="D1" s="3" t="s">
        <v>78</v>
      </c>
      <c r="E1" s="3" t="s">
        <v>79</v>
      </c>
      <c r="F1" s="3" t="s">
        <v>80</v>
      </c>
      <c r="G1" s="3" t="s">
        <v>81</v>
      </c>
      <c r="H1" s="3" t="s">
        <v>82</v>
      </c>
      <c r="I1" s="3" t="s">
        <v>83</v>
      </c>
      <c r="J1" s="82" t="s">
        <v>220</v>
      </c>
    </row>
    <row r="2" spans="1:10" ht="12.75" customHeight="1">
      <c r="A2" s="74" t="s">
        <v>167</v>
      </c>
      <c r="B2" s="74" t="s">
        <v>168</v>
      </c>
      <c r="C2" s="74" t="s">
        <v>169</v>
      </c>
      <c r="D2" s="74">
        <v>153</v>
      </c>
      <c r="E2" s="74" t="s">
        <v>41</v>
      </c>
      <c r="F2" s="74">
        <v>2</v>
      </c>
      <c r="G2" s="74" t="s">
        <v>34</v>
      </c>
      <c r="H2" s="74">
        <v>0</v>
      </c>
      <c r="I2" s="74" t="s">
        <v>34</v>
      </c>
      <c r="J2" s="141">
        <v>2.99</v>
      </c>
    </row>
    <row r="3" spans="1:10" ht="12.75" customHeight="1">
      <c r="A3" s="74" t="s">
        <v>167</v>
      </c>
      <c r="B3" s="74" t="s">
        <v>170</v>
      </c>
      <c r="C3" s="74" t="s">
        <v>171</v>
      </c>
      <c r="D3" s="74">
        <v>153</v>
      </c>
      <c r="E3" s="74" t="s">
        <v>41</v>
      </c>
      <c r="F3" s="74">
        <v>2</v>
      </c>
      <c r="G3" s="74" t="s">
        <v>34</v>
      </c>
      <c r="H3" s="74">
        <v>0</v>
      </c>
      <c r="I3" s="74" t="s">
        <v>34</v>
      </c>
      <c r="J3" s="141">
        <v>1.53</v>
      </c>
    </row>
    <row r="4" spans="1:10" ht="12.75" customHeight="1">
      <c r="A4" s="74" t="s">
        <v>167</v>
      </c>
      <c r="B4" s="74" t="s">
        <v>172</v>
      </c>
      <c r="C4" s="74" t="s">
        <v>173</v>
      </c>
      <c r="D4" s="74">
        <v>153</v>
      </c>
      <c r="E4" s="74" t="s">
        <v>41</v>
      </c>
      <c r="F4" s="74">
        <v>2</v>
      </c>
      <c r="G4" s="74" t="s">
        <v>34</v>
      </c>
      <c r="H4" s="74">
        <v>0</v>
      </c>
      <c r="I4" s="74" t="s">
        <v>34</v>
      </c>
      <c r="J4" s="141">
        <v>13.58</v>
      </c>
    </row>
    <row r="5" spans="1:10" ht="12.75" customHeight="1">
      <c r="A5" s="75" t="s">
        <v>167</v>
      </c>
      <c r="B5" s="75" t="s">
        <v>174</v>
      </c>
      <c r="C5" s="75" t="s">
        <v>175</v>
      </c>
      <c r="D5" s="75">
        <v>153</v>
      </c>
      <c r="E5" s="75" t="s">
        <v>41</v>
      </c>
      <c r="F5" s="75">
        <v>2</v>
      </c>
      <c r="G5" s="75" t="s">
        <v>34</v>
      </c>
      <c r="H5" s="75">
        <v>0</v>
      </c>
      <c r="I5" s="75" t="s">
        <v>34</v>
      </c>
      <c r="J5" s="145">
        <v>4.22</v>
      </c>
    </row>
    <row r="6" spans="1:10" ht="12.75" customHeight="1">
      <c r="A6" s="32"/>
      <c r="B6" s="63">
        <f>COUNTA(B2:B5)</f>
        <v>4</v>
      </c>
      <c r="C6" s="20"/>
      <c r="D6" s="20"/>
      <c r="E6" s="20"/>
      <c r="F6" s="29">
        <f>COUNTIF(F2:F5, "&gt;0")</f>
        <v>4</v>
      </c>
      <c r="G6" s="20"/>
      <c r="H6" s="29"/>
      <c r="I6" s="32"/>
      <c r="J6" s="142">
        <f>SUM(J2:J5)</f>
        <v>22.32</v>
      </c>
    </row>
    <row r="7" spans="1:10" ht="12.75" customHeight="1">
      <c r="A7" s="32"/>
      <c r="B7" s="57"/>
      <c r="C7" s="32"/>
      <c r="D7" s="32"/>
      <c r="E7" s="32"/>
      <c r="F7" s="32"/>
      <c r="G7" s="32"/>
      <c r="H7" s="32"/>
      <c r="I7" s="32"/>
      <c r="J7" s="143"/>
    </row>
    <row r="8" spans="1:10" ht="12.75" customHeight="1">
      <c r="A8" s="74" t="s">
        <v>176</v>
      </c>
      <c r="B8" s="74" t="s">
        <v>179</v>
      </c>
      <c r="C8" s="74" t="s">
        <v>180</v>
      </c>
      <c r="D8" s="74">
        <v>153</v>
      </c>
      <c r="E8" s="74" t="s">
        <v>41</v>
      </c>
      <c r="F8" s="74">
        <v>2</v>
      </c>
      <c r="G8" s="74" t="s">
        <v>34</v>
      </c>
      <c r="H8" s="74">
        <v>0</v>
      </c>
      <c r="I8" s="74" t="s">
        <v>34</v>
      </c>
      <c r="J8" s="141">
        <v>6.02</v>
      </c>
    </row>
    <row r="9" spans="1:10" ht="12.75" customHeight="1">
      <c r="A9" s="74" t="s">
        <v>176</v>
      </c>
      <c r="B9" s="74" t="s">
        <v>181</v>
      </c>
      <c r="C9" s="74" t="s">
        <v>182</v>
      </c>
      <c r="D9" s="74">
        <v>153</v>
      </c>
      <c r="E9" s="74" t="s">
        <v>41</v>
      </c>
      <c r="F9" s="74">
        <v>2</v>
      </c>
      <c r="G9" s="74" t="s">
        <v>34</v>
      </c>
      <c r="H9" s="74">
        <v>0</v>
      </c>
      <c r="I9" s="74" t="s">
        <v>34</v>
      </c>
      <c r="J9" s="141">
        <v>5.92</v>
      </c>
    </row>
    <row r="10" spans="1:10" ht="12.75" customHeight="1">
      <c r="A10" s="74" t="s">
        <v>176</v>
      </c>
      <c r="B10" s="74" t="s">
        <v>183</v>
      </c>
      <c r="C10" s="74" t="s">
        <v>184</v>
      </c>
      <c r="D10" s="74">
        <v>153</v>
      </c>
      <c r="E10" s="74" t="s">
        <v>41</v>
      </c>
      <c r="F10" s="74">
        <v>2</v>
      </c>
      <c r="G10" s="74" t="s">
        <v>34</v>
      </c>
      <c r="H10" s="74">
        <v>0</v>
      </c>
      <c r="I10" s="74" t="s">
        <v>34</v>
      </c>
      <c r="J10" s="141">
        <v>8.43</v>
      </c>
    </row>
    <row r="11" spans="1:10" ht="12.75" customHeight="1">
      <c r="A11" s="74" t="s">
        <v>176</v>
      </c>
      <c r="B11" s="74" t="s">
        <v>185</v>
      </c>
      <c r="C11" s="74" t="s">
        <v>186</v>
      </c>
      <c r="D11" s="74">
        <v>153</v>
      </c>
      <c r="E11" s="74" t="s">
        <v>41</v>
      </c>
      <c r="F11" s="74">
        <v>2</v>
      </c>
      <c r="G11" s="74" t="s">
        <v>34</v>
      </c>
      <c r="H11" s="74">
        <v>0</v>
      </c>
      <c r="I11" s="74" t="s">
        <v>34</v>
      </c>
      <c r="J11" s="141">
        <v>2.91</v>
      </c>
    </row>
    <row r="12" spans="1:10" ht="12.75" customHeight="1">
      <c r="A12" s="75" t="s">
        <v>176</v>
      </c>
      <c r="B12" s="75" t="s">
        <v>187</v>
      </c>
      <c r="C12" s="75" t="s">
        <v>188</v>
      </c>
      <c r="D12" s="75">
        <v>153</v>
      </c>
      <c r="E12" s="75" t="s">
        <v>41</v>
      </c>
      <c r="F12" s="75">
        <v>2</v>
      </c>
      <c r="G12" s="75" t="s">
        <v>34</v>
      </c>
      <c r="H12" s="75">
        <v>0</v>
      </c>
      <c r="I12" s="75" t="s">
        <v>34</v>
      </c>
      <c r="J12" s="145">
        <v>2.5099999999999998</v>
      </c>
    </row>
    <row r="13" spans="1:10" ht="12.75" customHeight="1">
      <c r="A13" s="32"/>
      <c r="B13" s="63">
        <f>COUNTA(B8:B12)</f>
        <v>5</v>
      </c>
      <c r="C13" s="20"/>
      <c r="D13" s="20"/>
      <c r="E13" s="20"/>
      <c r="F13" s="29">
        <f>COUNTIF(F8:F12, "&gt;0")</f>
        <v>5</v>
      </c>
      <c r="G13" s="20"/>
      <c r="H13" s="20"/>
      <c r="I13" s="32"/>
      <c r="J13" s="142">
        <f>SUM(J8:J12)</f>
        <v>25.79</v>
      </c>
    </row>
    <row r="14" spans="1:10" ht="12.75" customHeight="1">
      <c r="A14" s="32"/>
      <c r="B14" s="63"/>
      <c r="C14" s="20"/>
      <c r="D14" s="20"/>
      <c r="E14" s="20"/>
      <c r="F14" s="29"/>
      <c r="G14" s="20"/>
      <c r="H14" s="20"/>
      <c r="I14" s="32"/>
      <c r="J14" s="142"/>
    </row>
    <row r="15" spans="1:10" ht="12.75" customHeight="1">
      <c r="A15" s="36" t="s">
        <v>218</v>
      </c>
      <c r="B15" s="75" t="s">
        <v>177</v>
      </c>
      <c r="C15" s="75" t="s">
        <v>178</v>
      </c>
      <c r="D15" s="75">
        <v>153</v>
      </c>
      <c r="E15" s="75" t="s">
        <v>41</v>
      </c>
      <c r="F15" s="75">
        <v>2</v>
      </c>
      <c r="G15" s="75" t="s">
        <v>34</v>
      </c>
      <c r="H15" s="75">
        <v>0</v>
      </c>
      <c r="I15" s="75" t="s">
        <v>34</v>
      </c>
      <c r="J15" s="145">
        <v>5.82</v>
      </c>
    </row>
    <row r="16" spans="1:10" ht="12.75" customHeight="1">
      <c r="A16" s="32"/>
      <c r="B16" s="63">
        <f>COUNTA(B15:B15)</f>
        <v>1</v>
      </c>
      <c r="C16" s="20"/>
      <c r="D16" s="20"/>
      <c r="E16" s="20"/>
      <c r="F16" s="29">
        <f>COUNTIF(F15:F15, "&gt;0")</f>
        <v>1</v>
      </c>
      <c r="G16" s="20"/>
      <c r="H16" s="20"/>
      <c r="I16" s="32"/>
      <c r="J16" s="142">
        <f>SUM(J15:J15)</f>
        <v>5.82</v>
      </c>
    </row>
    <row r="17" spans="1:10" ht="12.75" customHeight="1">
      <c r="A17" s="32"/>
      <c r="B17" s="63"/>
      <c r="C17" s="20"/>
      <c r="D17" s="20"/>
      <c r="E17" s="20"/>
      <c r="F17" s="29"/>
      <c r="G17" s="20"/>
      <c r="H17" s="20"/>
      <c r="I17" s="32"/>
      <c r="J17" s="142"/>
    </row>
    <row r="18" spans="1:10" ht="12.75" customHeight="1">
      <c r="A18" s="74" t="s">
        <v>189</v>
      </c>
      <c r="B18" s="74" t="s">
        <v>190</v>
      </c>
      <c r="C18" s="74" t="s">
        <v>191</v>
      </c>
      <c r="D18" s="74">
        <v>153</v>
      </c>
      <c r="E18" s="74" t="s">
        <v>41</v>
      </c>
      <c r="F18" s="74">
        <v>2</v>
      </c>
      <c r="G18" s="74" t="s">
        <v>34</v>
      </c>
      <c r="H18" s="74">
        <v>0</v>
      </c>
      <c r="I18" s="74" t="s">
        <v>34</v>
      </c>
      <c r="J18" s="141">
        <v>3.73</v>
      </c>
    </row>
    <row r="19" spans="1:10" ht="12.75" customHeight="1">
      <c r="A19" s="74" t="s">
        <v>189</v>
      </c>
      <c r="B19" s="74" t="s">
        <v>192</v>
      </c>
      <c r="C19" s="74" t="s">
        <v>193</v>
      </c>
      <c r="D19" s="74">
        <v>153</v>
      </c>
      <c r="E19" s="74" t="s">
        <v>41</v>
      </c>
      <c r="F19" s="74">
        <v>2</v>
      </c>
      <c r="G19" s="74" t="s">
        <v>34</v>
      </c>
      <c r="H19" s="74">
        <v>0</v>
      </c>
      <c r="I19" s="74" t="s">
        <v>34</v>
      </c>
      <c r="J19" s="141">
        <v>3.4</v>
      </c>
    </row>
    <row r="20" spans="1:10" ht="18" customHeight="1">
      <c r="A20" s="74" t="s">
        <v>189</v>
      </c>
      <c r="B20" s="74" t="s">
        <v>194</v>
      </c>
      <c r="C20" s="74" t="s">
        <v>195</v>
      </c>
      <c r="D20" s="74">
        <v>153</v>
      </c>
      <c r="E20" s="74" t="s">
        <v>41</v>
      </c>
      <c r="F20" s="74">
        <v>2</v>
      </c>
      <c r="G20" s="74" t="s">
        <v>34</v>
      </c>
      <c r="H20" s="74">
        <v>0</v>
      </c>
      <c r="I20" s="74" t="s">
        <v>34</v>
      </c>
      <c r="J20" s="141">
        <v>3.2</v>
      </c>
    </row>
    <row r="21" spans="1:10" ht="12.75" customHeight="1">
      <c r="A21" s="74" t="s">
        <v>189</v>
      </c>
      <c r="B21" s="74" t="s">
        <v>196</v>
      </c>
      <c r="C21" s="74" t="s">
        <v>197</v>
      </c>
      <c r="D21" s="74">
        <v>153</v>
      </c>
      <c r="E21" s="74" t="s">
        <v>41</v>
      </c>
      <c r="F21" s="74">
        <v>2</v>
      </c>
      <c r="G21" s="74" t="s">
        <v>34</v>
      </c>
      <c r="H21" s="74">
        <v>0</v>
      </c>
      <c r="I21" s="74" t="s">
        <v>34</v>
      </c>
      <c r="J21" s="141">
        <v>3.91</v>
      </c>
    </row>
    <row r="22" spans="1:10" ht="12.75" customHeight="1">
      <c r="A22" s="75" t="s">
        <v>189</v>
      </c>
      <c r="B22" s="75" t="s">
        <v>198</v>
      </c>
      <c r="C22" s="75" t="s">
        <v>199</v>
      </c>
      <c r="D22" s="75">
        <v>153</v>
      </c>
      <c r="E22" s="75" t="s">
        <v>41</v>
      </c>
      <c r="F22" s="75">
        <v>2</v>
      </c>
      <c r="G22" s="75" t="s">
        <v>34</v>
      </c>
      <c r="H22" s="75">
        <v>0</v>
      </c>
      <c r="I22" s="75" t="s">
        <v>34</v>
      </c>
      <c r="J22" s="145">
        <v>3.8</v>
      </c>
    </row>
    <row r="23" spans="1:10" ht="12.75" customHeight="1">
      <c r="A23" s="30"/>
      <c r="B23" s="29">
        <f>COUNTA(F18:F22)</f>
        <v>5</v>
      </c>
      <c r="C23" s="29"/>
      <c r="D23" s="30"/>
      <c r="E23" s="30"/>
      <c r="F23" s="29">
        <f>COUNTIF(F18:F22, "&gt;0")</f>
        <v>5</v>
      </c>
      <c r="G23" s="30"/>
      <c r="H23" s="29"/>
      <c r="I23" s="30"/>
      <c r="J23" s="142">
        <f>SUM(J18:J22)</f>
        <v>18.04</v>
      </c>
    </row>
    <row r="24" spans="1:10" ht="12.75" customHeight="1">
      <c r="A24" s="32"/>
      <c r="B24" s="63"/>
      <c r="C24" s="32"/>
      <c r="D24" s="32"/>
      <c r="E24" s="32"/>
      <c r="F24" s="32"/>
      <c r="G24" s="32"/>
      <c r="H24" s="32"/>
      <c r="I24" s="32"/>
      <c r="J24" s="143"/>
    </row>
    <row r="25" spans="1:10" ht="12.75" customHeight="1">
      <c r="A25" s="74" t="s">
        <v>200</v>
      </c>
      <c r="B25" s="74" t="s">
        <v>201</v>
      </c>
      <c r="C25" s="74" t="s">
        <v>202</v>
      </c>
      <c r="D25" s="74">
        <v>153</v>
      </c>
      <c r="E25" s="74" t="s">
        <v>41</v>
      </c>
      <c r="F25" s="74">
        <v>1</v>
      </c>
      <c r="G25" s="74" t="s">
        <v>219</v>
      </c>
      <c r="H25" s="74">
        <v>0</v>
      </c>
      <c r="I25" s="74" t="s">
        <v>219</v>
      </c>
      <c r="J25" s="141">
        <v>0.54</v>
      </c>
    </row>
    <row r="26" spans="1:10" ht="12.75" customHeight="1">
      <c r="A26" s="74" t="s">
        <v>200</v>
      </c>
      <c r="B26" s="74" t="s">
        <v>203</v>
      </c>
      <c r="C26" s="74" t="s">
        <v>204</v>
      </c>
      <c r="D26" s="74">
        <v>153</v>
      </c>
      <c r="E26" s="74" t="s">
        <v>41</v>
      </c>
      <c r="F26" s="74">
        <v>1</v>
      </c>
      <c r="G26" s="74" t="s">
        <v>219</v>
      </c>
      <c r="H26" s="74">
        <v>0</v>
      </c>
      <c r="I26" s="74" t="s">
        <v>219</v>
      </c>
      <c r="J26" s="141">
        <v>3.47</v>
      </c>
    </row>
    <row r="27" spans="1:10" ht="12.75" customHeight="1">
      <c r="A27" s="74" t="s">
        <v>200</v>
      </c>
      <c r="B27" s="74" t="s">
        <v>205</v>
      </c>
      <c r="C27" s="74" t="s">
        <v>206</v>
      </c>
      <c r="D27" s="74">
        <v>153</v>
      </c>
      <c r="E27" s="74" t="s">
        <v>41</v>
      </c>
      <c r="F27" s="74">
        <v>2</v>
      </c>
      <c r="G27" s="74" t="s">
        <v>34</v>
      </c>
      <c r="H27" s="74">
        <v>0</v>
      </c>
      <c r="I27" s="74" t="s">
        <v>34</v>
      </c>
      <c r="J27" s="141">
        <v>1.79</v>
      </c>
    </row>
    <row r="28" spans="1:10" ht="12.75" customHeight="1">
      <c r="A28" s="74" t="s">
        <v>200</v>
      </c>
      <c r="B28" s="74" t="s">
        <v>207</v>
      </c>
      <c r="C28" s="74" t="s">
        <v>208</v>
      </c>
      <c r="D28" s="74">
        <v>153</v>
      </c>
      <c r="E28" s="74" t="s">
        <v>41</v>
      </c>
      <c r="F28" s="74">
        <v>1</v>
      </c>
      <c r="G28" s="74" t="s">
        <v>219</v>
      </c>
      <c r="H28" s="74">
        <v>0</v>
      </c>
      <c r="I28" s="74" t="s">
        <v>219</v>
      </c>
      <c r="J28" s="141">
        <v>0.33</v>
      </c>
    </row>
    <row r="29" spans="1:10" ht="18" customHeight="1">
      <c r="A29" s="74" t="s">
        <v>200</v>
      </c>
      <c r="B29" s="74" t="s">
        <v>209</v>
      </c>
      <c r="C29" s="74" t="s">
        <v>227</v>
      </c>
      <c r="D29" s="74">
        <v>153</v>
      </c>
      <c r="E29" s="74" t="s">
        <v>41</v>
      </c>
      <c r="F29" s="74">
        <v>1</v>
      </c>
      <c r="G29" s="74" t="s">
        <v>219</v>
      </c>
      <c r="H29" s="74">
        <v>0</v>
      </c>
      <c r="I29" s="74" t="s">
        <v>219</v>
      </c>
      <c r="J29" s="141">
        <v>3.4</v>
      </c>
    </row>
    <row r="30" spans="1:10" ht="12.75" customHeight="1">
      <c r="A30" s="74" t="s">
        <v>200</v>
      </c>
      <c r="B30" s="74" t="s">
        <v>210</v>
      </c>
      <c r="C30" s="74" t="s">
        <v>211</v>
      </c>
      <c r="D30" s="74">
        <v>153</v>
      </c>
      <c r="E30" s="74" t="s">
        <v>41</v>
      </c>
      <c r="F30" s="74">
        <v>1</v>
      </c>
      <c r="G30" s="74" t="s">
        <v>219</v>
      </c>
      <c r="H30" s="74">
        <v>0</v>
      </c>
      <c r="I30" s="74" t="s">
        <v>219</v>
      </c>
      <c r="J30" s="141">
        <v>9.77</v>
      </c>
    </row>
    <row r="31" spans="1:10" ht="12.75" customHeight="1">
      <c r="A31" s="74" t="s">
        <v>200</v>
      </c>
      <c r="B31" s="74" t="s">
        <v>212</v>
      </c>
      <c r="C31" s="74" t="s">
        <v>213</v>
      </c>
      <c r="D31" s="74">
        <v>153</v>
      </c>
      <c r="E31" s="74" t="s">
        <v>41</v>
      </c>
      <c r="F31" s="74">
        <v>1</v>
      </c>
      <c r="G31" s="74" t="s">
        <v>219</v>
      </c>
      <c r="H31" s="74">
        <v>0</v>
      </c>
      <c r="I31" s="74" t="s">
        <v>219</v>
      </c>
      <c r="J31" s="141">
        <v>8.5</v>
      </c>
    </row>
    <row r="32" spans="1:10" ht="12.75" customHeight="1">
      <c r="A32" s="75" t="s">
        <v>200</v>
      </c>
      <c r="B32" s="75" t="s">
        <v>214</v>
      </c>
      <c r="C32" s="75" t="s">
        <v>215</v>
      </c>
      <c r="D32" s="75">
        <v>153</v>
      </c>
      <c r="E32" s="75" t="s">
        <v>41</v>
      </c>
      <c r="F32" s="75">
        <v>1</v>
      </c>
      <c r="G32" s="75" t="s">
        <v>219</v>
      </c>
      <c r="H32" s="75">
        <v>0</v>
      </c>
      <c r="I32" s="75" t="s">
        <v>219</v>
      </c>
      <c r="J32" s="145">
        <v>2.13</v>
      </c>
    </row>
    <row r="33" spans="1:10">
      <c r="A33" s="30"/>
      <c r="B33" s="29">
        <f>COUNTA(B25:B32)</f>
        <v>8</v>
      </c>
      <c r="C33" s="29"/>
      <c r="D33" s="30"/>
      <c r="E33" s="30"/>
      <c r="F33" s="29">
        <f>COUNTIF(F25:F32, "&gt;0")</f>
        <v>8</v>
      </c>
      <c r="G33" s="30"/>
      <c r="H33" s="29"/>
      <c r="I33" s="30"/>
      <c r="J33" s="142">
        <f>SUM(J25:J32)</f>
        <v>29.929999999999996</v>
      </c>
    </row>
    <row r="34" spans="1:10">
      <c r="A34" s="30"/>
      <c r="B34" s="29"/>
      <c r="C34" s="29"/>
      <c r="D34" s="30"/>
      <c r="E34" s="30"/>
      <c r="F34" s="29"/>
      <c r="G34" s="30"/>
      <c r="H34" s="29"/>
      <c r="I34" s="30"/>
      <c r="J34" s="142"/>
    </row>
    <row r="35" spans="1:10">
      <c r="A35" s="71"/>
      <c r="B35" s="71"/>
      <c r="C35" s="71"/>
      <c r="D35" s="71"/>
      <c r="E35" s="71"/>
      <c r="F35" s="71"/>
      <c r="G35" s="71"/>
      <c r="H35" s="71"/>
      <c r="I35" s="71"/>
      <c r="J35" s="71"/>
    </row>
    <row r="36" spans="1:10">
      <c r="A36" s="71"/>
      <c r="B36" s="71"/>
      <c r="C36" s="103" t="s">
        <v>116</v>
      </c>
      <c r="D36" s="104"/>
      <c r="E36" s="104"/>
      <c r="F36" s="71"/>
      <c r="G36" s="71"/>
      <c r="H36" s="71"/>
      <c r="I36" s="71"/>
      <c r="J36" s="71"/>
    </row>
    <row r="37" spans="1:10">
      <c r="A37" s="71"/>
      <c r="B37" s="71"/>
      <c r="C37" s="105" t="s">
        <v>111</v>
      </c>
      <c r="D37" s="106">
        <f>SUM(B6+B13+B16+B23+B33)</f>
        <v>23</v>
      </c>
      <c r="E37" s="104"/>
      <c r="F37" s="71"/>
      <c r="G37" s="71"/>
      <c r="H37" s="71"/>
      <c r="I37" s="71"/>
      <c r="J37" s="71"/>
    </row>
    <row r="38" spans="1:10">
      <c r="C38" s="105" t="s">
        <v>114</v>
      </c>
      <c r="D38" s="106">
        <f>SUM(F6+F13+F16+F23+F33)</f>
        <v>23</v>
      </c>
      <c r="E38" s="104"/>
    </row>
    <row r="39" spans="1:10">
      <c r="C39" s="117" t="s">
        <v>160</v>
      </c>
      <c r="D39" s="136">
        <f>D38/D37</f>
        <v>1</v>
      </c>
      <c r="E39" s="104"/>
    </row>
    <row r="40" spans="1:10">
      <c r="C40" s="105" t="s">
        <v>115</v>
      </c>
      <c r="D40" s="144">
        <f>SUM(J6+J13+J16+J23+J33)</f>
        <v>101.89999999999999</v>
      </c>
      <c r="E40" s="108" t="s">
        <v>217</v>
      </c>
    </row>
  </sheetData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 2010 Swimming Season
South Carolina Beach Monitoring</oddHeader>
    <oddFooter>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AG56"/>
  <sheetViews>
    <sheetView zoomScaleNormal="100" workbookViewId="0">
      <pane ySplit="2" topLeftCell="A3" activePane="bottomLeft" state="frozen"/>
      <selection pane="bottomLeft"/>
    </sheetView>
  </sheetViews>
  <sheetFormatPr defaultRowHeight="12.75"/>
  <cols>
    <col min="1" max="1" width="10.7109375" customWidth="1"/>
    <col min="2" max="2" width="7.28515625" customWidth="1"/>
    <col min="3" max="3" width="24.42578125" customWidth="1"/>
    <col min="4" max="4" width="8.140625" customWidth="1"/>
    <col min="5" max="5" width="7.7109375" customWidth="1"/>
    <col min="6" max="7" width="8" customWidth="1"/>
    <col min="8" max="8" width="8.85546875" customWidth="1"/>
    <col min="9" max="18" width="7.85546875" customWidth="1"/>
  </cols>
  <sheetData>
    <row r="1" spans="1:33">
      <c r="A1" s="62"/>
      <c r="B1" s="157" t="s">
        <v>42</v>
      </c>
      <c r="C1" s="157"/>
      <c r="D1" s="62"/>
      <c r="E1" s="62"/>
      <c r="F1" s="158" t="s">
        <v>166</v>
      </c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</row>
    <row r="2" spans="1:33" s="24" customFormat="1" ht="39" customHeight="1">
      <c r="A2" s="25" t="s">
        <v>16</v>
      </c>
      <c r="B2" s="25" t="s">
        <v>17</v>
      </c>
      <c r="C2" s="25" t="s">
        <v>77</v>
      </c>
      <c r="D2" s="25" t="s">
        <v>91</v>
      </c>
      <c r="E2" s="25" t="s">
        <v>92</v>
      </c>
      <c r="F2" s="25" t="s">
        <v>93</v>
      </c>
      <c r="G2" s="25" t="s">
        <v>94</v>
      </c>
      <c r="H2" s="3" t="s">
        <v>95</v>
      </c>
      <c r="I2" s="25" t="s">
        <v>96</v>
      </c>
      <c r="J2" s="25" t="s">
        <v>25</v>
      </c>
      <c r="K2" s="25" t="s">
        <v>23</v>
      </c>
      <c r="L2" s="25" t="s">
        <v>24</v>
      </c>
      <c r="M2" s="25" t="s">
        <v>26</v>
      </c>
      <c r="N2" s="25" t="s">
        <v>97</v>
      </c>
      <c r="O2" s="25" t="s">
        <v>98</v>
      </c>
      <c r="P2" s="25" t="s">
        <v>99</v>
      </c>
      <c r="Q2" s="25" t="s">
        <v>100</v>
      </c>
      <c r="R2" s="25" t="s">
        <v>101</v>
      </c>
    </row>
    <row r="3" spans="1:33">
      <c r="A3" s="74" t="s">
        <v>167</v>
      </c>
      <c r="B3" s="74" t="s">
        <v>168</v>
      </c>
      <c r="C3" s="74" t="s">
        <v>169</v>
      </c>
      <c r="D3" s="74" t="s">
        <v>32</v>
      </c>
      <c r="E3" s="74" t="s">
        <v>39</v>
      </c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30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</row>
    <row r="4" spans="1:33">
      <c r="A4" s="74" t="s">
        <v>167</v>
      </c>
      <c r="B4" s="74" t="s">
        <v>170</v>
      </c>
      <c r="C4" s="74" t="s">
        <v>171</v>
      </c>
      <c r="D4" s="74" t="s">
        <v>32</v>
      </c>
      <c r="E4" s="74" t="s">
        <v>39</v>
      </c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30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</row>
    <row r="5" spans="1:33">
      <c r="A5" s="74" t="s">
        <v>167</v>
      </c>
      <c r="B5" s="74" t="s">
        <v>172</v>
      </c>
      <c r="C5" s="74" t="s">
        <v>173</v>
      </c>
      <c r="D5" s="74" t="s">
        <v>32</v>
      </c>
      <c r="E5" s="74" t="s">
        <v>39</v>
      </c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30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</row>
    <row r="6" spans="1:33">
      <c r="A6" s="75" t="s">
        <v>167</v>
      </c>
      <c r="B6" s="75" t="s">
        <v>174</v>
      </c>
      <c r="C6" s="75" t="s">
        <v>175</v>
      </c>
      <c r="D6" s="75" t="s">
        <v>32</v>
      </c>
      <c r="E6" s="75" t="s">
        <v>39</v>
      </c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30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</row>
    <row r="7" spans="1:33">
      <c r="A7" s="33"/>
      <c r="B7" s="34">
        <f>COUNTA(B3:B6)</f>
        <v>4</v>
      </c>
      <c r="C7" s="62"/>
      <c r="D7" s="34">
        <f t="shared" ref="D7:R7" si="0">COUNTIF(D3:D6,"Yes")</f>
        <v>4</v>
      </c>
      <c r="E7" s="34">
        <f t="shared" si="0"/>
        <v>0</v>
      </c>
      <c r="F7" s="34">
        <f t="shared" si="0"/>
        <v>0</v>
      </c>
      <c r="G7" s="34">
        <f t="shared" si="0"/>
        <v>0</v>
      </c>
      <c r="H7" s="34">
        <f t="shared" si="0"/>
        <v>0</v>
      </c>
      <c r="I7" s="34">
        <f t="shared" si="0"/>
        <v>0</v>
      </c>
      <c r="J7" s="34">
        <f t="shared" si="0"/>
        <v>0</v>
      </c>
      <c r="K7" s="34">
        <f t="shared" si="0"/>
        <v>0</v>
      </c>
      <c r="L7" s="34">
        <f t="shared" si="0"/>
        <v>0</v>
      </c>
      <c r="M7" s="34">
        <f t="shared" si="0"/>
        <v>0</v>
      </c>
      <c r="N7" s="34">
        <f t="shared" si="0"/>
        <v>0</v>
      </c>
      <c r="O7" s="34">
        <f t="shared" si="0"/>
        <v>0</v>
      </c>
      <c r="P7" s="34">
        <f t="shared" si="0"/>
        <v>0</v>
      </c>
      <c r="Q7" s="34">
        <f t="shared" si="0"/>
        <v>0</v>
      </c>
      <c r="R7" s="34">
        <f t="shared" si="0"/>
        <v>0</v>
      </c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</row>
    <row r="8" spans="1:33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</row>
    <row r="9" spans="1:33" ht="12.75" customHeight="1">
      <c r="A9" s="74" t="s">
        <v>176</v>
      </c>
      <c r="B9" s="74" t="s">
        <v>179</v>
      </c>
      <c r="C9" s="74" t="s">
        <v>180</v>
      </c>
      <c r="D9" s="74" t="s">
        <v>32</v>
      </c>
      <c r="E9" s="74" t="s">
        <v>39</v>
      </c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33" ht="12.75" customHeight="1">
      <c r="A10" s="74" t="s">
        <v>176</v>
      </c>
      <c r="B10" s="74" t="s">
        <v>181</v>
      </c>
      <c r="C10" s="74" t="s">
        <v>182</v>
      </c>
      <c r="D10" s="74" t="s">
        <v>32</v>
      </c>
      <c r="E10" s="74" t="s">
        <v>39</v>
      </c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</row>
    <row r="11" spans="1:33" ht="12.75" customHeight="1">
      <c r="A11" s="74" t="s">
        <v>176</v>
      </c>
      <c r="B11" s="74" t="s">
        <v>183</v>
      </c>
      <c r="C11" s="74" t="s">
        <v>184</v>
      </c>
      <c r="D11" s="74" t="s">
        <v>32</v>
      </c>
      <c r="E11" s="74" t="s">
        <v>39</v>
      </c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</row>
    <row r="12" spans="1:33" ht="12.75" customHeight="1">
      <c r="A12" s="74" t="s">
        <v>176</v>
      </c>
      <c r="B12" s="74" t="s">
        <v>185</v>
      </c>
      <c r="C12" s="74" t="s">
        <v>186</v>
      </c>
      <c r="D12" s="74" t="s">
        <v>32</v>
      </c>
      <c r="E12" s="74" t="s">
        <v>39</v>
      </c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</row>
    <row r="13" spans="1:33" ht="12.75" customHeight="1">
      <c r="A13" s="75" t="s">
        <v>176</v>
      </c>
      <c r="B13" s="75" t="s">
        <v>187</v>
      </c>
      <c r="C13" s="75" t="s">
        <v>188</v>
      </c>
      <c r="D13" s="75" t="s">
        <v>32</v>
      </c>
      <c r="E13" s="75" t="s">
        <v>39</v>
      </c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</row>
    <row r="14" spans="1:33">
      <c r="A14" s="33"/>
      <c r="B14" s="34">
        <f>COUNTA(B9:B13)</f>
        <v>5</v>
      </c>
      <c r="C14" s="62"/>
      <c r="D14" s="34">
        <f t="shared" ref="D14:R14" si="1">COUNTIF(D9:D13,"Yes")</f>
        <v>5</v>
      </c>
      <c r="E14" s="34">
        <f t="shared" si="1"/>
        <v>0</v>
      </c>
      <c r="F14" s="34">
        <f t="shared" si="1"/>
        <v>0</v>
      </c>
      <c r="G14" s="34">
        <f t="shared" si="1"/>
        <v>0</v>
      </c>
      <c r="H14" s="34">
        <f t="shared" si="1"/>
        <v>0</v>
      </c>
      <c r="I14" s="34">
        <f t="shared" si="1"/>
        <v>0</v>
      </c>
      <c r="J14" s="34">
        <f t="shared" si="1"/>
        <v>0</v>
      </c>
      <c r="K14" s="34">
        <f t="shared" si="1"/>
        <v>0</v>
      </c>
      <c r="L14" s="34">
        <f t="shared" si="1"/>
        <v>0</v>
      </c>
      <c r="M14" s="34">
        <f t="shared" si="1"/>
        <v>0</v>
      </c>
      <c r="N14" s="34">
        <f t="shared" si="1"/>
        <v>0</v>
      </c>
      <c r="O14" s="34">
        <f t="shared" si="1"/>
        <v>0</v>
      </c>
      <c r="P14" s="34">
        <f t="shared" si="1"/>
        <v>0</v>
      </c>
      <c r="Q14" s="34">
        <f t="shared" si="1"/>
        <v>0</v>
      </c>
      <c r="R14" s="34">
        <f t="shared" si="1"/>
        <v>0</v>
      </c>
    </row>
    <row r="15" spans="1:33">
      <c r="A15" s="33"/>
      <c r="B15" s="34"/>
      <c r="C15" s="138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</row>
    <row r="16" spans="1:33">
      <c r="A16" s="36" t="s">
        <v>218</v>
      </c>
      <c r="B16" s="75" t="s">
        <v>177</v>
      </c>
      <c r="C16" s="75" t="s">
        <v>178</v>
      </c>
      <c r="D16" s="75" t="s">
        <v>32</v>
      </c>
      <c r="E16" s="75" t="s">
        <v>39</v>
      </c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</row>
    <row r="17" spans="1:18">
      <c r="A17" s="33"/>
      <c r="B17" s="34">
        <f>COUNTA(B16:B16)</f>
        <v>1</v>
      </c>
      <c r="C17" s="138"/>
      <c r="D17" s="34">
        <f t="shared" ref="D17:R17" si="2">COUNTIF(D16:D16,"Yes")</f>
        <v>1</v>
      </c>
      <c r="E17" s="34">
        <f t="shared" si="2"/>
        <v>0</v>
      </c>
      <c r="F17" s="34">
        <f t="shared" si="2"/>
        <v>0</v>
      </c>
      <c r="G17" s="34">
        <f t="shared" si="2"/>
        <v>0</v>
      </c>
      <c r="H17" s="34">
        <f t="shared" si="2"/>
        <v>0</v>
      </c>
      <c r="I17" s="34">
        <f t="shared" si="2"/>
        <v>0</v>
      </c>
      <c r="J17" s="34">
        <f t="shared" si="2"/>
        <v>0</v>
      </c>
      <c r="K17" s="34">
        <f t="shared" si="2"/>
        <v>0</v>
      </c>
      <c r="L17" s="34">
        <f t="shared" si="2"/>
        <v>0</v>
      </c>
      <c r="M17" s="34">
        <f t="shared" si="2"/>
        <v>0</v>
      </c>
      <c r="N17" s="34">
        <f t="shared" si="2"/>
        <v>0</v>
      </c>
      <c r="O17" s="34">
        <f t="shared" si="2"/>
        <v>0</v>
      </c>
      <c r="P17" s="34">
        <f t="shared" si="2"/>
        <v>0</v>
      </c>
      <c r="Q17" s="34">
        <f t="shared" si="2"/>
        <v>0</v>
      </c>
      <c r="R17" s="34">
        <f t="shared" si="2"/>
        <v>0</v>
      </c>
    </row>
    <row r="18" spans="1:18">
      <c r="A18" s="33"/>
      <c r="B18" s="34"/>
      <c r="C18" s="138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</row>
    <row r="19" spans="1:18" ht="18">
      <c r="A19" s="74" t="s">
        <v>189</v>
      </c>
      <c r="B19" s="74" t="s">
        <v>190</v>
      </c>
      <c r="C19" s="74" t="s">
        <v>191</v>
      </c>
      <c r="D19" s="74" t="s">
        <v>32</v>
      </c>
      <c r="E19" s="74" t="s">
        <v>39</v>
      </c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</row>
    <row r="20" spans="1:18" ht="18">
      <c r="A20" s="74" t="s">
        <v>189</v>
      </c>
      <c r="B20" s="74" t="s">
        <v>192</v>
      </c>
      <c r="C20" s="74" t="s">
        <v>193</v>
      </c>
      <c r="D20" s="74" t="s">
        <v>32</v>
      </c>
      <c r="E20" s="74" t="s">
        <v>39</v>
      </c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</row>
    <row r="21" spans="1:18" ht="18">
      <c r="A21" s="74" t="s">
        <v>189</v>
      </c>
      <c r="B21" s="74" t="s">
        <v>194</v>
      </c>
      <c r="C21" s="74" t="s">
        <v>195</v>
      </c>
      <c r="D21" s="74" t="s">
        <v>32</v>
      </c>
      <c r="E21" s="74" t="s">
        <v>39</v>
      </c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</row>
    <row r="22" spans="1:18" ht="18">
      <c r="A22" s="74" t="s">
        <v>189</v>
      </c>
      <c r="B22" s="74" t="s">
        <v>196</v>
      </c>
      <c r="C22" s="74" t="s">
        <v>197</v>
      </c>
      <c r="D22" s="74" t="s">
        <v>32</v>
      </c>
      <c r="E22" s="74" t="s">
        <v>39</v>
      </c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</row>
    <row r="23" spans="1:18">
      <c r="A23" s="75" t="s">
        <v>189</v>
      </c>
      <c r="B23" s="75" t="s">
        <v>198</v>
      </c>
      <c r="C23" s="75" t="s">
        <v>199</v>
      </c>
      <c r="D23" s="75" t="s">
        <v>32</v>
      </c>
      <c r="E23" s="75" t="s">
        <v>39</v>
      </c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</row>
    <row r="24" spans="1:18">
      <c r="A24" s="33"/>
      <c r="B24" s="34">
        <f>COUNTA(B19:B23)</f>
        <v>5</v>
      </c>
      <c r="C24" s="62"/>
      <c r="D24" s="34">
        <f t="shared" ref="D24:R24" si="3">COUNTIF(D19:D23,"Yes")</f>
        <v>5</v>
      </c>
      <c r="E24" s="34">
        <f t="shared" si="3"/>
        <v>0</v>
      </c>
      <c r="F24" s="34">
        <f t="shared" si="3"/>
        <v>0</v>
      </c>
      <c r="G24" s="34">
        <f t="shared" si="3"/>
        <v>0</v>
      </c>
      <c r="H24" s="34">
        <f t="shared" si="3"/>
        <v>0</v>
      </c>
      <c r="I24" s="34">
        <f t="shared" si="3"/>
        <v>0</v>
      </c>
      <c r="J24" s="34">
        <f t="shared" si="3"/>
        <v>0</v>
      </c>
      <c r="K24" s="34">
        <f t="shared" si="3"/>
        <v>0</v>
      </c>
      <c r="L24" s="34">
        <f t="shared" si="3"/>
        <v>0</v>
      </c>
      <c r="M24" s="34">
        <f t="shared" si="3"/>
        <v>0</v>
      </c>
      <c r="N24" s="34">
        <f t="shared" si="3"/>
        <v>0</v>
      </c>
      <c r="O24" s="34">
        <f t="shared" si="3"/>
        <v>0</v>
      </c>
      <c r="P24" s="34">
        <f t="shared" si="3"/>
        <v>0</v>
      </c>
      <c r="Q24" s="34">
        <f t="shared" si="3"/>
        <v>0</v>
      </c>
      <c r="R24" s="34">
        <f t="shared" si="3"/>
        <v>0</v>
      </c>
    </row>
    <row r="25" spans="1:18">
      <c r="A25" s="33"/>
      <c r="B25" s="48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</row>
    <row r="26" spans="1:18">
      <c r="A26" s="74" t="s">
        <v>200</v>
      </c>
      <c r="B26" s="74" t="s">
        <v>201</v>
      </c>
      <c r="C26" s="74" t="s">
        <v>202</v>
      </c>
      <c r="D26" s="74" t="s">
        <v>32</v>
      </c>
      <c r="E26" s="74" t="s">
        <v>32</v>
      </c>
      <c r="F26" s="74" t="s">
        <v>32</v>
      </c>
      <c r="G26" s="74" t="s">
        <v>32</v>
      </c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</row>
    <row r="27" spans="1:18" ht="18">
      <c r="A27" s="74" t="s">
        <v>200</v>
      </c>
      <c r="B27" s="74" t="s">
        <v>203</v>
      </c>
      <c r="C27" s="74" t="s">
        <v>204</v>
      </c>
      <c r="D27" s="74" t="s">
        <v>32</v>
      </c>
      <c r="E27" s="74" t="s">
        <v>32</v>
      </c>
      <c r="F27" s="74" t="s">
        <v>32</v>
      </c>
      <c r="G27" s="74" t="s">
        <v>32</v>
      </c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</row>
    <row r="28" spans="1:18" ht="18">
      <c r="A28" s="74" t="s">
        <v>200</v>
      </c>
      <c r="B28" s="74" t="s">
        <v>205</v>
      </c>
      <c r="C28" s="74" t="s">
        <v>206</v>
      </c>
      <c r="D28" s="74" t="s">
        <v>32</v>
      </c>
      <c r="E28" s="74" t="s">
        <v>32</v>
      </c>
      <c r="F28" s="74" t="s">
        <v>32</v>
      </c>
      <c r="G28" s="74" t="s">
        <v>32</v>
      </c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</row>
    <row r="29" spans="1:18" ht="18">
      <c r="A29" s="74" t="s">
        <v>200</v>
      </c>
      <c r="B29" s="74" t="s">
        <v>207</v>
      </c>
      <c r="C29" s="74" t="s">
        <v>208</v>
      </c>
      <c r="D29" s="74" t="s">
        <v>32</v>
      </c>
      <c r="E29" s="74" t="s">
        <v>32</v>
      </c>
      <c r="F29" s="74" t="s">
        <v>32</v>
      </c>
      <c r="G29" s="74" t="s">
        <v>32</v>
      </c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</row>
    <row r="30" spans="1:18" ht="27">
      <c r="A30" s="74" t="s">
        <v>200</v>
      </c>
      <c r="B30" s="74" t="s">
        <v>209</v>
      </c>
      <c r="C30" s="74" t="s">
        <v>227</v>
      </c>
      <c r="D30" s="74" t="s">
        <v>32</v>
      </c>
      <c r="E30" s="74" t="s">
        <v>32</v>
      </c>
      <c r="F30" s="74" t="s">
        <v>32</v>
      </c>
      <c r="G30" s="74" t="s">
        <v>32</v>
      </c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</row>
    <row r="31" spans="1:18">
      <c r="A31" s="74" t="s">
        <v>200</v>
      </c>
      <c r="B31" s="74" t="s">
        <v>210</v>
      </c>
      <c r="C31" s="74" t="s">
        <v>211</v>
      </c>
      <c r="D31" s="74" t="s">
        <v>32</v>
      </c>
      <c r="E31" s="74" t="s">
        <v>32</v>
      </c>
      <c r="F31" s="74" t="s">
        <v>32</v>
      </c>
      <c r="G31" s="74" t="s">
        <v>32</v>
      </c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</row>
    <row r="32" spans="1:18">
      <c r="A32" s="74" t="s">
        <v>200</v>
      </c>
      <c r="B32" s="74" t="s">
        <v>212</v>
      </c>
      <c r="C32" s="74" t="s">
        <v>213</v>
      </c>
      <c r="D32" s="74" t="s">
        <v>32</v>
      </c>
      <c r="E32" s="74" t="s">
        <v>32</v>
      </c>
      <c r="F32" s="74" t="s">
        <v>32</v>
      </c>
      <c r="G32" s="74" t="s">
        <v>32</v>
      </c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</row>
    <row r="33" spans="1:18">
      <c r="A33" s="75" t="s">
        <v>200</v>
      </c>
      <c r="B33" s="75" t="s">
        <v>214</v>
      </c>
      <c r="C33" s="75" t="s">
        <v>215</v>
      </c>
      <c r="D33" s="75" t="s">
        <v>32</v>
      </c>
      <c r="E33" s="75" t="s">
        <v>32</v>
      </c>
      <c r="F33" s="75" t="s">
        <v>32</v>
      </c>
      <c r="G33" s="75" t="s">
        <v>32</v>
      </c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</row>
    <row r="34" spans="1:18">
      <c r="A34" s="33"/>
      <c r="B34" s="34">
        <f>COUNTA(B26:B33)</f>
        <v>8</v>
      </c>
      <c r="C34" s="62"/>
      <c r="D34" s="34">
        <f t="shared" ref="D34:R34" si="4">COUNTIF(D26:D33,"Yes")</f>
        <v>8</v>
      </c>
      <c r="E34" s="34">
        <f t="shared" si="4"/>
        <v>8</v>
      </c>
      <c r="F34" s="34">
        <f t="shared" si="4"/>
        <v>8</v>
      </c>
      <c r="G34" s="34">
        <f t="shared" si="4"/>
        <v>8</v>
      </c>
      <c r="H34" s="34">
        <f t="shared" si="4"/>
        <v>0</v>
      </c>
      <c r="I34" s="34">
        <f t="shared" si="4"/>
        <v>0</v>
      </c>
      <c r="J34" s="34">
        <f t="shared" si="4"/>
        <v>0</v>
      </c>
      <c r="K34" s="34">
        <f t="shared" si="4"/>
        <v>0</v>
      </c>
      <c r="L34" s="34">
        <f t="shared" si="4"/>
        <v>0</v>
      </c>
      <c r="M34" s="34">
        <f t="shared" si="4"/>
        <v>0</v>
      </c>
      <c r="N34" s="34">
        <f t="shared" si="4"/>
        <v>0</v>
      </c>
      <c r="O34" s="34">
        <f t="shared" si="4"/>
        <v>0</v>
      </c>
      <c r="P34" s="34">
        <f t="shared" si="4"/>
        <v>0</v>
      </c>
      <c r="Q34" s="34">
        <f t="shared" si="4"/>
        <v>0</v>
      </c>
      <c r="R34" s="34">
        <f t="shared" si="4"/>
        <v>0</v>
      </c>
    </row>
    <row r="35" spans="1:18">
      <c r="A35" s="49"/>
      <c r="B35" s="49"/>
      <c r="C35" s="97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</row>
    <row r="36" spans="1:18">
      <c r="A36" s="53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</row>
    <row r="37" spans="1:18">
      <c r="A37" s="53"/>
      <c r="C37" s="112" t="s">
        <v>74</v>
      </c>
      <c r="D37" s="113"/>
      <c r="E37" s="113"/>
      <c r="F37" s="113"/>
      <c r="G37" s="113"/>
      <c r="H37" s="113"/>
      <c r="I37" s="53"/>
      <c r="J37" s="53"/>
      <c r="K37" s="53"/>
      <c r="L37" s="53"/>
      <c r="M37" s="53"/>
      <c r="N37" s="53"/>
      <c r="O37" s="53"/>
      <c r="P37" s="53"/>
      <c r="Q37" s="53"/>
      <c r="R37" s="53"/>
    </row>
    <row r="38" spans="1:18">
      <c r="A38" s="53"/>
      <c r="B38" s="102"/>
      <c r="C38" s="114"/>
      <c r="D38" s="115"/>
      <c r="E38" s="116"/>
      <c r="F38" s="117" t="s">
        <v>114</v>
      </c>
      <c r="G38" s="108">
        <f>SUM(B7+B14+B17+B24+B34)</f>
        <v>23</v>
      </c>
      <c r="H38" s="113"/>
      <c r="I38" s="53"/>
      <c r="J38" s="53"/>
      <c r="K38" s="53"/>
      <c r="L38" s="53"/>
      <c r="M38" s="53"/>
      <c r="N38" s="53"/>
      <c r="O38" s="53"/>
      <c r="P38" s="53"/>
      <c r="Q38" s="53"/>
      <c r="R38" s="53"/>
    </row>
    <row r="39" spans="1:18">
      <c r="B39" s="101"/>
      <c r="C39" s="114"/>
      <c r="D39" s="115"/>
      <c r="E39" s="115"/>
      <c r="F39" s="118" t="s">
        <v>117</v>
      </c>
      <c r="G39" s="108">
        <f>SUM(D7+D14+D17+D24+D34)</f>
        <v>23</v>
      </c>
      <c r="H39" s="114"/>
    </row>
    <row r="40" spans="1:18">
      <c r="B40" s="101"/>
      <c r="C40" s="114"/>
      <c r="D40" s="115"/>
      <c r="E40" s="115"/>
      <c r="F40" s="118" t="s">
        <v>118</v>
      </c>
      <c r="G40" s="108">
        <f>SUM(E7+E14+E17+E24+E34)</f>
        <v>8</v>
      </c>
      <c r="H40" s="114"/>
    </row>
    <row r="41" spans="1:18">
      <c r="B41" s="101"/>
      <c r="C41" s="114"/>
      <c r="D41" s="114"/>
      <c r="E41" s="114"/>
      <c r="F41" s="114"/>
      <c r="G41" s="114"/>
      <c r="H41" s="114"/>
    </row>
    <row r="42" spans="1:18">
      <c r="B42" s="101"/>
      <c r="C42" s="112" t="s">
        <v>119</v>
      </c>
      <c r="D42" s="114"/>
      <c r="E42" s="114"/>
      <c r="F42" s="114"/>
      <c r="G42" s="119" t="s">
        <v>109</v>
      </c>
      <c r="H42" s="119" t="s">
        <v>120</v>
      </c>
    </row>
    <row r="43" spans="1:18">
      <c r="B43" s="101"/>
      <c r="C43" s="114"/>
      <c r="D43" s="114"/>
      <c r="E43" s="114"/>
      <c r="F43" s="120" t="s">
        <v>125</v>
      </c>
      <c r="G43" s="108">
        <f>SUM(F7+F14+F17+F24+F34)</f>
        <v>8</v>
      </c>
      <c r="H43" s="122">
        <f>G43/(G56)</f>
        <v>0.5</v>
      </c>
    </row>
    <row r="44" spans="1:18">
      <c r="B44" s="101"/>
      <c r="C44" s="114"/>
      <c r="D44" s="114"/>
      <c r="E44" s="114"/>
      <c r="F44" s="120" t="s">
        <v>126</v>
      </c>
      <c r="G44" s="108">
        <f>SUM(G7+G14+G17+G24+G34)</f>
        <v>8</v>
      </c>
      <c r="H44" s="122">
        <f>G44/G56</f>
        <v>0.5</v>
      </c>
    </row>
    <row r="45" spans="1:18">
      <c r="B45" s="101"/>
      <c r="C45" s="114"/>
      <c r="D45" s="114"/>
      <c r="E45" s="114"/>
      <c r="F45" s="120" t="s">
        <v>127</v>
      </c>
      <c r="G45" s="108">
        <f>SUM(H7+H14+H17+H24+H34)</f>
        <v>0</v>
      </c>
      <c r="H45" s="122">
        <f>G45/G56</f>
        <v>0</v>
      </c>
    </row>
    <row r="46" spans="1:18">
      <c r="B46" s="101"/>
      <c r="C46" s="114"/>
      <c r="D46" s="114"/>
      <c r="E46" s="114"/>
      <c r="F46" s="120" t="s">
        <v>128</v>
      </c>
      <c r="G46" s="108">
        <f>SUM(I7+I14+I17+I24+I34)</f>
        <v>0</v>
      </c>
      <c r="H46" s="122">
        <f>G46/G56</f>
        <v>0</v>
      </c>
    </row>
    <row r="47" spans="1:18">
      <c r="B47" s="101"/>
      <c r="C47" s="114"/>
      <c r="D47" s="114"/>
      <c r="E47" s="114"/>
      <c r="F47" s="120" t="s">
        <v>129</v>
      </c>
      <c r="G47" s="108">
        <f>SUM(J7+J14+J17+J24+J34)</f>
        <v>0</v>
      </c>
      <c r="H47" s="122">
        <f>G47/G56</f>
        <v>0</v>
      </c>
    </row>
    <row r="48" spans="1:18">
      <c r="B48" s="101"/>
      <c r="C48" s="114"/>
      <c r="D48" s="114"/>
      <c r="E48" s="114"/>
      <c r="F48" s="120" t="s">
        <v>130</v>
      </c>
      <c r="G48" s="108">
        <f>SUM(K7+K14+K17+K24+K34)</f>
        <v>0</v>
      </c>
      <c r="H48" s="122">
        <f>G48/G56</f>
        <v>0</v>
      </c>
    </row>
    <row r="49" spans="2:8">
      <c r="B49" s="101"/>
      <c r="C49" s="114"/>
      <c r="D49" s="114"/>
      <c r="E49" s="114"/>
      <c r="F49" s="120" t="s">
        <v>131</v>
      </c>
      <c r="G49" s="108">
        <f>SUM(L7+L14+L17+L24+L34)</f>
        <v>0</v>
      </c>
      <c r="H49" s="122">
        <f>G49/G56</f>
        <v>0</v>
      </c>
    </row>
    <row r="50" spans="2:8">
      <c r="B50" s="101"/>
      <c r="C50" s="114"/>
      <c r="D50" s="114"/>
      <c r="E50" s="114"/>
      <c r="F50" s="120" t="s">
        <v>132</v>
      </c>
      <c r="G50" s="108">
        <f>SUM(M7+M14+M17+M24+M34)</f>
        <v>0</v>
      </c>
      <c r="H50" s="122">
        <f>G50/G56</f>
        <v>0</v>
      </c>
    </row>
    <row r="51" spans="2:8">
      <c r="B51" s="101"/>
      <c r="C51" s="114"/>
      <c r="D51" s="114"/>
      <c r="E51" s="114"/>
      <c r="F51" s="120" t="s">
        <v>133</v>
      </c>
      <c r="G51" s="108">
        <f>SUM(N7+N14+N17+N24+N34)</f>
        <v>0</v>
      </c>
      <c r="H51" s="122">
        <f>G51/G56</f>
        <v>0</v>
      </c>
    </row>
    <row r="52" spans="2:8">
      <c r="B52" s="101"/>
      <c r="C52" s="114"/>
      <c r="D52" s="114"/>
      <c r="E52" s="114"/>
      <c r="F52" s="120" t="s">
        <v>134</v>
      </c>
      <c r="G52" s="108">
        <f>SUM(O7+O14+O17+O24+O34)</f>
        <v>0</v>
      </c>
      <c r="H52" s="122">
        <f>G52/G56</f>
        <v>0</v>
      </c>
    </row>
    <row r="53" spans="2:8">
      <c r="B53" s="101"/>
      <c r="C53" s="114"/>
      <c r="D53" s="114"/>
      <c r="E53" s="114"/>
      <c r="F53" s="120" t="s">
        <v>135</v>
      </c>
      <c r="G53" s="108">
        <f>SUM(P7+P14+P17+P24+P34)</f>
        <v>0</v>
      </c>
      <c r="H53" s="122">
        <f>G53/G56</f>
        <v>0</v>
      </c>
    </row>
    <row r="54" spans="2:8">
      <c r="B54" s="101"/>
      <c r="C54" s="114"/>
      <c r="D54" s="114"/>
      <c r="E54" s="114"/>
      <c r="F54" s="120" t="s">
        <v>136</v>
      </c>
      <c r="G54" s="108">
        <f>SUM(Q7+Q14+Q17+Q24+Q34)</f>
        <v>0</v>
      </c>
      <c r="H54" s="122">
        <f>G54/G56</f>
        <v>0</v>
      </c>
    </row>
    <row r="55" spans="2:8">
      <c r="B55" s="101"/>
      <c r="C55" s="114"/>
      <c r="D55" s="114"/>
      <c r="E55" s="114"/>
      <c r="F55" s="120" t="s">
        <v>137</v>
      </c>
      <c r="G55" s="133">
        <f>SUM(R7+R14+R17+R24+R34)</f>
        <v>0</v>
      </c>
      <c r="H55" s="124">
        <f>G55/G56</f>
        <v>0</v>
      </c>
    </row>
    <row r="56" spans="2:8">
      <c r="B56" s="101"/>
      <c r="C56" s="114"/>
      <c r="D56" s="114"/>
      <c r="E56" s="114"/>
      <c r="F56" s="120"/>
      <c r="G56" s="132">
        <f>SUM(G43:G55)</f>
        <v>16</v>
      </c>
      <c r="H56" s="123">
        <f>SUM(H43:H55)</f>
        <v>1</v>
      </c>
    </row>
  </sheetData>
  <mergeCells count="2">
    <mergeCell ref="B1:C1"/>
    <mergeCell ref="F1:R1"/>
  </mergeCells>
  <phoneticPr fontId="3" type="noConversion"/>
  <printOptions gridLines="1"/>
  <pageMargins left="0.5" right="0.5" top="1.5" bottom="0.75" header="0.5" footer="0.5"/>
  <pageSetup scale="80" orientation="landscape" r:id="rId1"/>
  <headerFooter alignWithMargins="0">
    <oddHeader>&amp;C&amp;"Arial,Bold"&amp;16 2010 Swimming Season
Possible Pollution Sources for Monitored South Carolina Beaches</oddHeader>
    <oddFooter>&amp;R&amp;P of &amp;N</oddFooter>
  </headerFooter>
  <rowBreaks count="1" manualBreakCount="1">
    <brk id="35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K24"/>
  <sheetViews>
    <sheetView zoomScaleNormal="100" workbookViewId="0">
      <pane ySplit="1" topLeftCell="A2" activePane="bottomLeft" state="frozen"/>
      <selection pane="bottomLeft" activeCell="E1" sqref="E1"/>
    </sheetView>
  </sheetViews>
  <sheetFormatPr defaultRowHeight="9"/>
  <cols>
    <col min="1" max="1" width="12.7109375" style="1" customWidth="1"/>
    <col min="2" max="2" width="8.28515625" style="1" customWidth="1"/>
    <col min="3" max="3" width="39" style="21" customWidth="1"/>
    <col min="4" max="4" width="16.7109375" style="1" customWidth="1"/>
    <col min="5" max="6" width="13" style="22" customWidth="1"/>
    <col min="7" max="7" width="9.28515625" style="23" customWidth="1"/>
    <col min="8" max="10" width="12.28515625" style="1" customWidth="1"/>
    <col min="11" max="16384" width="9.140625" style="1"/>
  </cols>
  <sheetData>
    <row r="1" spans="1:10" ht="37.5" customHeight="1">
      <c r="A1" s="25" t="s">
        <v>16</v>
      </c>
      <c r="B1" s="25" t="s">
        <v>17</v>
      </c>
      <c r="C1" s="25" t="s">
        <v>77</v>
      </c>
      <c r="D1" s="25" t="s">
        <v>102</v>
      </c>
      <c r="E1" s="26" t="s">
        <v>228</v>
      </c>
      <c r="F1" s="26" t="s">
        <v>229</v>
      </c>
      <c r="G1" s="27" t="s">
        <v>103</v>
      </c>
      <c r="H1" s="25" t="s">
        <v>104</v>
      </c>
      <c r="I1" s="25" t="s">
        <v>105</v>
      </c>
      <c r="J1" s="25" t="s">
        <v>106</v>
      </c>
    </row>
    <row r="2" spans="1:10" ht="12.75" customHeight="1">
      <c r="A2" s="74" t="s">
        <v>218</v>
      </c>
      <c r="B2" s="74" t="s">
        <v>177</v>
      </c>
      <c r="C2" s="74" t="s">
        <v>178</v>
      </c>
      <c r="D2" s="74" t="s">
        <v>37</v>
      </c>
      <c r="E2" s="76">
        <v>40399</v>
      </c>
      <c r="F2" s="76">
        <v>40401</v>
      </c>
      <c r="G2" s="74">
        <v>2</v>
      </c>
      <c r="H2" s="74" t="s">
        <v>35</v>
      </c>
      <c r="I2" s="74" t="s">
        <v>36</v>
      </c>
      <c r="J2" s="74" t="s">
        <v>15</v>
      </c>
    </row>
    <row r="3" spans="1:10" ht="12.75" customHeight="1">
      <c r="A3" s="36" t="s">
        <v>218</v>
      </c>
      <c r="B3" s="75" t="s">
        <v>177</v>
      </c>
      <c r="C3" s="75" t="s">
        <v>178</v>
      </c>
      <c r="D3" s="75" t="s">
        <v>37</v>
      </c>
      <c r="E3" s="77">
        <v>40449</v>
      </c>
      <c r="F3" s="77">
        <v>40451</v>
      </c>
      <c r="G3" s="75">
        <v>2</v>
      </c>
      <c r="H3" s="75" t="s">
        <v>35</v>
      </c>
      <c r="I3" s="75" t="s">
        <v>36</v>
      </c>
      <c r="J3" s="75" t="s">
        <v>15</v>
      </c>
    </row>
    <row r="4" spans="1:10" ht="12.75" customHeight="1">
      <c r="A4" s="33"/>
      <c r="B4" s="64">
        <f>SUM(IF(FREQUENCY(MATCH(B2:B3,B2:B3,0),MATCH(B2:B3,B2:B3,0))&gt;0,1))</f>
        <v>1</v>
      </c>
      <c r="C4" s="64"/>
      <c r="D4" s="29">
        <f>COUNTA(D2:D3)</f>
        <v>2</v>
      </c>
      <c r="E4" s="29"/>
      <c r="F4" s="29"/>
      <c r="G4" s="29">
        <f>SUM(G2:G3)</f>
        <v>4</v>
      </c>
      <c r="H4" s="33"/>
      <c r="I4" s="33"/>
      <c r="J4" s="33"/>
    </row>
    <row r="5" spans="1:10" ht="12.75" customHeight="1">
      <c r="A5" s="33"/>
      <c r="B5" s="33"/>
      <c r="C5" s="33"/>
      <c r="D5" s="33"/>
      <c r="E5" s="33"/>
      <c r="F5" s="33"/>
      <c r="G5" s="33"/>
      <c r="H5" s="33"/>
      <c r="I5" s="33"/>
      <c r="J5" s="33"/>
    </row>
    <row r="6" spans="1:10" ht="12.75" customHeight="1">
      <c r="A6" s="33"/>
      <c r="B6" s="109" t="s">
        <v>75</v>
      </c>
      <c r="C6" s="125"/>
      <c r="D6" s="126"/>
      <c r="E6" s="126"/>
      <c r="F6" s="29"/>
      <c r="G6" s="29"/>
      <c r="H6" s="33"/>
      <c r="I6" s="33"/>
      <c r="J6" s="33"/>
    </row>
    <row r="7" spans="1:10" ht="12.75" customHeight="1">
      <c r="A7" s="33"/>
      <c r="B7" s="127"/>
      <c r="C7" s="128" t="s">
        <v>142</v>
      </c>
      <c r="D7" s="108">
        <f>SUM(B4)</f>
        <v>1</v>
      </c>
      <c r="E7" s="126"/>
      <c r="F7" s="29"/>
      <c r="G7" s="29"/>
      <c r="H7" s="33"/>
      <c r="I7" s="33"/>
      <c r="J7" s="33"/>
    </row>
    <row r="8" spans="1:10" ht="12.75" customHeight="1">
      <c r="A8" s="33"/>
      <c r="B8" s="127"/>
      <c r="C8" s="128" t="s">
        <v>143</v>
      </c>
      <c r="D8" s="108">
        <f>SUM(D4)</f>
        <v>2</v>
      </c>
      <c r="E8" s="126"/>
      <c r="F8" s="29"/>
      <c r="G8" s="29"/>
      <c r="H8" s="33"/>
      <c r="I8" s="33"/>
      <c r="J8" s="33"/>
    </row>
    <row r="9" spans="1:10" ht="12.75" customHeight="1">
      <c r="A9" s="33"/>
      <c r="B9" s="127"/>
      <c r="C9" s="128" t="s">
        <v>144</v>
      </c>
      <c r="D9" s="108">
        <f>SUM(G4)</f>
        <v>4</v>
      </c>
      <c r="E9" s="126"/>
      <c r="F9" s="29"/>
      <c r="G9" s="29"/>
      <c r="H9" s="33"/>
      <c r="I9" s="33"/>
      <c r="J9" s="33"/>
    </row>
    <row r="10" spans="1:10" ht="12.75" customHeight="1">
      <c r="A10" s="33"/>
      <c r="B10" s="127"/>
      <c r="C10" s="125"/>
      <c r="D10" s="126"/>
      <c r="E10" s="126"/>
      <c r="F10" s="29"/>
      <c r="G10" s="29"/>
      <c r="H10" s="33"/>
      <c r="I10" s="33"/>
      <c r="J10" s="33"/>
    </row>
    <row r="11" spans="1:10" ht="12.75" customHeight="1">
      <c r="A11" s="33"/>
      <c r="B11" s="114"/>
      <c r="C11" s="129" t="s">
        <v>123</v>
      </c>
      <c r="D11" s="126"/>
      <c r="E11" s="126"/>
      <c r="F11" s="29"/>
      <c r="G11" s="29"/>
      <c r="H11" s="33"/>
      <c r="I11" s="33"/>
      <c r="J11" s="33"/>
    </row>
    <row r="12" spans="1:10" ht="12.75" customHeight="1">
      <c r="A12" s="33"/>
      <c r="B12" s="127"/>
      <c r="C12" s="110"/>
      <c r="D12" s="119" t="s">
        <v>109</v>
      </c>
      <c r="E12" s="119" t="s">
        <v>110</v>
      </c>
      <c r="F12" s="29"/>
      <c r="G12" s="29"/>
      <c r="H12" s="33"/>
      <c r="I12" s="33"/>
      <c r="J12" s="33"/>
    </row>
    <row r="13" spans="1:10" ht="12.75" customHeight="1">
      <c r="A13" s="92"/>
      <c r="B13" s="114"/>
      <c r="C13" s="130" t="s">
        <v>138</v>
      </c>
      <c r="D13" s="110"/>
      <c r="E13" s="110"/>
      <c r="F13" s="30"/>
      <c r="G13" s="93"/>
      <c r="H13" s="33"/>
      <c r="I13" s="33"/>
      <c r="J13" s="57"/>
    </row>
    <row r="14" spans="1:10" ht="12.75" customHeight="1">
      <c r="A14" s="29"/>
      <c r="B14" s="121"/>
      <c r="C14" s="131" t="s">
        <v>107</v>
      </c>
      <c r="D14" s="133">
        <f>COUNTIF(H2:H5, "*ELEV_BACT*")</f>
        <v>2</v>
      </c>
      <c r="E14" s="124">
        <f>D14/(D14)</f>
        <v>1</v>
      </c>
      <c r="F14" s="33"/>
      <c r="G14" s="49"/>
      <c r="H14" s="33"/>
      <c r="I14" s="33"/>
      <c r="J14" s="33"/>
    </row>
    <row r="15" spans="1:10" ht="12.75" customHeight="1">
      <c r="B15" s="114"/>
      <c r="C15" s="134"/>
      <c r="D15" s="135">
        <f>SUM(D14:D14)</f>
        <v>2</v>
      </c>
      <c r="E15" s="122">
        <f>SUM(E14:E14)</f>
        <v>1</v>
      </c>
      <c r="F15" s="33"/>
      <c r="H15" s="91"/>
      <c r="I15" s="33"/>
      <c r="J15" s="33"/>
    </row>
    <row r="16" spans="1:10" ht="12.75" customHeight="1">
      <c r="B16" s="114"/>
      <c r="C16" s="130" t="s">
        <v>139</v>
      </c>
      <c r="D16" s="110"/>
      <c r="E16" s="132"/>
      <c r="G16" s="89"/>
      <c r="H16" s="90"/>
      <c r="I16" s="48"/>
      <c r="J16" s="98"/>
    </row>
    <row r="17" spans="2:11" ht="12.75" customHeight="1">
      <c r="B17" s="114"/>
      <c r="C17" s="131" t="s">
        <v>108</v>
      </c>
      <c r="D17" s="133">
        <f>COUNTIF(I2:I5, "*ENTERO*")</f>
        <v>2</v>
      </c>
      <c r="E17" s="124">
        <f>D17/(D17)</f>
        <v>1</v>
      </c>
      <c r="H17" s="99"/>
      <c r="I17" s="48"/>
      <c r="J17" s="98"/>
      <c r="K17" s="74"/>
    </row>
    <row r="18" spans="2:11" ht="12.75" customHeight="1">
      <c r="B18" s="114"/>
      <c r="C18" s="134"/>
      <c r="D18" s="135">
        <f>SUM(D17:D17)</f>
        <v>2</v>
      </c>
      <c r="E18" s="122">
        <f>SUM(E17:E17)</f>
        <v>1</v>
      </c>
      <c r="H18" s="91"/>
      <c r="I18" s="33"/>
      <c r="J18" s="48"/>
      <c r="K18" s="74"/>
    </row>
    <row r="19" spans="2:11" ht="12.75" customHeight="1">
      <c r="B19" s="114"/>
      <c r="C19" s="130" t="s">
        <v>140</v>
      </c>
      <c r="D19" s="110"/>
      <c r="E19" s="132"/>
      <c r="H19" s="90"/>
      <c r="I19" s="48"/>
      <c r="J19" s="98"/>
      <c r="K19" s="74"/>
    </row>
    <row r="20" spans="2:11" ht="12.75" customHeight="1">
      <c r="B20" s="114"/>
      <c r="C20" s="131" t="s">
        <v>124</v>
      </c>
      <c r="D20" s="133">
        <f>COUNTIF(J2:J5, "*OTHER*")</f>
        <v>2</v>
      </c>
      <c r="E20" s="124">
        <f>D20/D21</f>
        <v>1</v>
      </c>
      <c r="H20" s="74"/>
      <c r="I20" s="48"/>
      <c r="J20" s="98"/>
    </row>
    <row r="21" spans="2:11" ht="12.75" customHeight="1">
      <c r="B21" s="114"/>
      <c r="C21" s="114"/>
      <c r="D21" s="135">
        <f>SUM(D20:D20)</f>
        <v>2</v>
      </c>
      <c r="E21" s="122">
        <f>SUM(E20:E20)</f>
        <v>1</v>
      </c>
      <c r="H21" s="74"/>
      <c r="I21" s="48"/>
      <c r="J21" s="98"/>
    </row>
    <row r="22" spans="2:11" ht="12.75" customHeight="1">
      <c r="H22" s="74"/>
      <c r="I22" s="48"/>
      <c r="J22" s="98"/>
    </row>
    <row r="23" spans="2:11" ht="12.75" customHeight="1">
      <c r="H23" s="74"/>
      <c r="I23" s="48"/>
      <c r="J23" s="98"/>
    </row>
    <row r="24" spans="2:11" ht="12" customHeight="1">
      <c r="H24" s="24"/>
      <c r="I24" s="100"/>
      <c r="J24" s="24"/>
    </row>
  </sheetData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2010 Swimming Season
South Carolina Beach Actions</oddHeader>
    <oddFooter>&amp;R&amp;P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EQ18"/>
  <sheetViews>
    <sheetView workbookViewId="0">
      <pane ySplit="2" topLeftCell="A3" activePane="bottomLeft" state="frozen"/>
      <selection pane="bottomLeft"/>
    </sheetView>
  </sheetViews>
  <sheetFormatPr defaultRowHeight="9" customHeight="1"/>
  <cols>
    <col min="1" max="1" width="10.85546875" style="5" customWidth="1"/>
    <col min="2" max="2" width="9.140625" style="5"/>
    <col min="3" max="3" width="39.28515625" style="35" customWidth="1"/>
    <col min="4" max="5" width="9.140625" style="6"/>
    <col min="6" max="6" width="0.5703125" style="6" customWidth="1"/>
    <col min="7" max="11" width="9.140625" style="6"/>
    <col min="12" max="16384" width="9.140625" style="5"/>
  </cols>
  <sheetData>
    <row r="1" spans="1:147" s="2" customFormat="1" ht="12" customHeight="1">
      <c r="A1" s="9"/>
      <c r="B1" s="162" t="s">
        <v>28</v>
      </c>
      <c r="C1" s="163"/>
      <c r="D1" s="163"/>
      <c r="E1" s="163"/>
      <c r="F1" s="32"/>
      <c r="G1" s="160" t="s">
        <v>27</v>
      </c>
      <c r="H1" s="161"/>
      <c r="I1" s="161"/>
      <c r="J1" s="161"/>
      <c r="K1" s="161"/>
    </row>
    <row r="2" spans="1:147" s="8" customFormat="1" ht="48" customHeight="1">
      <c r="A2" s="4" t="s">
        <v>16</v>
      </c>
      <c r="B2" s="3" t="s">
        <v>17</v>
      </c>
      <c r="C2" s="3" t="s">
        <v>11</v>
      </c>
      <c r="D2" s="3" t="s">
        <v>3</v>
      </c>
      <c r="E2" s="3" t="s">
        <v>22</v>
      </c>
      <c r="F2" s="32"/>
      <c r="G2" s="3" t="s">
        <v>4</v>
      </c>
      <c r="H2" s="3" t="s">
        <v>5</v>
      </c>
      <c r="I2" s="3" t="s">
        <v>6</v>
      </c>
      <c r="J2" s="3" t="s">
        <v>7</v>
      </c>
      <c r="K2" s="3" t="s">
        <v>8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</row>
    <row r="3" spans="1:147" ht="12.75" customHeight="1">
      <c r="A3" s="36" t="s">
        <v>218</v>
      </c>
      <c r="B3" s="75" t="s">
        <v>177</v>
      </c>
      <c r="C3" s="75" t="s">
        <v>178</v>
      </c>
      <c r="D3" s="70">
        <v>2</v>
      </c>
      <c r="E3" s="70">
        <v>4</v>
      </c>
      <c r="F3" s="70"/>
      <c r="G3" s="70"/>
      <c r="H3" s="70">
        <v>2</v>
      </c>
      <c r="I3" s="70"/>
      <c r="J3" s="70"/>
      <c r="K3" s="70"/>
    </row>
    <row r="4" spans="1:147" ht="12.75" customHeight="1">
      <c r="A4" s="33"/>
      <c r="B4" s="34">
        <f>COUNTA(B3:B3)</f>
        <v>1</v>
      </c>
      <c r="C4" s="34"/>
      <c r="D4" s="47">
        <f>SUM(D3:D3)</f>
        <v>2</v>
      </c>
      <c r="E4" s="47">
        <f>SUM(E3:E3)</f>
        <v>4</v>
      </c>
      <c r="F4" s="47"/>
      <c r="G4" s="47">
        <f>SUM(G3:G3)</f>
        <v>0</v>
      </c>
      <c r="H4" s="47">
        <f>SUM(H3:H3)</f>
        <v>2</v>
      </c>
      <c r="I4" s="47">
        <f>SUM(I3:I3)</f>
        <v>0</v>
      </c>
      <c r="J4" s="47">
        <f>SUM(J3:J3)</f>
        <v>0</v>
      </c>
      <c r="K4" s="47">
        <f>SUM(K3:K3)</f>
        <v>0</v>
      </c>
    </row>
    <row r="5" spans="1:147" ht="12.75" customHeight="1">
      <c r="A5" s="33"/>
      <c r="B5" s="33"/>
      <c r="C5" s="33"/>
      <c r="D5" s="37"/>
      <c r="E5" s="37"/>
      <c r="F5" s="37"/>
      <c r="G5" s="37"/>
      <c r="H5" s="37"/>
      <c r="I5" s="37"/>
      <c r="J5" s="37"/>
      <c r="K5" s="37"/>
    </row>
    <row r="6" spans="1:147" ht="12.75" customHeight="1">
      <c r="A6" s="33"/>
      <c r="B6" s="34"/>
      <c r="C6" s="34"/>
      <c r="D6" s="29"/>
      <c r="E6" s="29"/>
      <c r="F6" s="37"/>
      <c r="G6" s="29"/>
      <c r="H6" s="29"/>
      <c r="I6" s="29"/>
      <c r="J6" s="29"/>
      <c r="K6" s="29"/>
    </row>
    <row r="7" spans="1:147" ht="12.75" customHeight="1">
      <c r="B7" s="109" t="s">
        <v>141</v>
      </c>
      <c r="C7" s="125"/>
      <c r="D7" s="126"/>
    </row>
    <row r="8" spans="1:147" ht="12.75" customHeight="1">
      <c r="B8" s="127"/>
      <c r="C8" s="128" t="s">
        <v>142</v>
      </c>
      <c r="D8" s="108">
        <f>SUM(B4)</f>
        <v>1</v>
      </c>
    </row>
    <row r="9" spans="1:147" ht="12.75" customHeight="1">
      <c r="B9" s="127"/>
      <c r="C9" s="128" t="s">
        <v>121</v>
      </c>
      <c r="D9" s="108">
        <f>SUM(D4)</f>
        <v>2</v>
      </c>
    </row>
    <row r="10" spans="1:147" ht="12.75" customHeight="1">
      <c r="B10" s="127"/>
      <c r="C10" s="128" t="s">
        <v>122</v>
      </c>
      <c r="D10" s="108">
        <f>SUM(E4)</f>
        <v>4</v>
      </c>
    </row>
    <row r="11" spans="1:147" ht="12.75" customHeight="1"/>
    <row r="12" spans="1:147" ht="12.75" customHeight="1">
      <c r="C12" s="112" t="s">
        <v>150</v>
      </c>
      <c r="D12" s="114"/>
      <c r="E12" s="114"/>
      <c r="F12" s="114"/>
      <c r="G12" s="119" t="s">
        <v>109</v>
      </c>
      <c r="H12" s="119" t="s">
        <v>120</v>
      </c>
    </row>
    <row r="13" spans="1:147" ht="12.75" customHeight="1">
      <c r="C13" s="134"/>
      <c r="D13" s="134"/>
      <c r="E13" s="117" t="s">
        <v>145</v>
      </c>
      <c r="G13" s="108">
        <f>SUM(G4)</f>
        <v>0</v>
      </c>
      <c r="H13" s="122">
        <f>G13/(G18)</f>
        <v>0</v>
      </c>
    </row>
    <row r="14" spans="1:147" ht="12.75" customHeight="1">
      <c r="C14" s="134"/>
      <c r="D14" s="134"/>
      <c r="E14" s="117" t="s">
        <v>146</v>
      </c>
      <c r="G14" s="108">
        <f>SUM(H4)</f>
        <v>2</v>
      </c>
      <c r="H14" s="122">
        <f>G14/G18</f>
        <v>1</v>
      </c>
    </row>
    <row r="15" spans="1:147" ht="12.75" customHeight="1">
      <c r="C15" s="134"/>
      <c r="D15" s="134"/>
      <c r="E15" s="117" t="s">
        <v>147</v>
      </c>
      <c r="G15" s="108">
        <f>SUM(I4)</f>
        <v>0</v>
      </c>
      <c r="H15" s="122">
        <f>G15/G18</f>
        <v>0</v>
      </c>
    </row>
    <row r="16" spans="1:147" ht="12.75" customHeight="1">
      <c r="C16" s="134"/>
      <c r="D16" s="134"/>
      <c r="E16" s="117" t="s">
        <v>148</v>
      </c>
      <c r="G16" s="108">
        <f>SUM(J4)</f>
        <v>0</v>
      </c>
      <c r="H16" s="122">
        <f>G16/G18</f>
        <v>0</v>
      </c>
    </row>
    <row r="17" spans="3:8" ht="12.75" customHeight="1">
      <c r="C17" s="134"/>
      <c r="D17" s="134"/>
      <c r="E17" s="117" t="s">
        <v>149</v>
      </c>
      <c r="G17" s="133">
        <f>SUM(K4)</f>
        <v>0</v>
      </c>
      <c r="H17" s="124">
        <f>G17/G18</f>
        <v>0</v>
      </c>
    </row>
    <row r="18" spans="3:8" ht="12.75" customHeight="1">
      <c r="C18" s="134"/>
      <c r="D18" s="134"/>
      <c r="E18" s="134"/>
      <c r="F18" s="117"/>
      <c r="G18" s="132">
        <f>SUM(G13:G17)</f>
        <v>2</v>
      </c>
      <c r="H18" s="122">
        <f>SUM(H13:H17)</f>
        <v>1</v>
      </c>
    </row>
  </sheetData>
  <mergeCells count="2">
    <mergeCell ref="G1:K1"/>
    <mergeCell ref="B1:E1"/>
  </mergeCells>
  <phoneticPr fontId="3" type="noConversion"/>
  <printOptions horizontalCentered="1" gridLines="1"/>
  <pageMargins left="0.5" right="0.5" top="1.5" bottom="1" header="0.5" footer="0.5"/>
  <pageSetup scale="80" orientation="landscape" r:id="rId1"/>
  <headerFooter alignWithMargins="0">
    <oddHeader>&amp;C&amp;"Arial,Bold"&amp;16 2010 Swimming Season
South Carolina Beach Action Durations</oddHeader>
    <oddFooter>&amp;R&amp;P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L48"/>
  <sheetViews>
    <sheetView zoomScaleNormal="100" workbookViewId="0">
      <pane ySplit="2" topLeftCell="A3" activePane="bottomLeft" state="frozen"/>
      <selection pane="bottomLeft"/>
    </sheetView>
  </sheetViews>
  <sheetFormatPr defaultRowHeight="12.75"/>
  <cols>
    <col min="1" max="1" width="11.42578125" style="6" customWidth="1"/>
    <col min="2" max="2" width="9" style="6" customWidth="1"/>
    <col min="3" max="3" width="41" style="6" customWidth="1"/>
    <col min="4" max="4" width="0.85546875" style="6" customWidth="1"/>
    <col min="5" max="5" width="9.140625" style="60"/>
    <col min="6" max="6" width="0.85546875" style="6" customWidth="1"/>
    <col min="7" max="9" width="9.140625" style="6"/>
    <col min="10" max="10" width="0.85546875" style="6" customWidth="1"/>
    <col min="11" max="16384" width="9.140625" style="6"/>
  </cols>
  <sheetData>
    <row r="1" spans="1:12" s="56" customFormat="1" ht="12" customHeight="1">
      <c r="B1" s="165" t="s">
        <v>29</v>
      </c>
      <c r="C1" s="165"/>
      <c r="D1" s="72"/>
      <c r="E1" s="73"/>
      <c r="F1" s="72"/>
      <c r="G1" s="164" t="s">
        <v>31</v>
      </c>
      <c r="H1" s="164"/>
      <c r="I1" s="164"/>
      <c r="J1" s="72"/>
      <c r="K1" s="165" t="s">
        <v>38</v>
      </c>
      <c r="L1" s="165"/>
    </row>
    <row r="2" spans="1:12" s="59" customFormat="1" ht="48.75" customHeight="1">
      <c r="A2" s="3" t="s">
        <v>16</v>
      </c>
      <c r="B2" s="3" t="s">
        <v>17</v>
      </c>
      <c r="C2" s="3" t="s">
        <v>11</v>
      </c>
      <c r="D2" s="3"/>
      <c r="E2" s="15" t="s">
        <v>30</v>
      </c>
      <c r="F2" s="3"/>
      <c r="G2" s="3" t="s">
        <v>43</v>
      </c>
      <c r="H2" s="3" t="s">
        <v>18</v>
      </c>
      <c r="I2" s="3" t="s">
        <v>19</v>
      </c>
      <c r="J2" s="3"/>
      <c r="K2" s="3" t="s">
        <v>20</v>
      </c>
      <c r="L2" s="3" t="s">
        <v>21</v>
      </c>
    </row>
    <row r="3" spans="1:12">
      <c r="A3" s="74" t="s">
        <v>167</v>
      </c>
      <c r="B3" s="74" t="s">
        <v>168</v>
      </c>
      <c r="C3" s="74" t="s">
        <v>169</v>
      </c>
      <c r="D3" s="74"/>
      <c r="E3" s="74">
        <v>153</v>
      </c>
      <c r="F3" s="5"/>
      <c r="G3" s="13"/>
      <c r="H3" s="78"/>
      <c r="I3" s="40">
        <f>H3/E3</f>
        <v>0</v>
      </c>
      <c r="J3" s="65"/>
      <c r="K3" s="41">
        <f>E3-H3</f>
        <v>153</v>
      </c>
      <c r="L3" s="40">
        <f>K3/E3</f>
        <v>1</v>
      </c>
    </row>
    <row r="4" spans="1:12">
      <c r="A4" s="74" t="s">
        <v>167</v>
      </c>
      <c r="B4" s="74" t="s">
        <v>170</v>
      </c>
      <c r="C4" s="74" t="s">
        <v>171</v>
      </c>
      <c r="D4" s="74"/>
      <c r="E4" s="74">
        <v>153</v>
      </c>
      <c r="F4" s="5"/>
      <c r="G4" s="13"/>
      <c r="H4" s="78"/>
      <c r="I4" s="40">
        <f t="shared" ref="I4:I6" si="0">H4/E4</f>
        <v>0</v>
      </c>
      <c r="J4" s="65"/>
      <c r="K4" s="41">
        <f t="shared" ref="K4:K6" si="1">E4-H4</f>
        <v>153</v>
      </c>
      <c r="L4" s="40">
        <f t="shared" ref="L4:L6" si="2">K4/E4</f>
        <v>1</v>
      </c>
    </row>
    <row r="5" spans="1:12">
      <c r="A5" s="74" t="s">
        <v>167</v>
      </c>
      <c r="B5" s="74" t="s">
        <v>172</v>
      </c>
      <c r="C5" s="74" t="s">
        <v>173</v>
      </c>
      <c r="D5" s="74"/>
      <c r="E5" s="74">
        <v>153</v>
      </c>
      <c r="F5" s="5"/>
      <c r="G5" s="13"/>
      <c r="H5" s="78"/>
      <c r="I5" s="40">
        <f t="shared" si="0"/>
        <v>0</v>
      </c>
      <c r="J5" s="65"/>
      <c r="K5" s="41">
        <f t="shared" si="1"/>
        <v>153</v>
      </c>
      <c r="L5" s="40">
        <f t="shared" si="2"/>
        <v>1</v>
      </c>
    </row>
    <row r="6" spans="1:12">
      <c r="A6" s="75" t="s">
        <v>167</v>
      </c>
      <c r="B6" s="75" t="s">
        <v>174</v>
      </c>
      <c r="C6" s="75" t="s">
        <v>175</v>
      </c>
      <c r="D6" s="75"/>
      <c r="E6" s="75">
        <v>153</v>
      </c>
      <c r="F6" s="66"/>
      <c r="G6" s="68"/>
      <c r="H6" s="70"/>
      <c r="I6" s="43">
        <f t="shared" si="0"/>
        <v>0</v>
      </c>
      <c r="J6" s="67"/>
      <c r="K6" s="44">
        <f t="shared" si="1"/>
        <v>153</v>
      </c>
      <c r="L6" s="43">
        <f t="shared" si="2"/>
        <v>1</v>
      </c>
    </row>
    <row r="7" spans="1:12">
      <c r="A7" s="33"/>
      <c r="B7" s="34">
        <f>COUNTA(B3:B6)</f>
        <v>4</v>
      </c>
      <c r="C7" s="33"/>
      <c r="E7" s="38">
        <f>SUM(E3:E6)</f>
        <v>612</v>
      </c>
      <c r="F7" s="45"/>
      <c r="G7" s="34">
        <f>COUNTA(G3:G6)</f>
        <v>0</v>
      </c>
      <c r="H7" s="38">
        <f>SUM(H3:H6)</f>
        <v>0</v>
      </c>
      <c r="I7" s="46">
        <f>H7/E7</f>
        <v>0</v>
      </c>
      <c r="J7" s="47"/>
      <c r="K7" s="38">
        <f>SUM(K3:K6)</f>
        <v>612</v>
      </c>
      <c r="L7" s="46">
        <f>K7/E7</f>
        <v>1</v>
      </c>
    </row>
    <row r="8" spans="1:12" ht="8.25" customHeight="1">
      <c r="A8" s="33"/>
      <c r="B8" s="34"/>
      <c r="C8" s="33"/>
      <c r="E8" s="38"/>
      <c r="F8" s="45"/>
      <c r="G8" s="34"/>
      <c r="H8" s="38"/>
      <c r="I8" s="46"/>
      <c r="J8" s="47"/>
      <c r="K8" s="38"/>
      <c r="L8" s="46"/>
    </row>
    <row r="9" spans="1:12">
      <c r="A9" s="74" t="s">
        <v>176</v>
      </c>
      <c r="B9" s="74" t="s">
        <v>179</v>
      </c>
      <c r="C9" s="74" t="s">
        <v>180</v>
      </c>
      <c r="D9" s="74"/>
      <c r="E9" s="74">
        <v>153</v>
      </c>
      <c r="F9" s="5"/>
      <c r="G9" s="13"/>
      <c r="H9" s="39"/>
      <c r="I9" s="40">
        <f t="shared" ref="I9:I14" si="3">H9/E9</f>
        <v>0</v>
      </c>
      <c r="J9" s="65"/>
      <c r="K9" s="41">
        <f>E9-H9</f>
        <v>153</v>
      </c>
      <c r="L9" s="40">
        <f t="shared" ref="L9:L14" si="4">K9/E9</f>
        <v>1</v>
      </c>
    </row>
    <row r="10" spans="1:12">
      <c r="A10" s="74" t="s">
        <v>176</v>
      </c>
      <c r="B10" s="74" t="s">
        <v>181</v>
      </c>
      <c r="C10" s="74" t="s">
        <v>182</v>
      </c>
      <c r="D10" s="74"/>
      <c r="E10" s="74">
        <v>153</v>
      </c>
      <c r="F10" s="5"/>
      <c r="G10" s="39"/>
      <c r="H10" s="39"/>
      <c r="I10" s="40">
        <f t="shared" si="3"/>
        <v>0</v>
      </c>
      <c r="J10" s="65"/>
      <c r="K10" s="41">
        <f>E10-H10</f>
        <v>153</v>
      </c>
      <c r="L10" s="40">
        <f t="shared" si="4"/>
        <v>1</v>
      </c>
    </row>
    <row r="11" spans="1:12">
      <c r="A11" s="74" t="s">
        <v>176</v>
      </c>
      <c r="B11" s="74" t="s">
        <v>183</v>
      </c>
      <c r="C11" s="74" t="s">
        <v>184</v>
      </c>
      <c r="D11" s="74"/>
      <c r="E11" s="74">
        <v>153</v>
      </c>
      <c r="F11" s="5"/>
      <c r="G11" s="13"/>
      <c r="H11" s="39"/>
      <c r="I11" s="40">
        <f t="shared" si="3"/>
        <v>0</v>
      </c>
      <c r="J11" s="65"/>
      <c r="K11" s="41">
        <f>E11-H11</f>
        <v>153</v>
      </c>
      <c r="L11" s="40">
        <f t="shared" si="4"/>
        <v>1</v>
      </c>
    </row>
    <row r="12" spans="1:12">
      <c r="A12" s="74" t="s">
        <v>176</v>
      </c>
      <c r="B12" s="74" t="s">
        <v>185</v>
      </c>
      <c r="C12" s="74" t="s">
        <v>186</v>
      </c>
      <c r="D12" s="74"/>
      <c r="E12" s="74">
        <v>153</v>
      </c>
      <c r="F12" s="5"/>
      <c r="G12" s="13"/>
      <c r="H12" s="39"/>
      <c r="I12" s="40">
        <f t="shared" si="3"/>
        <v>0</v>
      </c>
      <c r="J12" s="65"/>
      <c r="K12" s="41">
        <f>E12-H12</f>
        <v>153</v>
      </c>
      <c r="L12" s="40">
        <f t="shared" si="4"/>
        <v>1</v>
      </c>
    </row>
    <row r="13" spans="1:12">
      <c r="A13" s="75" t="s">
        <v>176</v>
      </c>
      <c r="B13" s="75" t="s">
        <v>187</v>
      </c>
      <c r="C13" s="75" t="s">
        <v>188</v>
      </c>
      <c r="D13" s="75"/>
      <c r="E13" s="75">
        <v>153</v>
      </c>
      <c r="F13" s="66"/>
      <c r="G13" s="42"/>
      <c r="H13" s="42"/>
      <c r="I13" s="43">
        <f t="shared" si="3"/>
        <v>0</v>
      </c>
      <c r="J13" s="67"/>
      <c r="K13" s="44">
        <f>E13-H13</f>
        <v>153</v>
      </c>
      <c r="L13" s="43">
        <f t="shared" si="4"/>
        <v>1</v>
      </c>
    </row>
    <row r="14" spans="1:12">
      <c r="A14" s="30"/>
      <c r="B14" s="34">
        <f>COUNTA(B9:B13)</f>
        <v>5</v>
      </c>
      <c r="C14" s="29"/>
      <c r="D14" s="5"/>
      <c r="E14" s="38">
        <f>SUM(E9:E13)</f>
        <v>765</v>
      </c>
      <c r="F14" s="5"/>
      <c r="G14" s="34">
        <f>COUNTA(G9:G13)</f>
        <v>0</v>
      </c>
      <c r="H14" s="38">
        <f>SUM(H9:H13)</f>
        <v>0</v>
      </c>
      <c r="I14" s="46">
        <f t="shared" si="3"/>
        <v>0</v>
      </c>
      <c r="J14" s="47"/>
      <c r="K14" s="38">
        <f>SUM(K9:K13)</f>
        <v>765</v>
      </c>
      <c r="L14" s="46">
        <f t="shared" si="4"/>
        <v>1</v>
      </c>
    </row>
    <row r="15" spans="1:12" ht="8.25" customHeight="1">
      <c r="A15" s="33"/>
      <c r="B15" s="34"/>
      <c r="C15" s="33"/>
      <c r="E15" s="38"/>
      <c r="F15" s="45"/>
      <c r="G15" s="34"/>
      <c r="H15" s="38"/>
      <c r="I15" s="46"/>
      <c r="J15" s="47"/>
      <c r="K15" s="38"/>
      <c r="L15" s="46"/>
    </row>
    <row r="16" spans="1:12">
      <c r="A16" s="36" t="s">
        <v>218</v>
      </c>
      <c r="B16" s="75" t="s">
        <v>177</v>
      </c>
      <c r="C16" s="75" t="s">
        <v>178</v>
      </c>
      <c r="D16" s="75"/>
      <c r="E16" s="75">
        <v>153</v>
      </c>
      <c r="F16" s="66"/>
      <c r="G16" s="68" t="s">
        <v>32</v>
      </c>
      <c r="H16" s="42">
        <v>4</v>
      </c>
      <c r="I16" s="43">
        <f t="shared" ref="I16:I17" si="5">H16/E16</f>
        <v>2.6143790849673203E-2</v>
      </c>
      <c r="J16" s="67"/>
      <c r="K16" s="44">
        <f>E16-H16</f>
        <v>149</v>
      </c>
      <c r="L16" s="43">
        <f t="shared" ref="L16:L17" si="6">K16/E16</f>
        <v>0.97385620915032678</v>
      </c>
    </row>
    <row r="17" spans="1:12">
      <c r="A17" s="30"/>
      <c r="B17" s="34">
        <f>COUNTA(B16:B16)</f>
        <v>1</v>
      </c>
      <c r="C17" s="29"/>
      <c r="D17" s="5"/>
      <c r="E17" s="38">
        <f>SUM(E16:E16)</f>
        <v>153</v>
      </c>
      <c r="F17" s="5"/>
      <c r="G17" s="34">
        <f>COUNTA(G16:G16)</f>
        <v>1</v>
      </c>
      <c r="H17" s="38">
        <f>SUM(H16:H16)</f>
        <v>4</v>
      </c>
      <c r="I17" s="46">
        <f t="shared" si="5"/>
        <v>2.6143790849673203E-2</v>
      </c>
      <c r="J17" s="140"/>
      <c r="K17" s="38">
        <f>SUM(K16:K16)</f>
        <v>149</v>
      </c>
      <c r="L17" s="46">
        <f t="shared" si="6"/>
        <v>0.97385620915032678</v>
      </c>
    </row>
    <row r="18" spans="1:12" ht="8.25" customHeight="1">
      <c r="A18" s="33"/>
      <c r="B18" s="34"/>
      <c r="C18" s="33"/>
      <c r="E18" s="38"/>
      <c r="F18" s="45"/>
      <c r="G18" s="34"/>
      <c r="H18" s="38"/>
      <c r="I18" s="46"/>
      <c r="J18" s="140"/>
      <c r="K18" s="38"/>
      <c r="L18" s="46"/>
    </row>
    <row r="19" spans="1:12">
      <c r="A19" s="74" t="s">
        <v>189</v>
      </c>
      <c r="B19" s="74" t="s">
        <v>190</v>
      </c>
      <c r="C19" s="74" t="s">
        <v>191</v>
      </c>
      <c r="D19" s="74"/>
      <c r="E19" s="74">
        <v>153</v>
      </c>
      <c r="F19" s="5"/>
      <c r="G19" s="39"/>
      <c r="H19" s="39"/>
      <c r="I19" s="40">
        <f t="shared" ref="I19:I23" si="7">H19/E19</f>
        <v>0</v>
      </c>
      <c r="J19" s="65"/>
      <c r="K19" s="41">
        <f t="shared" ref="K19:K23" si="8">E19-H19</f>
        <v>153</v>
      </c>
      <c r="L19" s="40">
        <f t="shared" ref="L19:L23" si="9">K19/E19</f>
        <v>1</v>
      </c>
    </row>
    <row r="20" spans="1:12">
      <c r="A20" s="74" t="s">
        <v>189</v>
      </c>
      <c r="B20" s="74" t="s">
        <v>192</v>
      </c>
      <c r="C20" s="74" t="s">
        <v>193</v>
      </c>
      <c r="D20" s="74"/>
      <c r="E20" s="74">
        <v>153</v>
      </c>
      <c r="F20" s="5"/>
      <c r="G20" s="39"/>
      <c r="H20" s="39"/>
      <c r="I20" s="40">
        <f t="shared" si="7"/>
        <v>0</v>
      </c>
      <c r="J20" s="65"/>
      <c r="K20" s="41">
        <f t="shared" si="8"/>
        <v>153</v>
      </c>
      <c r="L20" s="40">
        <f t="shared" si="9"/>
        <v>1</v>
      </c>
    </row>
    <row r="21" spans="1:12" ht="18">
      <c r="A21" s="74" t="s">
        <v>189</v>
      </c>
      <c r="B21" s="74" t="s">
        <v>194</v>
      </c>
      <c r="C21" s="74" t="s">
        <v>195</v>
      </c>
      <c r="D21" s="74"/>
      <c r="E21" s="74">
        <v>153</v>
      </c>
      <c r="F21" s="5"/>
      <c r="G21" s="13"/>
      <c r="H21" s="78"/>
      <c r="I21" s="40">
        <f t="shared" si="7"/>
        <v>0</v>
      </c>
      <c r="J21" s="65"/>
      <c r="K21" s="41">
        <f t="shared" si="8"/>
        <v>153</v>
      </c>
      <c r="L21" s="40">
        <f t="shared" si="9"/>
        <v>1</v>
      </c>
    </row>
    <row r="22" spans="1:12">
      <c r="A22" s="74" t="s">
        <v>189</v>
      </c>
      <c r="B22" s="74" t="s">
        <v>196</v>
      </c>
      <c r="C22" s="74" t="s">
        <v>197</v>
      </c>
      <c r="D22" s="74"/>
      <c r="E22" s="74">
        <v>153</v>
      </c>
      <c r="F22" s="5"/>
      <c r="G22" s="13"/>
      <c r="H22" s="78"/>
      <c r="I22" s="40">
        <f t="shared" si="7"/>
        <v>0</v>
      </c>
      <c r="J22" s="65"/>
      <c r="K22" s="41">
        <f t="shared" si="8"/>
        <v>153</v>
      </c>
      <c r="L22" s="40">
        <f t="shared" si="9"/>
        <v>1</v>
      </c>
    </row>
    <row r="23" spans="1:12">
      <c r="A23" s="75" t="s">
        <v>189</v>
      </c>
      <c r="B23" s="75" t="s">
        <v>198</v>
      </c>
      <c r="C23" s="75" t="s">
        <v>199</v>
      </c>
      <c r="D23" s="75"/>
      <c r="E23" s="75">
        <v>153</v>
      </c>
      <c r="F23" s="66"/>
      <c r="G23" s="68"/>
      <c r="H23" s="70"/>
      <c r="I23" s="43">
        <f t="shared" si="7"/>
        <v>0</v>
      </c>
      <c r="J23" s="67"/>
      <c r="K23" s="44">
        <f t="shared" si="8"/>
        <v>153</v>
      </c>
      <c r="L23" s="43">
        <f t="shared" si="9"/>
        <v>1</v>
      </c>
    </row>
    <row r="24" spans="1:12">
      <c r="A24" s="33"/>
      <c r="B24" s="34">
        <f>COUNTA(B19:B23)</f>
        <v>5</v>
      </c>
      <c r="C24" s="33"/>
      <c r="E24" s="38">
        <f>SUM(E19:E23)</f>
        <v>765</v>
      </c>
      <c r="F24" s="45"/>
      <c r="G24" s="34">
        <f>COUNTA(G19:G23)</f>
        <v>0</v>
      </c>
      <c r="H24" s="38">
        <f>SUM(H19:H23)</f>
        <v>0</v>
      </c>
      <c r="I24" s="46">
        <f>H24/E24</f>
        <v>0</v>
      </c>
      <c r="J24" s="47"/>
      <c r="K24" s="55">
        <f>E24-H24</f>
        <v>765</v>
      </c>
      <c r="L24" s="46">
        <f>K24/E24</f>
        <v>1</v>
      </c>
    </row>
    <row r="25" spans="1:12" ht="8.25" customHeight="1">
      <c r="A25" s="33"/>
      <c r="B25" s="33"/>
      <c r="C25" s="33"/>
      <c r="H25" s="39"/>
      <c r="I25" s="39"/>
      <c r="J25" s="39"/>
      <c r="K25" s="39"/>
      <c r="L25" s="39"/>
    </row>
    <row r="26" spans="1:12">
      <c r="A26" s="74" t="s">
        <v>200</v>
      </c>
      <c r="B26" s="74" t="s">
        <v>201</v>
      </c>
      <c r="C26" s="74" t="s">
        <v>202</v>
      </c>
      <c r="D26" s="74"/>
      <c r="E26" s="74">
        <v>153</v>
      </c>
      <c r="F26" s="5"/>
      <c r="G26" s="39"/>
      <c r="H26" s="39"/>
      <c r="I26" s="40">
        <f t="shared" ref="I26:I33" si="10">H26/E26</f>
        <v>0</v>
      </c>
      <c r="J26" s="65"/>
      <c r="K26" s="41">
        <f t="shared" ref="K26:K33" si="11">E26-H26</f>
        <v>153</v>
      </c>
      <c r="L26" s="40">
        <f t="shared" ref="L26:L33" si="12">K26/E26</f>
        <v>1</v>
      </c>
    </row>
    <row r="27" spans="1:12">
      <c r="A27" s="74" t="s">
        <v>200</v>
      </c>
      <c r="B27" s="74" t="s">
        <v>203</v>
      </c>
      <c r="C27" s="74" t="s">
        <v>204</v>
      </c>
      <c r="D27" s="74"/>
      <c r="E27" s="74">
        <v>153</v>
      </c>
      <c r="F27" s="5"/>
      <c r="G27" s="39"/>
      <c r="H27" s="39"/>
      <c r="I27" s="40">
        <f t="shared" si="10"/>
        <v>0</v>
      </c>
      <c r="J27" s="65"/>
      <c r="K27" s="41">
        <f t="shared" si="11"/>
        <v>153</v>
      </c>
      <c r="L27" s="40">
        <f t="shared" si="12"/>
        <v>1</v>
      </c>
    </row>
    <row r="28" spans="1:12">
      <c r="A28" s="74" t="s">
        <v>200</v>
      </c>
      <c r="B28" s="74" t="s">
        <v>205</v>
      </c>
      <c r="C28" s="74" t="s">
        <v>206</v>
      </c>
      <c r="D28" s="74"/>
      <c r="E28" s="74">
        <v>153</v>
      </c>
      <c r="F28" s="5"/>
      <c r="G28" s="13"/>
      <c r="H28" s="39"/>
      <c r="I28" s="40">
        <f t="shared" si="10"/>
        <v>0</v>
      </c>
      <c r="J28" s="65"/>
      <c r="K28" s="41">
        <f t="shared" si="11"/>
        <v>153</v>
      </c>
      <c r="L28" s="40">
        <f t="shared" si="12"/>
        <v>1</v>
      </c>
    </row>
    <row r="29" spans="1:12">
      <c r="A29" s="74" t="s">
        <v>200</v>
      </c>
      <c r="B29" s="74" t="s">
        <v>207</v>
      </c>
      <c r="C29" s="74" t="s">
        <v>208</v>
      </c>
      <c r="D29" s="74"/>
      <c r="E29" s="74">
        <v>153</v>
      </c>
      <c r="F29" s="5"/>
      <c r="G29" s="39"/>
      <c r="H29" s="39"/>
      <c r="I29" s="40">
        <f t="shared" si="10"/>
        <v>0</v>
      </c>
      <c r="J29" s="65"/>
      <c r="K29" s="41">
        <f t="shared" si="11"/>
        <v>153</v>
      </c>
      <c r="L29" s="40">
        <f t="shared" si="12"/>
        <v>1</v>
      </c>
    </row>
    <row r="30" spans="1:12" ht="18">
      <c r="A30" s="74" t="s">
        <v>200</v>
      </c>
      <c r="B30" s="74" t="s">
        <v>209</v>
      </c>
      <c r="C30" s="74" t="s">
        <v>227</v>
      </c>
      <c r="D30" s="74"/>
      <c r="E30" s="74">
        <v>153</v>
      </c>
      <c r="F30" s="5"/>
      <c r="G30" s="39"/>
      <c r="H30" s="39"/>
      <c r="I30" s="40">
        <f t="shared" si="10"/>
        <v>0</v>
      </c>
      <c r="J30" s="65"/>
      <c r="K30" s="41">
        <f t="shared" si="11"/>
        <v>153</v>
      </c>
      <c r="L30" s="40">
        <f t="shared" si="12"/>
        <v>1</v>
      </c>
    </row>
    <row r="31" spans="1:12">
      <c r="A31" s="74" t="s">
        <v>200</v>
      </c>
      <c r="B31" s="74" t="s">
        <v>210</v>
      </c>
      <c r="C31" s="74" t="s">
        <v>211</v>
      </c>
      <c r="D31" s="74"/>
      <c r="E31" s="74">
        <v>153</v>
      </c>
      <c r="F31" s="5"/>
      <c r="G31" s="39"/>
      <c r="H31" s="39"/>
      <c r="I31" s="40">
        <f t="shared" si="10"/>
        <v>0</v>
      </c>
      <c r="J31" s="65"/>
      <c r="K31" s="41">
        <f t="shared" si="11"/>
        <v>153</v>
      </c>
      <c r="L31" s="40">
        <f t="shared" si="12"/>
        <v>1</v>
      </c>
    </row>
    <row r="32" spans="1:12">
      <c r="A32" s="74" t="s">
        <v>200</v>
      </c>
      <c r="B32" s="74" t="s">
        <v>212</v>
      </c>
      <c r="C32" s="74" t="s">
        <v>213</v>
      </c>
      <c r="D32" s="74"/>
      <c r="E32" s="74">
        <v>153</v>
      </c>
      <c r="F32" s="5"/>
      <c r="G32" s="39"/>
      <c r="H32" s="39"/>
      <c r="I32" s="40">
        <f t="shared" si="10"/>
        <v>0</v>
      </c>
      <c r="J32" s="65"/>
      <c r="K32" s="41">
        <f t="shared" si="11"/>
        <v>153</v>
      </c>
      <c r="L32" s="40">
        <f t="shared" si="12"/>
        <v>1</v>
      </c>
    </row>
    <row r="33" spans="1:12">
      <c r="A33" s="75" t="s">
        <v>200</v>
      </c>
      <c r="B33" s="75" t="s">
        <v>214</v>
      </c>
      <c r="C33" s="75" t="s">
        <v>215</v>
      </c>
      <c r="D33" s="75"/>
      <c r="E33" s="75">
        <v>153</v>
      </c>
      <c r="F33" s="66"/>
      <c r="G33" s="42"/>
      <c r="H33" s="42"/>
      <c r="I33" s="43">
        <f t="shared" si="10"/>
        <v>0</v>
      </c>
      <c r="J33" s="67"/>
      <c r="K33" s="44">
        <f t="shared" si="11"/>
        <v>153</v>
      </c>
      <c r="L33" s="43">
        <f t="shared" si="12"/>
        <v>1</v>
      </c>
    </row>
    <row r="34" spans="1:12">
      <c r="A34" s="33"/>
      <c r="B34" s="34">
        <f>COUNTA(B26:B33)</f>
        <v>8</v>
      </c>
      <c r="C34" s="33"/>
      <c r="E34" s="38">
        <f>SUM(E26:E33)</f>
        <v>1224</v>
      </c>
      <c r="F34" s="45"/>
      <c r="G34" s="34">
        <f>COUNTA(G26:G33)</f>
        <v>0</v>
      </c>
      <c r="H34" s="38">
        <f>SUM(H26:H33)</f>
        <v>0</v>
      </c>
      <c r="I34" s="46">
        <f>H34/E34</f>
        <v>0</v>
      </c>
      <c r="J34" s="47"/>
      <c r="K34" s="55">
        <f>E34-H34</f>
        <v>1224</v>
      </c>
      <c r="L34" s="46">
        <f>K34/E34</f>
        <v>1</v>
      </c>
    </row>
    <row r="35" spans="1:12" ht="8.25" customHeight="1">
      <c r="A35" s="33"/>
      <c r="B35" s="34"/>
      <c r="C35" s="33"/>
      <c r="E35" s="38"/>
      <c r="F35" s="45"/>
      <c r="G35" s="34"/>
      <c r="H35" s="38"/>
      <c r="I35" s="46"/>
      <c r="J35" s="80"/>
      <c r="K35" s="55"/>
      <c r="L35" s="46"/>
    </row>
    <row r="36" spans="1:12">
      <c r="B36" s="109" t="s">
        <v>151</v>
      </c>
      <c r="C36" s="125"/>
      <c r="D36" s="126"/>
      <c r="G36" s="39"/>
      <c r="H36" s="39"/>
    </row>
    <row r="37" spans="1:12">
      <c r="B37" s="109"/>
      <c r="C37" s="128" t="s">
        <v>114</v>
      </c>
      <c r="D37" s="126"/>
      <c r="E37" s="108">
        <f>SUM(B7+B14+B17+B24+B34)</f>
        <v>23</v>
      </c>
      <c r="G37" s="39"/>
      <c r="H37" s="39"/>
    </row>
    <row r="38" spans="1:12">
      <c r="B38" s="109"/>
      <c r="C38" s="128" t="s">
        <v>152</v>
      </c>
      <c r="D38" s="126"/>
      <c r="E38" s="107">
        <f>SUM(E7+E14+E17+E24+E34)</f>
        <v>3519</v>
      </c>
      <c r="G38" s="39"/>
      <c r="H38" s="39"/>
    </row>
    <row r="39" spans="1:12">
      <c r="B39" s="127"/>
      <c r="C39" s="128" t="s">
        <v>142</v>
      </c>
      <c r="D39" s="108"/>
      <c r="E39" s="108">
        <f>SUM(G7+G14+G17+G24+G34)</f>
        <v>1</v>
      </c>
      <c r="G39" s="39"/>
      <c r="H39" s="39"/>
    </row>
    <row r="40" spans="1:12">
      <c r="B40" s="127"/>
      <c r="C40" s="128" t="s">
        <v>153</v>
      </c>
      <c r="D40" s="108" t="e">
        <f>SUM(D25+D30+D34+#REF!)</f>
        <v>#REF!</v>
      </c>
      <c r="E40" s="107">
        <f>SUM(H7+H14+H17+H24+H34)</f>
        <v>4</v>
      </c>
      <c r="G40" s="39"/>
      <c r="H40" s="39"/>
    </row>
    <row r="41" spans="1:12">
      <c r="B41" s="127"/>
      <c r="C41" s="128" t="s">
        <v>154</v>
      </c>
      <c r="D41" s="108" t="e">
        <f>SUM(E25+E30+E34+#REF!)</f>
        <v>#REF!</v>
      </c>
      <c r="E41" s="136">
        <f>E40/E38</f>
        <v>1.1366865586814436E-3</v>
      </c>
      <c r="G41" s="39"/>
      <c r="H41" s="39"/>
    </row>
    <row r="42" spans="1:12">
      <c r="C42" s="128" t="s">
        <v>155</v>
      </c>
      <c r="E42" s="107">
        <f>SUM(K7+K14+K17+K24+K34)</f>
        <v>3515</v>
      </c>
      <c r="G42" s="39"/>
      <c r="H42" s="39"/>
    </row>
    <row r="43" spans="1:12">
      <c r="C43" s="128" t="s">
        <v>156</v>
      </c>
      <c r="E43" s="136">
        <f>E42/E38</f>
        <v>0.99886331344131851</v>
      </c>
      <c r="G43" s="39"/>
      <c r="H43" s="39"/>
    </row>
    <row r="44" spans="1:12">
      <c r="G44" s="39"/>
      <c r="H44" s="39"/>
    </row>
    <row r="45" spans="1:12">
      <c r="G45" s="39"/>
      <c r="H45" s="39"/>
    </row>
    <row r="46" spans="1:12">
      <c r="G46" s="39"/>
      <c r="H46" s="39"/>
    </row>
    <row r="47" spans="1:12">
      <c r="G47" s="39"/>
      <c r="H47" s="39"/>
    </row>
    <row r="48" spans="1:12">
      <c r="G48" s="39"/>
      <c r="H48" s="39"/>
    </row>
  </sheetData>
  <mergeCells count="3">
    <mergeCell ref="G1:I1"/>
    <mergeCell ref="K1:L1"/>
    <mergeCell ref="B1:C1"/>
  </mergeCells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2010 Swimming Season
South Carolina Beach Days at Monitored Beaches</oddHeader>
    <oddFooter>&amp;R&amp;P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L21"/>
  <sheetViews>
    <sheetView workbookViewId="0"/>
  </sheetViews>
  <sheetFormatPr defaultRowHeight="12.75"/>
  <cols>
    <col min="1" max="1" width="12.5703125" style="28" customWidth="1"/>
    <col min="2" max="2" width="7.7109375" style="28" customWidth="1"/>
    <col min="3" max="3" width="33" style="28" customWidth="1"/>
    <col min="4" max="4" width="5.5703125" style="56" customWidth="1"/>
    <col min="5" max="5" width="8.5703125" style="56" customWidth="1"/>
    <col min="6" max="6" width="9.7109375" style="5" customWidth="1"/>
    <col min="7" max="7" width="8.7109375" style="5" customWidth="1"/>
    <col min="8" max="8" width="11" style="5" customWidth="1"/>
    <col min="9" max="9" width="9.140625" style="24"/>
    <col min="10" max="11" width="9.140625" style="24" customWidth="1"/>
    <col min="12" max="16384" width="9.140625" style="24"/>
  </cols>
  <sheetData>
    <row r="1" spans="1:12" ht="41.25" customHeight="1">
      <c r="A1" s="25" t="s">
        <v>12</v>
      </c>
      <c r="B1" s="25" t="s">
        <v>13</v>
      </c>
      <c r="C1" s="25" t="s">
        <v>14</v>
      </c>
      <c r="D1" s="3" t="s">
        <v>70</v>
      </c>
      <c r="E1" s="82" t="s">
        <v>221</v>
      </c>
      <c r="F1" s="3" t="s">
        <v>73</v>
      </c>
      <c r="G1" s="3" t="s">
        <v>71</v>
      </c>
      <c r="H1" s="3" t="s">
        <v>72</v>
      </c>
      <c r="I1" s="15" t="s">
        <v>30</v>
      </c>
      <c r="J1" s="3" t="s">
        <v>43</v>
      </c>
      <c r="K1" s="3" t="s">
        <v>18</v>
      </c>
      <c r="L1" s="3" t="s">
        <v>19</v>
      </c>
    </row>
    <row r="2" spans="1:12" ht="12.75" customHeight="1">
      <c r="A2" s="74" t="s">
        <v>200</v>
      </c>
      <c r="B2" s="74" t="s">
        <v>201</v>
      </c>
      <c r="C2" s="74" t="s">
        <v>202</v>
      </c>
      <c r="D2" s="74">
        <v>1</v>
      </c>
      <c r="E2" s="141">
        <v>0.54</v>
      </c>
      <c r="F2" s="74" t="s">
        <v>32</v>
      </c>
      <c r="G2" s="74">
        <v>1</v>
      </c>
      <c r="H2" s="74" t="s">
        <v>219</v>
      </c>
      <c r="I2" s="74">
        <v>153</v>
      </c>
      <c r="J2" s="74"/>
      <c r="K2" s="79"/>
      <c r="L2" s="40">
        <f>K2/I2</f>
        <v>0</v>
      </c>
    </row>
    <row r="3" spans="1:12" ht="12.75" customHeight="1">
      <c r="A3" s="74" t="s">
        <v>200</v>
      </c>
      <c r="B3" s="74" t="s">
        <v>203</v>
      </c>
      <c r="C3" s="74" t="s">
        <v>204</v>
      </c>
      <c r="D3" s="74">
        <v>1</v>
      </c>
      <c r="E3" s="141">
        <v>3.47</v>
      </c>
      <c r="F3" s="74" t="s">
        <v>32</v>
      </c>
      <c r="G3" s="74">
        <v>1</v>
      </c>
      <c r="H3" s="74" t="s">
        <v>219</v>
      </c>
      <c r="I3" s="74">
        <v>153</v>
      </c>
      <c r="J3" s="74"/>
      <c r="K3" s="79"/>
      <c r="L3" s="40">
        <f t="shared" ref="L3:L8" si="0">K3/I3</f>
        <v>0</v>
      </c>
    </row>
    <row r="4" spans="1:12" ht="12.75" customHeight="1">
      <c r="A4" s="74" t="s">
        <v>200</v>
      </c>
      <c r="B4" s="74" t="s">
        <v>207</v>
      </c>
      <c r="C4" s="74" t="s">
        <v>208</v>
      </c>
      <c r="D4" s="74">
        <v>1</v>
      </c>
      <c r="E4" s="141">
        <v>0.33</v>
      </c>
      <c r="F4" s="74" t="s">
        <v>32</v>
      </c>
      <c r="G4" s="74">
        <v>1</v>
      </c>
      <c r="H4" s="74" t="s">
        <v>219</v>
      </c>
      <c r="I4" s="74">
        <v>153</v>
      </c>
      <c r="J4" s="74"/>
      <c r="K4" s="79"/>
      <c r="L4" s="40">
        <f t="shared" si="0"/>
        <v>0</v>
      </c>
    </row>
    <row r="5" spans="1:12" ht="18" customHeight="1">
      <c r="A5" s="74" t="s">
        <v>200</v>
      </c>
      <c r="B5" s="74" t="s">
        <v>209</v>
      </c>
      <c r="C5" s="74" t="s">
        <v>227</v>
      </c>
      <c r="D5" s="74">
        <v>1</v>
      </c>
      <c r="E5" s="141">
        <v>3.4</v>
      </c>
      <c r="F5" s="74" t="s">
        <v>32</v>
      </c>
      <c r="G5" s="74">
        <v>1</v>
      </c>
      <c r="H5" s="74" t="s">
        <v>219</v>
      </c>
      <c r="I5" s="74">
        <v>153</v>
      </c>
      <c r="J5" s="74"/>
      <c r="K5" s="79"/>
      <c r="L5" s="40">
        <f t="shared" si="0"/>
        <v>0</v>
      </c>
    </row>
    <row r="6" spans="1:12" ht="12.75" customHeight="1">
      <c r="A6" s="74" t="s">
        <v>200</v>
      </c>
      <c r="B6" s="74" t="s">
        <v>210</v>
      </c>
      <c r="C6" s="74" t="s">
        <v>211</v>
      </c>
      <c r="D6" s="74">
        <v>1</v>
      </c>
      <c r="E6" s="141">
        <v>9.77</v>
      </c>
      <c r="F6" s="74" t="s">
        <v>32</v>
      </c>
      <c r="G6" s="74">
        <v>1</v>
      </c>
      <c r="H6" s="74" t="s">
        <v>219</v>
      </c>
      <c r="I6" s="74">
        <v>153</v>
      </c>
      <c r="J6" s="74"/>
      <c r="K6" s="79"/>
      <c r="L6" s="40">
        <f t="shared" si="0"/>
        <v>0</v>
      </c>
    </row>
    <row r="7" spans="1:12" ht="12.75" customHeight="1">
      <c r="A7" s="74" t="s">
        <v>200</v>
      </c>
      <c r="B7" s="74" t="s">
        <v>212</v>
      </c>
      <c r="C7" s="74" t="s">
        <v>213</v>
      </c>
      <c r="D7" s="74">
        <v>1</v>
      </c>
      <c r="E7" s="141">
        <v>8.5</v>
      </c>
      <c r="F7" s="74" t="s">
        <v>32</v>
      </c>
      <c r="G7" s="74">
        <v>1</v>
      </c>
      <c r="H7" s="74" t="s">
        <v>219</v>
      </c>
      <c r="I7" s="74">
        <v>153</v>
      </c>
      <c r="J7" s="74"/>
      <c r="K7" s="79"/>
      <c r="L7" s="40">
        <f t="shared" si="0"/>
        <v>0</v>
      </c>
    </row>
    <row r="8" spans="1:12" ht="12.75" customHeight="1">
      <c r="A8" s="75" t="s">
        <v>200</v>
      </c>
      <c r="B8" s="75" t="s">
        <v>214</v>
      </c>
      <c r="C8" s="75" t="s">
        <v>215</v>
      </c>
      <c r="D8" s="75">
        <v>1</v>
      </c>
      <c r="E8" s="145">
        <v>2.13</v>
      </c>
      <c r="F8" s="75" t="s">
        <v>32</v>
      </c>
      <c r="G8" s="75">
        <v>1</v>
      </c>
      <c r="H8" s="75" t="s">
        <v>219</v>
      </c>
      <c r="I8" s="75">
        <v>153</v>
      </c>
      <c r="J8" s="75"/>
      <c r="K8" s="70"/>
      <c r="L8" s="43">
        <f t="shared" si="0"/>
        <v>0</v>
      </c>
    </row>
    <row r="9" spans="1:12" ht="12.75" customHeight="1">
      <c r="A9" s="33"/>
      <c r="B9" s="34">
        <f>COUNTA(B2:B8)</f>
        <v>7</v>
      </c>
      <c r="C9" s="33"/>
      <c r="D9" s="81">
        <f>COUNTIF(D2:D8, "1")</f>
        <v>7</v>
      </c>
      <c r="E9" s="38">
        <f>SUM(E2:E8)</f>
        <v>28.139999999999997</v>
      </c>
      <c r="F9" s="86">
        <f>G9/B9</f>
        <v>1</v>
      </c>
      <c r="G9" s="29">
        <f>COUNTIF(G2:G8, "&gt;0")</f>
        <v>7</v>
      </c>
      <c r="H9" s="20"/>
      <c r="I9" s="38">
        <f>SUM(I2:I8)</f>
        <v>1071</v>
      </c>
      <c r="J9" s="34">
        <f>COUNTA(J2:J8)</f>
        <v>0</v>
      </c>
      <c r="K9" s="38">
        <f>SUM(K2:K8)</f>
        <v>0</v>
      </c>
      <c r="L9" s="46">
        <f>K9/I9</f>
        <v>0</v>
      </c>
    </row>
    <row r="10" spans="1:12" ht="12.75" customHeight="1">
      <c r="A10" s="33"/>
      <c r="B10" s="33"/>
      <c r="C10" s="33"/>
      <c r="D10" s="57"/>
      <c r="E10" s="57"/>
      <c r="F10" s="32"/>
      <c r="G10" s="32"/>
      <c r="H10" s="32"/>
      <c r="I10" s="38"/>
      <c r="J10" s="34"/>
      <c r="K10" s="38"/>
      <c r="L10" s="46"/>
    </row>
    <row r="11" spans="1:12" ht="12.75" customHeight="1"/>
    <row r="12" spans="1:12" s="6" customFormat="1" ht="12.75" customHeight="1">
      <c r="C12" s="109" t="s">
        <v>76</v>
      </c>
      <c r="D12" s="125"/>
      <c r="E12" s="126"/>
      <c r="F12" s="60"/>
      <c r="G12" s="39"/>
      <c r="H12" s="39"/>
    </row>
    <row r="13" spans="1:12" s="6" customFormat="1" ht="12.75" customHeight="1">
      <c r="C13" s="109"/>
      <c r="D13" s="128" t="s">
        <v>157</v>
      </c>
      <c r="E13" s="108">
        <f>SUM(B9)</f>
        <v>7</v>
      </c>
      <c r="G13" s="39"/>
      <c r="H13" s="39"/>
    </row>
    <row r="14" spans="1:12" s="6" customFormat="1" ht="12.75" customHeight="1">
      <c r="C14" s="109"/>
      <c r="D14" s="117" t="s">
        <v>158</v>
      </c>
      <c r="E14" s="144">
        <f>SUM(E9)</f>
        <v>28.139999999999997</v>
      </c>
      <c r="F14" s="137" t="s">
        <v>217</v>
      </c>
      <c r="G14" s="39"/>
      <c r="H14" s="39"/>
    </row>
    <row r="15" spans="1:12" s="6" customFormat="1" ht="12.75" customHeight="1">
      <c r="C15" s="127"/>
      <c r="D15" s="117" t="s">
        <v>161</v>
      </c>
      <c r="E15" s="108">
        <f>SUM(G9)</f>
        <v>7</v>
      </c>
      <c r="G15" s="39"/>
      <c r="H15" s="39"/>
    </row>
    <row r="16" spans="1:12" s="6" customFormat="1" ht="12.75" customHeight="1">
      <c r="C16" s="127"/>
      <c r="D16" s="117" t="s">
        <v>159</v>
      </c>
      <c r="E16" s="136">
        <f>E15/E13</f>
        <v>1</v>
      </c>
      <c r="G16" s="39"/>
      <c r="H16" s="39"/>
    </row>
    <row r="17" spans="3:8" s="6" customFormat="1" ht="12.75" customHeight="1">
      <c r="C17" s="127"/>
      <c r="D17" s="117" t="s">
        <v>162</v>
      </c>
      <c r="E17" s="107">
        <f>SUM(I9)</f>
        <v>1071</v>
      </c>
      <c r="G17" s="39"/>
      <c r="H17" s="39"/>
    </row>
    <row r="18" spans="3:8" s="6" customFormat="1" ht="12.75" customHeight="1">
      <c r="D18" s="128" t="s">
        <v>163</v>
      </c>
      <c r="E18" s="107">
        <f>SUM(J9)</f>
        <v>0</v>
      </c>
      <c r="G18" s="39"/>
      <c r="H18" s="39"/>
    </row>
    <row r="19" spans="3:8" s="6" customFormat="1" ht="12.75" customHeight="1">
      <c r="D19" s="128" t="s">
        <v>164</v>
      </c>
      <c r="E19" s="107">
        <f>SUM(K9)</f>
        <v>0</v>
      </c>
      <c r="G19" s="39"/>
      <c r="H19" s="39"/>
    </row>
    <row r="20" spans="3:8" ht="12.75" customHeight="1">
      <c r="D20" s="117" t="s">
        <v>165</v>
      </c>
      <c r="E20" s="136">
        <f>E19/E17</f>
        <v>0</v>
      </c>
    </row>
    <row r="21" spans="3:8">
      <c r="D21" s="128"/>
    </row>
  </sheetData>
  <printOptions horizontalCentered="1" gridLines="1"/>
  <pageMargins left="0.5" right="0.5" top="1.5" bottom="0.75" header="0.5" footer="0.5"/>
  <pageSetup scale="80" orientation="landscape" r:id="rId1"/>
  <headerFooter>
    <oddHeader>&amp;C&amp;"Arial,Bold"&amp;16 2010 Swimming Season
South Carolina Tier 1 Beach Information</oddHeader>
    <oddFooter>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Summary</vt:lpstr>
      <vt:lpstr>Attributes</vt:lpstr>
      <vt:lpstr>Monitoring</vt:lpstr>
      <vt:lpstr>Pollution Sources</vt:lpstr>
      <vt:lpstr>2010 Actions</vt:lpstr>
      <vt:lpstr>Action Durations</vt:lpstr>
      <vt:lpstr>Beach Days</vt:lpstr>
      <vt:lpstr>Tier 1 Stats</vt:lpstr>
      <vt:lpstr>'2010 Actions'!Print_Area</vt:lpstr>
      <vt:lpstr>'Action Durations'!Print_Area</vt:lpstr>
      <vt:lpstr>Attributes!Print_Area</vt:lpstr>
      <vt:lpstr>'Beach Days'!Print_Area</vt:lpstr>
      <vt:lpstr>Monitoring!Print_Area</vt:lpstr>
      <vt:lpstr>'Pollution Sources'!Print_Area</vt:lpstr>
      <vt:lpstr>Summary!Print_Area</vt:lpstr>
      <vt:lpstr>'Tier 1 Stats'!Print_Area</vt:lpstr>
      <vt:lpstr>'2010 Actions'!Print_Titles</vt:lpstr>
      <vt:lpstr>'Action Durations'!Print_Titles</vt:lpstr>
      <vt:lpstr>Attributes!Print_Titles</vt:lpstr>
      <vt:lpstr>'Beach Days'!Print_Titles</vt:lpstr>
      <vt:lpstr>Monitoring!Print_Titles</vt:lpstr>
      <vt:lpstr>'Pollution Sources'!Print_Titles</vt:lpstr>
      <vt:lpstr>Summary!Print_Titles</vt:lpstr>
      <vt:lpstr>'Tier 1 Stats'!Print_Titles</vt:lpstr>
    </vt:vector>
  </TitlesOfParts>
  <Company>Tetra Tech, Inc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Jonathan.Simpson</cp:lastModifiedBy>
  <cp:lastPrinted>2011-06-27T15:12:44Z</cp:lastPrinted>
  <dcterms:created xsi:type="dcterms:W3CDTF">2006-12-12T20:37:17Z</dcterms:created>
  <dcterms:modified xsi:type="dcterms:W3CDTF">2011-06-27T15:12:53Z</dcterms:modified>
</cp:coreProperties>
</file>