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30" windowWidth="18825" windowHeight="879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Actions'!$A$1:$J$135</definedName>
    <definedName name="_xlnm.Print_Area" localSheetId="5">'Action Durations'!$A$1:$K$50</definedName>
    <definedName name="_xlnm.Print_Area" localSheetId="1">Attributes!$A$1:$J$232</definedName>
    <definedName name="_xlnm.Print_Area" localSheetId="6">'Beach Days'!$A$1:$L$237</definedName>
    <definedName name="_xlnm.Print_Area" localSheetId="2">Monitoring!$A$1:$J$234</definedName>
    <definedName name="_xlnm.Print_Area" localSheetId="3">'Pollution Sources'!$A$1:$R$249</definedName>
    <definedName name="_xlnm.Print_Area" localSheetId="0">Summary!$A$1:$W$21</definedName>
    <definedName name="_xlnm.Print_Area" localSheetId="7">'Tier 1 Stats'!$A$1:$L$238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45621"/>
</workbook>
</file>

<file path=xl/calcChain.xml><?xml version="1.0" encoding="utf-8"?>
<calcChain xmlns="http://schemas.openxmlformats.org/spreadsheetml/2006/main">
  <c r="L152" i="12" l="1"/>
  <c r="I153" i="7"/>
  <c r="K153" i="7"/>
  <c r="L153" i="7"/>
  <c r="L226" i="12" l="1"/>
  <c r="L225" i="12"/>
  <c r="L224" i="12"/>
  <c r="L223" i="12"/>
  <c r="L222" i="12"/>
  <c r="L221" i="12"/>
  <c r="L220" i="12"/>
  <c r="L219" i="12"/>
  <c r="L218" i="12"/>
  <c r="L217" i="12"/>
  <c r="L216" i="12"/>
  <c r="L215" i="12"/>
  <c r="L214" i="12"/>
  <c r="L213" i="12"/>
  <c r="L212" i="12"/>
  <c r="L211" i="12"/>
  <c r="L210" i="12"/>
  <c r="L209" i="12"/>
  <c r="L208" i="12"/>
  <c r="L207" i="12"/>
  <c r="L206" i="12"/>
  <c r="L205" i="12"/>
  <c r="L204" i="12"/>
  <c r="L203" i="12"/>
  <c r="L202" i="12"/>
  <c r="L201" i="12"/>
  <c r="L200" i="12"/>
  <c r="L199" i="12"/>
  <c r="L198" i="12"/>
  <c r="L197" i="12"/>
  <c r="L196" i="12"/>
  <c r="L195" i="12"/>
  <c r="L194" i="12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1" i="12"/>
  <c r="L160" i="12"/>
  <c r="L159" i="12"/>
  <c r="L158" i="12"/>
  <c r="L157" i="12"/>
  <c r="L156" i="12"/>
  <c r="L155" i="12"/>
  <c r="L154" i="12"/>
  <c r="L153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K227" i="7"/>
  <c r="L227" i="7" s="1"/>
  <c r="I227" i="7"/>
  <c r="K226" i="7"/>
  <c r="L226" i="7" s="1"/>
  <c r="I226" i="7"/>
  <c r="L225" i="7"/>
  <c r="K225" i="7"/>
  <c r="I225" i="7"/>
  <c r="K224" i="7"/>
  <c r="L224" i="7" s="1"/>
  <c r="I224" i="7"/>
  <c r="K223" i="7"/>
  <c r="L223" i="7" s="1"/>
  <c r="I223" i="7"/>
  <c r="K222" i="7"/>
  <c r="L222" i="7" s="1"/>
  <c r="I222" i="7"/>
  <c r="L221" i="7"/>
  <c r="K221" i="7"/>
  <c r="I221" i="7"/>
  <c r="K220" i="7"/>
  <c r="L220" i="7" s="1"/>
  <c r="I220" i="7"/>
  <c r="K219" i="7"/>
  <c r="L219" i="7" s="1"/>
  <c r="I219" i="7"/>
  <c r="K218" i="7"/>
  <c r="L218" i="7" s="1"/>
  <c r="I218" i="7"/>
  <c r="L217" i="7"/>
  <c r="K217" i="7"/>
  <c r="I217" i="7"/>
  <c r="K216" i="7"/>
  <c r="L216" i="7" s="1"/>
  <c r="I216" i="7"/>
  <c r="K215" i="7"/>
  <c r="L215" i="7" s="1"/>
  <c r="I215" i="7"/>
  <c r="K214" i="7"/>
  <c r="L214" i="7" s="1"/>
  <c r="I214" i="7"/>
  <c r="L213" i="7"/>
  <c r="K213" i="7"/>
  <c r="I213" i="7"/>
  <c r="K212" i="7"/>
  <c r="L212" i="7" s="1"/>
  <c r="I212" i="7"/>
  <c r="K211" i="7"/>
  <c r="L211" i="7" s="1"/>
  <c r="I211" i="7"/>
  <c r="K210" i="7"/>
  <c r="L210" i="7" s="1"/>
  <c r="I210" i="7"/>
  <c r="L209" i="7"/>
  <c r="K209" i="7"/>
  <c r="I209" i="7"/>
  <c r="K208" i="7"/>
  <c r="L208" i="7" s="1"/>
  <c r="I208" i="7"/>
  <c r="K207" i="7"/>
  <c r="L207" i="7" s="1"/>
  <c r="I207" i="7"/>
  <c r="K206" i="7"/>
  <c r="L206" i="7" s="1"/>
  <c r="I206" i="7"/>
  <c r="L205" i="7"/>
  <c r="K205" i="7"/>
  <c r="I205" i="7"/>
  <c r="K204" i="7"/>
  <c r="L204" i="7" s="1"/>
  <c r="I204" i="7"/>
  <c r="K203" i="7"/>
  <c r="L203" i="7" s="1"/>
  <c r="I203" i="7"/>
  <c r="K202" i="7"/>
  <c r="L202" i="7" s="1"/>
  <c r="I202" i="7"/>
  <c r="L201" i="7"/>
  <c r="K201" i="7"/>
  <c r="I201" i="7"/>
  <c r="K200" i="7"/>
  <c r="L200" i="7" s="1"/>
  <c r="I200" i="7"/>
  <c r="K199" i="7"/>
  <c r="L199" i="7" s="1"/>
  <c r="I199" i="7"/>
  <c r="K198" i="7"/>
  <c r="L198" i="7" s="1"/>
  <c r="I198" i="7"/>
  <c r="L197" i="7"/>
  <c r="K197" i="7"/>
  <c r="I197" i="7"/>
  <c r="K196" i="7"/>
  <c r="L196" i="7" s="1"/>
  <c r="I196" i="7"/>
  <c r="K195" i="7"/>
  <c r="L195" i="7" s="1"/>
  <c r="I195" i="7"/>
  <c r="K194" i="7"/>
  <c r="L194" i="7" s="1"/>
  <c r="I194" i="7"/>
  <c r="L193" i="7"/>
  <c r="K193" i="7"/>
  <c r="I193" i="7"/>
  <c r="K192" i="7"/>
  <c r="L192" i="7" s="1"/>
  <c r="I192" i="7"/>
  <c r="K191" i="7"/>
  <c r="L191" i="7" s="1"/>
  <c r="I191" i="7"/>
  <c r="K190" i="7"/>
  <c r="L190" i="7" s="1"/>
  <c r="I190" i="7"/>
  <c r="L189" i="7"/>
  <c r="K189" i="7"/>
  <c r="I189" i="7"/>
  <c r="K188" i="7"/>
  <c r="L188" i="7" s="1"/>
  <c r="I188" i="7"/>
  <c r="K187" i="7"/>
  <c r="L187" i="7" s="1"/>
  <c r="I187" i="7"/>
  <c r="K186" i="7"/>
  <c r="L186" i="7" s="1"/>
  <c r="I186" i="7"/>
  <c r="L185" i="7"/>
  <c r="K185" i="7"/>
  <c r="I185" i="7"/>
  <c r="K184" i="7"/>
  <c r="L184" i="7" s="1"/>
  <c r="I184" i="7"/>
  <c r="K183" i="7"/>
  <c r="L183" i="7" s="1"/>
  <c r="I183" i="7"/>
  <c r="K182" i="7"/>
  <c r="L182" i="7" s="1"/>
  <c r="I182" i="7"/>
  <c r="K181" i="7"/>
  <c r="L181" i="7" s="1"/>
  <c r="I181" i="7"/>
  <c r="K180" i="7"/>
  <c r="L180" i="7" s="1"/>
  <c r="I180" i="7"/>
  <c r="L179" i="7"/>
  <c r="K179" i="7"/>
  <c r="I179" i="7"/>
  <c r="K178" i="7"/>
  <c r="L178" i="7" s="1"/>
  <c r="I178" i="7"/>
  <c r="K177" i="7"/>
  <c r="L177" i="7" s="1"/>
  <c r="I177" i="7"/>
  <c r="K176" i="7"/>
  <c r="L176" i="7" s="1"/>
  <c r="I176" i="7"/>
  <c r="L175" i="7"/>
  <c r="K175" i="7"/>
  <c r="I175" i="7"/>
  <c r="K174" i="7"/>
  <c r="L174" i="7" s="1"/>
  <c r="I174" i="7"/>
  <c r="K173" i="7"/>
  <c r="L173" i="7" s="1"/>
  <c r="I173" i="7"/>
  <c r="K172" i="7"/>
  <c r="L172" i="7" s="1"/>
  <c r="I172" i="7"/>
  <c r="L171" i="7"/>
  <c r="K171" i="7"/>
  <c r="I171" i="7"/>
  <c r="K170" i="7"/>
  <c r="L170" i="7" s="1"/>
  <c r="I170" i="7"/>
  <c r="K169" i="7"/>
  <c r="L169" i="7" s="1"/>
  <c r="I169" i="7"/>
  <c r="K168" i="7"/>
  <c r="L168" i="7" s="1"/>
  <c r="I168" i="7"/>
  <c r="K167" i="7"/>
  <c r="L167" i="7" s="1"/>
  <c r="I167" i="7"/>
  <c r="K166" i="7"/>
  <c r="L166" i="7" s="1"/>
  <c r="I166" i="7"/>
  <c r="K165" i="7"/>
  <c r="L165" i="7" s="1"/>
  <c r="I165" i="7"/>
  <c r="K162" i="7"/>
  <c r="L162" i="7" s="1"/>
  <c r="I162" i="7"/>
  <c r="K161" i="7"/>
  <c r="L161" i="7" s="1"/>
  <c r="I161" i="7"/>
  <c r="L160" i="7"/>
  <c r="K160" i="7"/>
  <c r="I160" i="7"/>
  <c r="K159" i="7"/>
  <c r="L159" i="7" s="1"/>
  <c r="I159" i="7"/>
  <c r="K158" i="7"/>
  <c r="L158" i="7" s="1"/>
  <c r="I158" i="7"/>
  <c r="K157" i="7"/>
  <c r="L157" i="7" s="1"/>
  <c r="I157" i="7"/>
  <c r="K156" i="7"/>
  <c r="L156" i="7" s="1"/>
  <c r="I156" i="7"/>
  <c r="K155" i="7"/>
  <c r="L155" i="7" s="1"/>
  <c r="I155" i="7"/>
  <c r="K154" i="7"/>
  <c r="L154" i="7" s="1"/>
  <c r="I154" i="7"/>
  <c r="K152" i="7"/>
  <c r="L152" i="7" s="1"/>
  <c r="I152" i="7"/>
  <c r="K151" i="7"/>
  <c r="L151" i="7" s="1"/>
  <c r="I151" i="7"/>
  <c r="K150" i="7"/>
  <c r="L150" i="7" s="1"/>
  <c r="I150" i="7"/>
  <c r="K149" i="7"/>
  <c r="L149" i="7" s="1"/>
  <c r="I149" i="7"/>
  <c r="K148" i="7"/>
  <c r="L148" i="7" s="1"/>
  <c r="I148" i="7"/>
  <c r="L147" i="7"/>
  <c r="K147" i="7"/>
  <c r="I147" i="7"/>
  <c r="K146" i="7"/>
  <c r="L146" i="7" s="1"/>
  <c r="I146" i="7"/>
  <c r="K145" i="7"/>
  <c r="L145" i="7" s="1"/>
  <c r="I145" i="7"/>
  <c r="K144" i="7"/>
  <c r="L144" i="7" s="1"/>
  <c r="I144" i="7"/>
  <c r="K143" i="7"/>
  <c r="L143" i="7" s="1"/>
  <c r="I143" i="7"/>
  <c r="K142" i="7"/>
  <c r="L142" i="7" s="1"/>
  <c r="I142" i="7"/>
  <c r="K141" i="7"/>
  <c r="L141" i="7" s="1"/>
  <c r="I141" i="7"/>
  <c r="K140" i="7"/>
  <c r="L140" i="7" s="1"/>
  <c r="I140" i="7"/>
  <c r="L139" i="7"/>
  <c r="K139" i="7"/>
  <c r="I139" i="7"/>
  <c r="K138" i="7"/>
  <c r="L138" i="7" s="1"/>
  <c r="I138" i="7"/>
  <c r="K137" i="7"/>
  <c r="L137" i="7" s="1"/>
  <c r="I137" i="7"/>
  <c r="K136" i="7"/>
  <c r="L136" i="7" s="1"/>
  <c r="I136" i="7"/>
  <c r="K135" i="7"/>
  <c r="L135" i="7" s="1"/>
  <c r="I135" i="7"/>
  <c r="K134" i="7"/>
  <c r="L134" i="7" s="1"/>
  <c r="I134" i="7"/>
  <c r="K133" i="7"/>
  <c r="L133" i="7" s="1"/>
  <c r="I133" i="7"/>
  <c r="K132" i="7"/>
  <c r="L132" i="7" s="1"/>
  <c r="I132" i="7"/>
  <c r="K131" i="7"/>
  <c r="L131" i="7" s="1"/>
  <c r="I131" i="7"/>
  <c r="K130" i="7"/>
  <c r="L130" i="7" s="1"/>
  <c r="I130" i="7"/>
  <c r="K129" i="7"/>
  <c r="L129" i="7" s="1"/>
  <c r="I129" i="7"/>
  <c r="K128" i="7"/>
  <c r="L128" i="7" s="1"/>
  <c r="I128" i="7"/>
  <c r="L127" i="7"/>
  <c r="K127" i="7"/>
  <c r="I127" i="7"/>
  <c r="K126" i="7"/>
  <c r="L126" i="7" s="1"/>
  <c r="I126" i="7"/>
  <c r="K125" i="7"/>
  <c r="L125" i="7" s="1"/>
  <c r="I125" i="7"/>
  <c r="K124" i="7"/>
  <c r="L124" i="7" s="1"/>
  <c r="I124" i="7"/>
  <c r="K123" i="7"/>
  <c r="L123" i="7" s="1"/>
  <c r="I123" i="7"/>
  <c r="K122" i="7"/>
  <c r="L122" i="7" s="1"/>
  <c r="I122" i="7"/>
  <c r="K121" i="7"/>
  <c r="L121" i="7" s="1"/>
  <c r="I121" i="7"/>
  <c r="K120" i="7"/>
  <c r="L120" i="7" s="1"/>
  <c r="I120" i="7"/>
  <c r="K119" i="7"/>
  <c r="L119" i="7" s="1"/>
  <c r="I119" i="7"/>
  <c r="K118" i="7"/>
  <c r="L118" i="7" s="1"/>
  <c r="I118" i="7"/>
  <c r="K117" i="7"/>
  <c r="L117" i="7" s="1"/>
  <c r="I117" i="7"/>
  <c r="K116" i="7"/>
  <c r="L116" i="7" s="1"/>
  <c r="I116" i="7"/>
  <c r="K115" i="7"/>
  <c r="L115" i="7" s="1"/>
  <c r="I115" i="7"/>
  <c r="K114" i="7"/>
  <c r="L114" i="7" s="1"/>
  <c r="I114" i="7"/>
  <c r="K113" i="7"/>
  <c r="L113" i="7" s="1"/>
  <c r="I113" i="7"/>
  <c r="K110" i="7"/>
  <c r="L110" i="7" s="1"/>
  <c r="I110" i="7"/>
  <c r="K109" i="7"/>
  <c r="L109" i="7" s="1"/>
  <c r="I109" i="7"/>
  <c r="K108" i="7"/>
  <c r="L108" i="7" s="1"/>
  <c r="I108" i="7"/>
  <c r="L107" i="7"/>
  <c r="K107" i="7"/>
  <c r="I107" i="7"/>
  <c r="K106" i="7"/>
  <c r="L106" i="7" s="1"/>
  <c r="I106" i="7"/>
  <c r="K105" i="7"/>
  <c r="L105" i="7" s="1"/>
  <c r="I105" i="7"/>
  <c r="K104" i="7"/>
  <c r="L104" i="7" s="1"/>
  <c r="I104" i="7"/>
  <c r="K103" i="7"/>
  <c r="L103" i="7" s="1"/>
  <c r="I103" i="7"/>
  <c r="K102" i="7"/>
  <c r="L102" i="7" s="1"/>
  <c r="I102" i="7"/>
  <c r="K101" i="7"/>
  <c r="L101" i="7" s="1"/>
  <c r="I101" i="7"/>
  <c r="K100" i="7"/>
  <c r="L100" i="7" s="1"/>
  <c r="I100" i="7"/>
  <c r="L99" i="7"/>
  <c r="K99" i="7"/>
  <c r="I99" i="7"/>
  <c r="K98" i="7"/>
  <c r="L98" i="7" s="1"/>
  <c r="I98" i="7"/>
  <c r="K97" i="7"/>
  <c r="L97" i="7" s="1"/>
  <c r="I97" i="7"/>
  <c r="K96" i="7"/>
  <c r="L96" i="7" s="1"/>
  <c r="I96" i="7"/>
  <c r="K95" i="7"/>
  <c r="L95" i="7" s="1"/>
  <c r="I95" i="7"/>
  <c r="K94" i="7"/>
  <c r="L94" i="7" s="1"/>
  <c r="I94" i="7"/>
  <c r="K93" i="7"/>
  <c r="L93" i="7" s="1"/>
  <c r="I93" i="7"/>
  <c r="K92" i="7"/>
  <c r="L92" i="7" s="1"/>
  <c r="I92" i="7"/>
  <c r="L91" i="7"/>
  <c r="K91" i="7"/>
  <c r="I91" i="7"/>
  <c r="K90" i="7"/>
  <c r="L90" i="7" s="1"/>
  <c r="I90" i="7"/>
  <c r="K89" i="7"/>
  <c r="L89" i="7" s="1"/>
  <c r="I89" i="7"/>
  <c r="K88" i="7"/>
  <c r="L88" i="7" s="1"/>
  <c r="I88" i="7"/>
  <c r="K87" i="7"/>
  <c r="L87" i="7" s="1"/>
  <c r="I87" i="7"/>
  <c r="K86" i="7"/>
  <c r="L86" i="7" s="1"/>
  <c r="I86" i="7"/>
  <c r="K85" i="7"/>
  <c r="L85" i="7" s="1"/>
  <c r="I85" i="7"/>
  <c r="K84" i="7"/>
  <c r="L84" i="7" s="1"/>
  <c r="I84" i="7"/>
  <c r="K83" i="7"/>
  <c r="L83" i="7" s="1"/>
  <c r="I83" i="7"/>
  <c r="K82" i="7"/>
  <c r="L82" i="7" s="1"/>
  <c r="I82" i="7"/>
  <c r="K81" i="7"/>
  <c r="L81" i="7" s="1"/>
  <c r="I81" i="7"/>
  <c r="K80" i="7"/>
  <c r="L80" i="7" s="1"/>
  <c r="I80" i="7"/>
  <c r="L79" i="7"/>
  <c r="K79" i="7"/>
  <c r="I79" i="7"/>
  <c r="K78" i="7"/>
  <c r="L78" i="7" s="1"/>
  <c r="I78" i="7"/>
  <c r="K77" i="7"/>
  <c r="L77" i="7" s="1"/>
  <c r="I77" i="7"/>
  <c r="K76" i="7"/>
  <c r="L76" i="7" s="1"/>
  <c r="I76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L71" i="7"/>
  <c r="K71" i="7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6" i="7"/>
  <c r="L66" i="7" s="1"/>
  <c r="I66" i="7"/>
  <c r="K65" i="7"/>
  <c r="L65" i="7" s="1"/>
  <c r="I65" i="7"/>
  <c r="K64" i="7"/>
  <c r="L64" i="7" s="1"/>
  <c r="I64" i="7"/>
  <c r="L63" i="7"/>
  <c r="K63" i="7"/>
  <c r="I63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L55" i="7"/>
  <c r="K55" i="7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L47" i="7"/>
  <c r="K47" i="7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L38" i="7"/>
  <c r="K38" i="7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L32" i="7"/>
  <c r="K32" i="7"/>
  <c r="I32" i="7"/>
  <c r="K31" i="7"/>
  <c r="L31" i="7" s="1"/>
  <c r="I31" i="7"/>
  <c r="K30" i="7"/>
  <c r="L30" i="7" s="1"/>
  <c r="I30" i="7"/>
  <c r="K29" i="7"/>
  <c r="L29" i="7" s="1"/>
  <c r="I29" i="7"/>
  <c r="L28" i="7"/>
  <c r="K28" i="7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L20" i="7"/>
  <c r="K20" i="7"/>
  <c r="I20" i="7"/>
  <c r="K19" i="7"/>
  <c r="L19" i="7" s="1"/>
  <c r="I19" i="7"/>
  <c r="K18" i="7"/>
  <c r="L18" i="7" s="1"/>
  <c r="I18" i="7"/>
  <c r="K17" i="7"/>
  <c r="L17" i="7" s="1"/>
  <c r="I17" i="7"/>
  <c r="L16" i="7"/>
  <c r="K16" i="7"/>
  <c r="I16" i="7"/>
  <c r="K15" i="7"/>
  <c r="L15" i="7" s="1"/>
  <c r="I15" i="7"/>
  <c r="K14" i="7"/>
  <c r="L14" i="7" s="1"/>
  <c r="I14" i="7"/>
  <c r="K13" i="7"/>
  <c r="L13" i="7" s="1"/>
  <c r="I13" i="7"/>
  <c r="L12" i="7"/>
  <c r="K12" i="7"/>
  <c r="I12" i="7"/>
  <c r="K11" i="7"/>
  <c r="L11" i="7" s="1"/>
  <c r="I11" i="7"/>
  <c r="K10" i="7"/>
  <c r="L10" i="7" s="1"/>
  <c r="I10" i="7"/>
  <c r="K9" i="7"/>
  <c r="L9" i="7" s="1"/>
  <c r="I9" i="7"/>
  <c r="L8" i="7"/>
  <c r="K8" i="7"/>
  <c r="I8" i="7"/>
  <c r="K7" i="7"/>
  <c r="L7" i="7" s="1"/>
  <c r="I7" i="7"/>
  <c r="K6" i="7"/>
  <c r="L6" i="7" s="1"/>
  <c r="I6" i="7"/>
  <c r="K5" i="7"/>
  <c r="L5" i="7" s="1"/>
  <c r="I5" i="7"/>
  <c r="L4" i="7"/>
  <c r="K4" i="7"/>
  <c r="I4" i="7"/>
  <c r="D133" i="4"/>
  <c r="D124" i="4"/>
  <c r="G248" i="11"/>
  <c r="R227" i="11"/>
  <c r="D227" i="11"/>
  <c r="R162" i="11"/>
  <c r="F111" i="11"/>
  <c r="R40" i="11"/>
  <c r="E162" i="11"/>
  <c r="D162" i="11"/>
  <c r="E40" i="11"/>
  <c r="D40" i="11"/>
  <c r="J227" i="10"/>
  <c r="J162" i="10"/>
  <c r="J110" i="10"/>
  <c r="J39" i="10"/>
  <c r="D234" i="7"/>
  <c r="D134" i="4"/>
  <c r="D132" i="4"/>
  <c r="D129" i="4"/>
  <c r="D128" i="4"/>
  <c r="D125" i="4"/>
  <c r="D123" i="4"/>
  <c r="E128" i="4" l="1"/>
  <c r="D130" i="4"/>
  <c r="E129" i="4"/>
  <c r="D126" i="4"/>
  <c r="E125" i="4" s="1"/>
  <c r="D135" i="4"/>
  <c r="E133" i="4" s="1"/>
  <c r="E227" i="12"/>
  <c r="E162" i="12"/>
  <c r="E110" i="12"/>
  <c r="E39" i="12"/>
  <c r="G39" i="12"/>
  <c r="L2" i="12"/>
  <c r="K227" i="12"/>
  <c r="J227" i="12"/>
  <c r="K162" i="12"/>
  <c r="J162" i="12"/>
  <c r="K110" i="12"/>
  <c r="J110" i="12"/>
  <c r="K39" i="12"/>
  <c r="J39" i="12"/>
  <c r="I227" i="12"/>
  <c r="I162" i="12"/>
  <c r="I110" i="12"/>
  <c r="I39" i="12"/>
  <c r="G227" i="12"/>
  <c r="G162" i="12"/>
  <c r="G110" i="12"/>
  <c r="D227" i="12"/>
  <c r="B227" i="12"/>
  <c r="G6" i="8" s="1"/>
  <c r="D162" i="12"/>
  <c r="B162" i="12"/>
  <c r="G5" i="8" s="1"/>
  <c r="D110" i="12"/>
  <c r="B110" i="12"/>
  <c r="G4" i="8" s="1"/>
  <c r="D39" i="12"/>
  <c r="B39" i="12"/>
  <c r="F6" i="8"/>
  <c r="F5" i="8"/>
  <c r="F4" i="8"/>
  <c r="F3" i="8"/>
  <c r="F227" i="2"/>
  <c r="F162" i="2"/>
  <c r="F110" i="2"/>
  <c r="F39" i="2"/>
  <c r="K36" i="9"/>
  <c r="S6" i="8" s="1"/>
  <c r="J36" i="9"/>
  <c r="R6" i="8" s="1"/>
  <c r="I36" i="9"/>
  <c r="Q6" i="8" s="1"/>
  <c r="H36" i="9"/>
  <c r="P6" i="8" s="1"/>
  <c r="G36" i="9"/>
  <c r="O6" i="8" s="1"/>
  <c r="E36" i="9"/>
  <c r="D36" i="9"/>
  <c r="N6" i="8" s="1"/>
  <c r="B36" i="9"/>
  <c r="G9" i="4"/>
  <c r="D9" i="4"/>
  <c r="B9" i="4"/>
  <c r="J4" i="8" s="1"/>
  <c r="G112" i="4"/>
  <c r="D112" i="4"/>
  <c r="B112" i="4"/>
  <c r="J6" i="8" s="1"/>
  <c r="B227" i="11"/>
  <c r="E227" i="11"/>
  <c r="F227" i="11"/>
  <c r="G227" i="11"/>
  <c r="H227" i="11"/>
  <c r="I227" i="11"/>
  <c r="J227" i="11"/>
  <c r="K227" i="11"/>
  <c r="L227" i="11"/>
  <c r="M227" i="11"/>
  <c r="N227" i="11"/>
  <c r="O227" i="11"/>
  <c r="P227" i="11"/>
  <c r="Q227" i="11"/>
  <c r="F162" i="10"/>
  <c r="D5" i="8" s="1"/>
  <c r="F110" i="10"/>
  <c r="D4" i="8" s="1"/>
  <c r="F39" i="10"/>
  <c r="F227" i="10"/>
  <c r="D6" i="8" s="1"/>
  <c r="E40" i="7"/>
  <c r="E111" i="7"/>
  <c r="U4" i="8" s="1"/>
  <c r="E163" i="7"/>
  <c r="E111" i="11"/>
  <c r="G233" i="11" s="1"/>
  <c r="B4" i="4"/>
  <c r="D4" i="4"/>
  <c r="G4" i="4"/>
  <c r="G103" i="4"/>
  <c r="B103" i="4"/>
  <c r="J5" i="8" s="1"/>
  <c r="Q40" i="11"/>
  <c r="R111" i="11"/>
  <c r="Q162" i="11"/>
  <c r="P40" i="11"/>
  <c r="Q111" i="11"/>
  <c r="P162" i="11"/>
  <c r="D111" i="11"/>
  <c r="O40" i="11"/>
  <c r="P111" i="11"/>
  <c r="O162" i="11"/>
  <c r="N40" i="11"/>
  <c r="O111" i="11"/>
  <c r="N162" i="11"/>
  <c r="M40" i="11"/>
  <c r="N111" i="11"/>
  <c r="M162" i="11"/>
  <c r="L40" i="11"/>
  <c r="M111" i="11"/>
  <c r="L162" i="11"/>
  <c r="K40" i="11"/>
  <c r="L111" i="11"/>
  <c r="K162" i="11"/>
  <c r="J40" i="11"/>
  <c r="K111" i="11"/>
  <c r="J162" i="11"/>
  <c r="I40" i="11"/>
  <c r="J111" i="11"/>
  <c r="I162" i="11"/>
  <c r="H40" i="11"/>
  <c r="I111" i="11"/>
  <c r="H162" i="11"/>
  <c r="G40" i="11"/>
  <c r="H111" i="11"/>
  <c r="G162" i="11"/>
  <c r="F40" i="11"/>
  <c r="G111" i="11"/>
  <c r="F162" i="11"/>
  <c r="B40" i="11"/>
  <c r="B111" i="11"/>
  <c r="B162" i="11"/>
  <c r="H40" i="7"/>
  <c r="V3" i="8" s="1"/>
  <c r="B111" i="7"/>
  <c r="H111" i="7"/>
  <c r="V4" i="8" s="1"/>
  <c r="G111" i="7"/>
  <c r="H163" i="7"/>
  <c r="V5" i="8" s="1"/>
  <c r="H228" i="7"/>
  <c r="V6" i="8" s="1"/>
  <c r="E228" i="7"/>
  <c r="D235" i="7" s="1"/>
  <c r="G40" i="7"/>
  <c r="G163" i="7"/>
  <c r="G228" i="7"/>
  <c r="B40" i="7"/>
  <c r="B163" i="7"/>
  <c r="B228" i="7"/>
  <c r="K39" i="7"/>
  <c r="L39" i="7" s="1"/>
  <c r="I39" i="7"/>
  <c r="K3" i="7"/>
  <c r="I3" i="7"/>
  <c r="G4" i="9"/>
  <c r="E4" i="9"/>
  <c r="D4" i="9"/>
  <c r="B31" i="9"/>
  <c r="B8" i="9"/>
  <c r="B4" i="9"/>
  <c r="D103" i="4"/>
  <c r="B227" i="10"/>
  <c r="C6" i="8" s="1"/>
  <c r="B162" i="10"/>
  <c r="K31" i="9"/>
  <c r="S5" i="8" s="1"/>
  <c r="J31" i="9"/>
  <c r="R5" i="8" s="1"/>
  <c r="I31" i="9"/>
  <c r="Q5" i="8" s="1"/>
  <c r="H31" i="9"/>
  <c r="P5" i="8" s="1"/>
  <c r="G31" i="9"/>
  <c r="O5" i="8" s="1"/>
  <c r="D31" i="9"/>
  <c r="K8" i="9"/>
  <c r="S4" i="8" s="1"/>
  <c r="J8" i="9"/>
  <c r="R4" i="8" s="1"/>
  <c r="I8" i="9"/>
  <c r="Q4" i="8" s="1"/>
  <c r="H8" i="9"/>
  <c r="P4" i="8" s="1"/>
  <c r="G8" i="9"/>
  <c r="O4" i="8" s="1"/>
  <c r="D8" i="9"/>
  <c r="N4" i="8" s="1"/>
  <c r="B110" i="10"/>
  <c r="C4" i="8" s="1"/>
  <c r="H4" i="9"/>
  <c r="I4" i="9"/>
  <c r="J4" i="9"/>
  <c r="K4" i="9"/>
  <c r="B39" i="10"/>
  <c r="C3" i="8" s="1"/>
  <c r="E8" i="9"/>
  <c r="E31" i="9"/>
  <c r="B39" i="2"/>
  <c r="B110" i="2"/>
  <c r="B162" i="2"/>
  <c r="B227" i="2"/>
  <c r="U6" i="8"/>
  <c r="G237" i="11" l="1"/>
  <c r="G239" i="11"/>
  <c r="G241" i="11"/>
  <c r="G243" i="11"/>
  <c r="G245" i="11"/>
  <c r="G246" i="11"/>
  <c r="D231" i="2"/>
  <c r="G236" i="11"/>
  <c r="G238" i="11"/>
  <c r="G240" i="11"/>
  <c r="G242" i="11"/>
  <c r="G244" i="11"/>
  <c r="G247" i="11"/>
  <c r="E237" i="12"/>
  <c r="E231" i="12"/>
  <c r="E232" i="12"/>
  <c r="E236" i="12"/>
  <c r="E233" i="12"/>
  <c r="I163" i="7"/>
  <c r="I40" i="7"/>
  <c r="K228" i="7"/>
  <c r="L228" i="7" s="1"/>
  <c r="U3" i="8"/>
  <c r="W3" i="8" s="1"/>
  <c r="G47" i="9"/>
  <c r="E124" i="4"/>
  <c r="E123" i="4"/>
  <c r="D116" i="4"/>
  <c r="D117" i="4"/>
  <c r="D118" i="4"/>
  <c r="E130" i="4"/>
  <c r="G231" i="11"/>
  <c r="G232" i="11"/>
  <c r="D232" i="10"/>
  <c r="D232" i="2"/>
  <c r="E233" i="7"/>
  <c r="E235" i="12"/>
  <c r="F110" i="12"/>
  <c r="H4" i="8" s="1"/>
  <c r="F227" i="12"/>
  <c r="H6" i="8" s="1"/>
  <c r="F162" i="12"/>
  <c r="H5" i="8" s="1"/>
  <c r="F39" i="12"/>
  <c r="H3" i="8" s="1"/>
  <c r="E231" i="7"/>
  <c r="E234" i="7"/>
  <c r="E232" i="7"/>
  <c r="G48" i="9"/>
  <c r="S3" i="8"/>
  <c r="S7" i="8" s="1"/>
  <c r="G49" i="9"/>
  <c r="O3" i="8"/>
  <c r="G45" i="9"/>
  <c r="P3" i="8"/>
  <c r="P7" i="8" s="1"/>
  <c r="G46" i="9"/>
  <c r="N3" i="8"/>
  <c r="D41" i="9"/>
  <c r="D40" i="9"/>
  <c r="D42" i="9"/>
  <c r="E134" i="4"/>
  <c r="E132" i="4"/>
  <c r="D231" i="10"/>
  <c r="D234" i="10"/>
  <c r="G3" i="8"/>
  <c r="G7" i="8" s="1"/>
  <c r="L227" i="12"/>
  <c r="L39" i="12"/>
  <c r="L162" i="12"/>
  <c r="L110" i="12"/>
  <c r="L6" i="8"/>
  <c r="F7" i="8"/>
  <c r="I228" i="7"/>
  <c r="U5" i="8"/>
  <c r="Q3" i="8"/>
  <c r="Q7" i="8" s="1"/>
  <c r="K40" i="7"/>
  <c r="K111" i="7"/>
  <c r="L111" i="7" s="1"/>
  <c r="W6" i="8"/>
  <c r="I111" i="7"/>
  <c r="K4" i="8"/>
  <c r="O7" i="8"/>
  <c r="C5" i="8"/>
  <c r="E5" i="8" s="1"/>
  <c r="L4" i="8"/>
  <c r="E4" i="8"/>
  <c r="D3" i="8"/>
  <c r="E3" i="8" s="1"/>
  <c r="W4" i="8"/>
  <c r="L5" i="8"/>
  <c r="K5" i="8"/>
  <c r="E6" i="8"/>
  <c r="J3" i="8"/>
  <c r="K6" i="8"/>
  <c r="V7" i="8"/>
  <c r="R3" i="8"/>
  <c r="R7" i="8" s="1"/>
  <c r="K163" i="7"/>
  <c r="L163" i="7" s="1"/>
  <c r="N5" i="8"/>
  <c r="L3" i="7"/>
  <c r="E126" i="4" l="1"/>
  <c r="E238" i="12"/>
  <c r="E234" i="12"/>
  <c r="H7" i="8" s="1"/>
  <c r="U7" i="8"/>
  <c r="W7" i="8" s="1"/>
  <c r="N7" i="8"/>
  <c r="E135" i="4"/>
  <c r="D233" i="10"/>
  <c r="C7" i="8"/>
  <c r="W5" i="8"/>
  <c r="E235" i="7"/>
  <c r="L40" i="7"/>
  <c r="E236" i="7"/>
  <c r="G249" i="11"/>
  <c r="G50" i="9"/>
  <c r="H49" i="9" s="1"/>
  <c r="D7" i="8"/>
  <c r="J7" i="8"/>
  <c r="L3" i="8"/>
  <c r="K3" i="8"/>
  <c r="H236" i="11" l="1"/>
  <c r="H248" i="11"/>
  <c r="H237" i="11"/>
  <c r="E237" i="7"/>
  <c r="E7" i="8"/>
  <c r="H240" i="11"/>
  <c r="H241" i="11"/>
  <c r="H247" i="11"/>
  <c r="H244" i="11"/>
  <c r="H245" i="11"/>
  <c r="H239" i="11"/>
  <c r="H242" i="11"/>
  <c r="H243" i="11"/>
  <c r="H246" i="11"/>
  <c r="H238" i="11"/>
  <c r="H46" i="9"/>
  <c r="H48" i="9"/>
  <c r="H47" i="9"/>
  <c r="H45" i="9"/>
  <c r="L7" i="8"/>
  <c r="K7" i="8"/>
  <c r="H249" i="11" l="1"/>
  <c r="H50" i="9"/>
</calcChain>
</file>

<file path=xl/sharedStrings.xml><?xml version="1.0" encoding="utf-8"?>
<sst xmlns="http://schemas.openxmlformats.org/spreadsheetml/2006/main" count="6184" uniqueCount="632">
  <si>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</si>
  <si>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</si>
  <si>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</si>
  <si>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</si>
  <si>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</si>
  <si>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</si>
  <si>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</si>
  <si>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</si>
  <si>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</si>
  <si>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</si>
  <si>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</si>
  <si>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</si>
  <si>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</si>
  <si>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</si>
  <si>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</si>
  <si>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</si>
  <si>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</si>
  <si>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</si>
  <si>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</si>
  <si>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</si>
  <si>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</si>
  <si>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</si>
  <si>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</si>
  <si>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</si>
  <si>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</si>
  <si>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</si>
  <si>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</si>
  <si>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</si>
  <si>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</si>
  <si>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</si>
  <si>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</si>
  <si>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</si>
  <si>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</si>
  <si>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</si>
  <si>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</si>
  <si>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Closure</t>
  </si>
  <si>
    <t>RAINFALL</t>
  </si>
  <si>
    <t>PREEMPT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</si>
  <si>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</si>
  <si>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</si>
  <si>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</si>
  <si>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</si>
  <si>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</si>
  <si>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</si>
  <si>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</si>
  <si>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DAYS</t>
  </si>
  <si>
    <t>MONITORED BEACHES</t>
  </si>
  <si>
    <t>Beach action in 2010?</t>
  </si>
  <si>
    <t>Actions During Swim Season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</si>
  <si>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</si>
  <si>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</si>
  <si>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</si>
  <si>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</si>
  <si>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</si>
  <si>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</si>
  <si>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</si>
  <si>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</si>
  <si>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</si>
  <si>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</si>
  <si>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</si>
  <si>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</si>
  <si>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</si>
  <si>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</si>
  <si>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</si>
  <si>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</si>
  <si>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</si>
  <si>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</si>
  <si>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</si>
  <si>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</si>
  <si>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</si>
  <si>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</si>
  <si>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</si>
  <si>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</si>
  <si>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</si>
  <si>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</si>
  <si>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</si>
  <si>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</si>
  <si>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</si>
  <si>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</si>
  <si>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</si>
  <si>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</si>
  <si>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</si>
  <si>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</si>
  <si>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</si>
  <si>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</si>
  <si>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</si>
  <si>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</si>
  <si>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</si>
  <si>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</si>
  <si>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</si>
  <si>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</si>
  <si>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</si>
  <si>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</si>
  <si>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</si>
  <si>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</si>
  <si>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</si>
  <si>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</si>
  <si>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</si>
  <si>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</si>
  <si>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</si>
  <si>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</si>
  <si>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</si>
  <si>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</si>
  <si>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</si>
  <si>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</si>
  <si>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</si>
  <si>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</si>
  <si>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</si>
  <si>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</si>
  <si>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</si>
  <si>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</si>
  <si>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</si>
  <si>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</si>
  <si>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</si>
  <si>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</si>
  <si>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PREEMPT: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</si>
  <si>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</si>
  <si>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</si>
  <si>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</si>
  <si>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</si>
  <si>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</si>
  <si>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</si>
  <si>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</si>
  <si>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</si>
  <si>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</si>
  <si>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</si>
  <si>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</si>
  <si>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</si>
  <si>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</si>
  <si>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</si>
  <si>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</si>
  <si>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</si>
  <si>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</si>
  <si>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</si>
  <si>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</si>
  <si>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</si>
  <si>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</si>
  <si>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</si>
  <si>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</si>
  <si>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</si>
  <si>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</si>
  <si>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</si>
  <si>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</si>
  <si>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</si>
  <si>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</si>
  <si>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</si>
  <si>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</si>
  <si>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</si>
  <si>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</si>
  <si>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</si>
  <si>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</si>
  <si>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</si>
  <si>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</si>
  <si>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</si>
  <si>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</si>
  <si>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</si>
  <si>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</si>
  <si>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</si>
  <si>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</si>
  <si>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</si>
  <si>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</si>
  <si>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</si>
  <si>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</si>
  <si>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</si>
  <si>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</si>
  <si>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</si>
  <si>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</si>
  <si>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</si>
  <si>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</si>
  <si>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</si>
  <si>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</si>
  <si>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</si>
  <si>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</si>
  <si>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</si>
  <si>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</si>
  <si>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</si>
  <si>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</si>
  <si>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ATLANTIC</t>
  </si>
  <si>
    <t>NJ011067</t>
  </si>
  <si>
    <t>10th St South in BRIGANTINE CITY</t>
  </si>
  <si>
    <t>NJ011044</t>
  </si>
  <si>
    <t>11th St in LONGPORT BORO</t>
  </si>
  <si>
    <t>NJ011004</t>
  </si>
  <si>
    <t>15th St South in BRIGANTINE CITY</t>
  </si>
  <si>
    <t>NJ011086</t>
  </si>
  <si>
    <t>19th St in LONGPORT BORO</t>
  </si>
  <si>
    <t>NJ011094</t>
  </si>
  <si>
    <t>26th Ave in LONGPORT BORO</t>
  </si>
  <si>
    <t>NJ010005</t>
  </si>
  <si>
    <t>26th St in BRIGANTINE CITY</t>
  </si>
  <si>
    <t>NJ011091</t>
  </si>
  <si>
    <t>26th St South in BRIGANTINE CITY</t>
  </si>
  <si>
    <t>NJ011087</t>
  </si>
  <si>
    <t>33rd St in LONGPORT BORO</t>
  </si>
  <si>
    <t>NJ011099</t>
  </si>
  <si>
    <t>33rd St South in BRIGANTINE CITY</t>
  </si>
  <si>
    <t>NJ011090</t>
  </si>
  <si>
    <t>43rd St South in BRIGANTINE CITY</t>
  </si>
  <si>
    <t>NJ011092</t>
  </si>
  <si>
    <t>4th St North in BRIGANTINE CITY</t>
  </si>
  <si>
    <t>NJ010071</t>
  </si>
  <si>
    <t>Adriatic in ATLANTIC CITY</t>
  </si>
  <si>
    <t>NJ011016</t>
  </si>
  <si>
    <t>Arkansas in ATLANTIC CITY</t>
  </si>
  <si>
    <t>NJ011085</t>
  </si>
  <si>
    <t>Bartram in ATLANTIC CITY</t>
  </si>
  <si>
    <t>NJ011017</t>
  </si>
  <si>
    <t>Chelsea in ATLANTIC CITY</t>
  </si>
  <si>
    <t>NJ011097</t>
  </si>
  <si>
    <t>Dorset in VENTNOR CITY</t>
  </si>
  <si>
    <t>NJ011038</t>
  </si>
  <si>
    <t>Granville in MARGATE CITY</t>
  </si>
  <si>
    <t>NJ011074</t>
  </si>
  <si>
    <t>Illinois in ATLANTIC CITY</t>
  </si>
  <si>
    <t>NJ011070</t>
  </si>
  <si>
    <t>Kentucky in ATLANTIC CITY</t>
  </si>
  <si>
    <t>NJ011080</t>
  </si>
  <si>
    <t>Lincoln in ATLANTIC CITY</t>
  </si>
  <si>
    <t>NJ011082</t>
  </si>
  <si>
    <t>Michigan in ATLANTIC CITY</t>
  </si>
  <si>
    <t>NJ011075</t>
  </si>
  <si>
    <t>Missouri in ATLANTIC CITY</t>
  </si>
  <si>
    <t>NJ011012</t>
  </si>
  <si>
    <t>New Hampshire in ATLANTIC CITY</t>
  </si>
  <si>
    <t>NJ011089</t>
  </si>
  <si>
    <t>New Haven in VENTNOR CITY</t>
  </si>
  <si>
    <t>NJ010050</t>
  </si>
  <si>
    <t>New Jersey Ave in SOMERS POINT CITY</t>
  </si>
  <si>
    <t>NJ011084</t>
  </si>
  <si>
    <t>North Carolina in ATLANTIC CITY</t>
  </si>
  <si>
    <t>NJ011024</t>
  </si>
  <si>
    <t>Oakland in VENTNOR CITY</t>
  </si>
  <si>
    <t>NJ011095</t>
  </si>
  <si>
    <t>Osborne in MARGATE CITY</t>
  </si>
  <si>
    <t>NJ011015</t>
  </si>
  <si>
    <t>Pennsylvania in ATLANTIC CITY</t>
  </si>
  <si>
    <t>NJ011098</t>
  </si>
  <si>
    <t>Seaside in BRIGANTINE CITY</t>
  </si>
  <si>
    <t>NJ011007</t>
  </si>
  <si>
    <t>South Beach in BRIGANTINE CITY</t>
  </si>
  <si>
    <t>NJ011073</t>
  </si>
  <si>
    <t>South Carolina in ATLANTIC CITY</t>
  </si>
  <si>
    <t>NJ011083</t>
  </si>
  <si>
    <t>St. James in ATLANTIC CITY</t>
  </si>
  <si>
    <t>NJ011072</t>
  </si>
  <si>
    <t>States in ATLANTIC CITY</t>
  </si>
  <si>
    <t>NJ011081</t>
  </si>
  <si>
    <t>Texas in ATLANTIC CITY</t>
  </si>
  <si>
    <t>NJ011088</t>
  </si>
  <si>
    <t>Washington in MARGATE CITY</t>
  </si>
  <si>
    <t>NJ011096</t>
  </si>
  <si>
    <t>Washington in VENTNOR CITY</t>
  </si>
  <si>
    <t>CAPE MAY</t>
  </si>
  <si>
    <t>NJ091179</t>
  </si>
  <si>
    <t>103rd St in STONE HARBOR BORO</t>
  </si>
  <si>
    <t>NJ091170</t>
  </si>
  <si>
    <t>108th St in STONE HARBOR BORO</t>
  </si>
  <si>
    <t>NJ091210</t>
  </si>
  <si>
    <t>10th &amp; JFK in NORTH WILDWOOD CITY</t>
  </si>
  <si>
    <t>NJ091171</t>
  </si>
  <si>
    <t>119th St in STONE HARBOR BORO</t>
  </si>
  <si>
    <t>NJ091189</t>
  </si>
  <si>
    <t>15th St in AVALON BORO</t>
  </si>
  <si>
    <t>NJ091182</t>
  </si>
  <si>
    <t>16th St in OCEAN CITY</t>
  </si>
  <si>
    <t>NJ091211</t>
  </si>
  <si>
    <t>18th Ave in NORTH WILDWOOD CITY</t>
  </si>
  <si>
    <t>NJ091111</t>
  </si>
  <si>
    <t>21st St in AVALON BORO</t>
  </si>
  <si>
    <t>NJ091180</t>
  </si>
  <si>
    <t>24th St in NORTH WILDWOOD CITY</t>
  </si>
  <si>
    <t>NJ091162</t>
  </si>
  <si>
    <t>24th St in OCEAN CITY</t>
  </si>
  <si>
    <t>NJ091183</t>
  </si>
  <si>
    <t>28th St in OCEAN CITY</t>
  </si>
  <si>
    <t>NJ091185</t>
  </si>
  <si>
    <t>29th St in SEA ISLE CITY</t>
  </si>
  <si>
    <t>NJ091116</t>
  </si>
  <si>
    <t>2nd &amp; JFK in NORTH WILDWOOD CITY</t>
  </si>
  <si>
    <t>NJ091136</t>
  </si>
  <si>
    <t>2nd in CAPE MAY CITY</t>
  </si>
  <si>
    <t>NJ091156</t>
  </si>
  <si>
    <t>30th St in AVALON BORO</t>
  </si>
  <si>
    <t>NJ091104</t>
  </si>
  <si>
    <t>34th St in OCEAN CITY</t>
  </si>
  <si>
    <t>NJ091107</t>
  </si>
  <si>
    <t>34th St in SEA ISLE CITY</t>
  </si>
  <si>
    <t>NJ091051</t>
  </si>
  <si>
    <t>40th St in AVALON BORO</t>
  </si>
  <si>
    <t>NJ091108</t>
  </si>
  <si>
    <t>40th St in SEA ISLE CITY</t>
  </si>
  <si>
    <t>NJ091184</t>
  </si>
  <si>
    <t>48th St in OCEAN CITY</t>
  </si>
  <si>
    <t>NJ091186</t>
  </si>
  <si>
    <t>49th St in SEA ISLE CITY</t>
  </si>
  <si>
    <t>NJ091190</t>
  </si>
  <si>
    <t>50th St in AVALON BORO</t>
  </si>
  <si>
    <t>NJ091105</t>
  </si>
  <si>
    <t>55th St in OCEAN CITY</t>
  </si>
  <si>
    <t>NJ091191</t>
  </si>
  <si>
    <t>57th St in AVALON BORO</t>
  </si>
  <si>
    <t>NJ091166</t>
  </si>
  <si>
    <t>59th St in SEA ISLE CITY</t>
  </si>
  <si>
    <t>NJ091178</t>
  </si>
  <si>
    <t>65th St in AVALON BORO</t>
  </si>
  <si>
    <t>NJ091187</t>
  </si>
  <si>
    <t>65th St in SEA ISLE CITY</t>
  </si>
  <si>
    <t>NJ091192</t>
  </si>
  <si>
    <t>76th St in AVALON BORO</t>
  </si>
  <si>
    <t>NJ091188</t>
  </si>
  <si>
    <t>77th St in SEA ISLE CITY</t>
  </si>
  <si>
    <t>NJ091112</t>
  </si>
  <si>
    <t>83rd St in STONE HARBOR BORO</t>
  </si>
  <si>
    <t>NJ091177</t>
  </si>
  <si>
    <t>85th St in SEA ISLE CITY</t>
  </si>
  <si>
    <t>NJ091169</t>
  </si>
  <si>
    <t>90th St in STONE HARBOR BORO</t>
  </si>
  <si>
    <t>NJ090049</t>
  </si>
  <si>
    <t>90th Yacht Club in STONE HARBOR BORO</t>
  </si>
  <si>
    <t>Private/Private</t>
  </si>
  <si>
    <t>NJ091193</t>
  </si>
  <si>
    <t>96th St in STONE HARBOR BORO</t>
  </si>
  <si>
    <t>NJ091168</t>
  </si>
  <si>
    <t>9th St in AVALON BORO</t>
  </si>
  <si>
    <t>NJ091103</t>
  </si>
  <si>
    <t>9th St in OCEAN CITY</t>
  </si>
  <si>
    <t>NJ090093</t>
  </si>
  <si>
    <t>Beesley's Point Beach in UPPER TWP</t>
  </si>
  <si>
    <t>NJ091122</t>
  </si>
  <si>
    <t>Bennett in WILDWOOD CITY</t>
  </si>
  <si>
    <t>NJ091148</t>
  </si>
  <si>
    <t>Brainard in CAPE MAY POINT BORO</t>
  </si>
  <si>
    <t>NJ091135</t>
  </si>
  <si>
    <t>Broadway in CAPE MAY CITY</t>
  </si>
  <si>
    <t>NJ091133</t>
  </si>
  <si>
    <t>Congress in CAPE MAY CITY</t>
  </si>
  <si>
    <t>NJ090099</t>
  </si>
  <si>
    <t>Corinthian YC in CAPE MAY CITY</t>
  </si>
  <si>
    <t>NJ091123</t>
  </si>
  <si>
    <t>Forgetmenot in WILDWOOD CREST BORO</t>
  </si>
  <si>
    <t>NJ091134</t>
  </si>
  <si>
    <t>Grant in CAPE MAY CITY</t>
  </si>
  <si>
    <t>NJ091196</t>
  </si>
  <si>
    <t>Hollywood in WILDWOOD CREST BORO</t>
  </si>
  <si>
    <t>NJ091125</t>
  </si>
  <si>
    <t>Jefferson in WILDWOOD CREST BORO</t>
  </si>
  <si>
    <t>NJ091175</t>
  </si>
  <si>
    <t>Lavendar in WILDWOOD CREST BORO</t>
  </si>
  <si>
    <t>NJ091119</t>
  </si>
  <si>
    <t>Maple Ave in WILDWOOD CITY</t>
  </si>
  <si>
    <t>NJ091124</t>
  </si>
  <si>
    <t>Miami in WILDWOOD CREST BORO</t>
  </si>
  <si>
    <t>NJ091121</t>
  </si>
  <si>
    <t>Montgomery in WILDWOOD CITY</t>
  </si>
  <si>
    <t>NJ091181</t>
  </si>
  <si>
    <t>North in OCEAN CITY</t>
  </si>
  <si>
    <t>NJ091130</t>
  </si>
  <si>
    <t>Ocean Ave in CAPE MAY CITY</t>
  </si>
  <si>
    <t>NJ090001</t>
  </si>
  <si>
    <t>Ocean City Yacht Club in OCEAN CITY</t>
  </si>
  <si>
    <t>NJ091174</t>
  </si>
  <si>
    <t>Ocean in CAPE MAY POINT BORO</t>
  </si>
  <si>
    <t>NJ091195</t>
  </si>
  <si>
    <t>Orchid in WILDWOOD CREST BORO</t>
  </si>
  <si>
    <t>NJ091160</t>
  </si>
  <si>
    <t>Park in OCEAN CITY</t>
  </si>
  <si>
    <t>NJ091176</t>
  </si>
  <si>
    <t>Philadelphia in CAPE MAY CITY</t>
  </si>
  <si>
    <t>NJ091172</t>
  </si>
  <si>
    <t>Poverty in CAPE MAY CITY</t>
  </si>
  <si>
    <t>NJ091129</t>
  </si>
  <si>
    <t>Queen North in CAPE MAY CITY</t>
  </si>
  <si>
    <t>NJ091154</t>
  </si>
  <si>
    <t>Richmond Ave in LOWER TWP</t>
  </si>
  <si>
    <t>NJ091120</t>
  </si>
  <si>
    <t>Schellenger in WILDWOOD CITY</t>
  </si>
  <si>
    <t>NJ090094</t>
  </si>
  <si>
    <t>Sea Isle City Yacht Club in SEA ISLE CITY</t>
  </si>
  <si>
    <t>NJ091101</t>
  </si>
  <si>
    <t>Surf in OCEAN CITY</t>
  </si>
  <si>
    <t>NJ091163</t>
  </si>
  <si>
    <t>Webster in UPPER TWP</t>
  </si>
  <si>
    <t>NJ091173</t>
  </si>
  <si>
    <t>Whildin in CAPE MAY POINT BORO</t>
  </si>
  <si>
    <t>NJ091106</t>
  </si>
  <si>
    <t>Williard in UPPER TWP</t>
  </si>
  <si>
    <t>NJ090096</t>
  </si>
  <si>
    <t>WW Crest Yacht Club in WILDWOOD CREST BORO</t>
  </si>
  <si>
    <t>NJ090098</t>
  </si>
  <si>
    <t>WW Gables Yacht Club in WILDWOOD CREST BORO</t>
  </si>
  <si>
    <t>NJ090025</t>
  </si>
  <si>
    <t>Yacht Club in AVALON</t>
  </si>
  <si>
    <t>MONMOUTH</t>
  </si>
  <si>
    <t>NJ251056</t>
  </si>
  <si>
    <t>12th Ave in BELMAR BORO</t>
  </si>
  <si>
    <t>NJ251050</t>
  </si>
  <si>
    <t>1st Ave in ASBURY PARK CITY</t>
  </si>
  <si>
    <t>NJ251075</t>
  </si>
  <si>
    <t>20th in BELMAR BORO</t>
  </si>
  <si>
    <t>NJ251024</t>
  </si>
  <si>
    <t>3rd in ASBURY PARK CITY</t>
  </si>
  <si>
    <t>NJ251065</t>
  </si>
  <si>
    <t>7th Ave in ASBURY PARK CITY</t>
  </si>
  <si>
    <t>NJ251074</t>
  </si>
  <si>
    <t>7th Ave in BELMAR BORO</t>
  </si>
  <si>
    <t>NJ251010</t>
  </si>
  <si>
    <t>Area C Surf Beach in GATEWAY NATL REC AREA</t>
  </si>
  <si>
    <t>NJ251066</t>
  </si>
  <si>
    <t>Area E Visitor Center in GATEWAY NATL REC AREA</t>
  </si>
  <si>
    <t>NJ251004</t>
  </si>
  <si>
    <t>Army Rec. Beach in GATEWAY NATL REC AREA</t>
  </si>
  <si>
    <t>NJ251081</t>
  </si>
  <si>
    <t>Baltimore in SEA GIRT BORO</t>
  </si>
  <si>
    <t>NJ251072</t>
  </si>
  <si>
    <t>Beacon Blvd in SEA GIRT BORO</t>
  </si>
  <si>
    <t>NJ251052</t>
  </si>
  <si>
    <t>Broadway in NEPTUNE TWP</t>
  </si>
  <si>
    <t>NJ251060</t>
  </si>
  <si>
    <t>Brown Ave S in SPRING LAKE BORO</t>
  </si>
  <si>
    <t>NJ251041</t>
  </si>
  <si>
    <t>Cedar in ALLENHURST BORO</t>
  </si>
  <si>
    <t>NJ250052</t>
  </si>
  <si>
    <t>Conner's Beach in HIGHLANDS BORO</t>
  </si>
  <si>
    <t>NJ251022</t>
  </si>
  <si>
    <t>Deal Casino in DEAL BORO</t>
  </si>
  <si>
    <t>Public/Private</t>
  </si>
  <si>
    <t>NJ251036</t>
  </si>
  <si>
    <t>East Main in MANASQUAN BORO</t>
  </si>
  <si>
    <t>NJ251021</t>
  </si>
  <si>
    <t>Elberon Bch Clb in LONG BRANCH CITY</t>
  </si>
  <si>
    <t>NJ251059</t>
  </si>
  <si>
    <t>Essex Ave in SPRING LAKE BORO</t>
  </si>
  <si>
    <t>NJ251054</t>
  </si>
  <si>
    <t>Evergreen in BRADLEY BEACH BORO</t>
  </si>
  <si>
    <t>NJ251006</t>
  </si>
  <si>
    <t>Fort Hancock in GATEWAY NATL REC AREA</t>
  </si>
  <si>
    <t>NJ250049</t>
  </si>
  <si>
    <t>Highlands Rec Center in HIGHLANDS BORO</t>
  </si>
  <si>
    <t>NJ250044</t>
  </si>
  <si>
    <t>Ideal in MIDDLETOWN TWP</t>
  </si>
  <si>
    <t>NJ220705</t>
  </si>
  <si>
    <t>Imperial House in LONG BRANCH CITY</t>
  </si>
  <si>
    <t>NJ998297</t>
  </si>
  <si>
    <t>Inlet Surfing Beach, Riverside Dr. in MANASQUAN BO</t>
  </si>
  <si>
    <t>NJ251019</t>
  </si>
  <si>
    <t>Joline in LONG BRANCH CITY</t>
  </si>
  <si>
    <t>NJ499883</t>
  </si>
  <si>
    <t>L Jetty, Washington Ave in AVON-BY-THE-SEA BORO</t>
  </si>
  <si>
    <t>NJ250031</t>
  </si>
  <si>
    <t>L Street Beach in BELMAR BORO</t>
  </si>
  <si>
    <t>NJ251039</t>
  </si>
  <si>
    <t>Laird in LONG BRANCH CITY</t>
  </si>
  <si>
    <t>NJ251051</t>
  </si>
  <si>
    <t>Main in NEPTUNE TWP</t>
  </si>
  <si>
    <t>NJ250050</t>
  </si>
  <si>
    <t>Miller Beach in HIGHLANDS BORO</t>
  </si>
  <si>
    <t>NJ251016</t>
  </si>
  <si>
    <t>Monmouth Beach Club in MONMOUTH BEACH BORO</t>
  </si>
  <si>
    <t>NJ251062</t>
  </si>
  <si>
    <t>Neptune Pl in SEA GIRT BORO</t>
  </si>
  <si>
    <t>NJ251082</t>
  </si>
  <si>
    <t>New York Blvd in SEA GIRT BORO</t>
  </si>
  <si>
    <t>NJ251023</t>
  </si>
  <si>
    <t>North Bath in LONG BRANCH CITY</t>
  </si>
  <si>
    <t>NJ251047</t>
  </si>
  <si>
    <t>Ocean Beach Club in LONG BRANCH CITY</t>
  </si>
  <si>
    <t>NJ251053</t>
  </si>
  <si>
    <t>Ocean Park in BRADLEY BEACH BORO</t>
  </si>
  <si>
    <t>NJ251013</t>
  </si>
  <si>
    <t>Public Beach in SEA BRIGHT BORO</t>
  </si>
  <si>
    <t>NJ251018</t>
  </si>
  <si>
    <t>Seven Presidents Park in LONG BRANCH CITY</t>
  </si>
  <si>
    <t>NJ250038</t>
  </si>
  <si>
    <t>Shark River Beach and Yacht in NEPTUNE TWP</t>
  </si>
  <si>
    <t>NJ251020</t>
  </si>
  <si>
    <t>South Bath in LONG BRANCH CITY</t>
  </si>
  <si>
    <t>NJ353929</t>
  </si>
  <si>
    <t>Spray Ave. in NEPTUNE TWP</t>
  </si>
  <si>
    <t>NJ251027</t>
  </si>
  <si>
    <t>Sylvania in AVON-BY-THE-SEA BORO</t>
  </si>
  <si>
    <t>NJ251067</t>
  </si>
  <si>
    <t>The Terrace in SEA GIRT BORO</t>
  </si>
  <si>
    <t>NJ250045</t>
  </si>
  <si>
    <t>Thompson in MIDDLETOWN TWP</t>
  </si>
  <si>
    <t>NJ251071</t>
  </si>
  <si>
    <t>Union Ave in SPRING LAKE BORO</t>
  </si>
  <si>
    <t>NJ150451</t>
  </si>
  <si>
    <t>Village Beach Club in LOCH ARBOUR VILLAGE</t>
  </si>
  <si>
    <t>NJ251058</t>
  </si>
  <si>
    <t>Washington in SPRING LAKE BORO</t>
  </si>
  <si>
    <t>NJ251057</t>
  </si>
  <si>
    <t>Worthington in SPRING LAKE BORO</t>
  </si>
  <si>
    <t>NJ251070</t>
  </si>
  <si>
    <t>York Ave in SPRING LAKE BORO</t>
  </si>
  <si>
    <t>OCEAN</t>
  </si>
  <si>
    <t>NJ291048</t>
  </si>
  <si>
    <t>10th in BARNEGAT LIGHT BORO</t>
  </si>
  <si>
    <t>NJ291042</t>
  </si>
  <si>
    <t>12th in SEASIDE PARK BORO</t>
  </si>
  <si>
    <t>NJ290069</t>
  </si>
  <si>
    <t>14th St in SHIP BOTTOM BORO</t>
  </si>
  <si>
    <t>NJ291068</t>
  </si>
  <si>
    <t>NJ290136</t>
  </si>
  <si>
    <t>16th St in SURF CITY BORO</t>
  </si>
  <si>
    <t>NJ291046</t>
  </si>
  <si>
    <t>23rd Ave in BERKELEY TWP</t>
  </si>
  <si>
    <t>NJ291062</t>
  </si>
  <si>
    <t>23rd St in SURF CITY BORO</t>
  </si>
  <si>
    <t>NJ291050</t>
  </si>
  <si>
    <t>24th St in BARNEGAT LIGHT BORO</t>
  </si>
  <si>
    <t>NJ290142</t>
  </si>
  <si>
    <t>25th St in BARNEGAT LIGHT BORO</t>
  </si>
  <si>
    <t>NJ291130</t>
  </si>
  <si>
    <t>4th Ave in TOMS RIVER TWP</t>
  </si>
  <si>
    <t>NJ290132</t>
  </si>
  <si>
    <t>5th Ave in SEASIDE PARK BORO</t>
  </si>
  <si>
    <t>NJ290055</t>
  </si>
  <si>
    <t>75th in HARVEY CEDARS BORO</t>
  </si>
  <si>
    <t>NJ291054</t>
  </si>
  <si>
    <t>NJ291020</t>
  </si>
  <si>
    <t>7th Ave in BRICK TWP</t>
  </si>
  <si>
    <t>NJ290140</t>
  </si>
  <si>
    <t>Anglesea in OCEAN GATE BORO</t>
  </si>
  <si>
    <t>NJ290124</t>
  </si>
  <si>
    <t>Bay Beach in BARNEGAT TWP</t>
  </si>
  <si>
    <t>NJ290116</t>
  </si>
  <si>
    <t>Beachwood Beach West in BEACHWOOD BORO</t>
  </si>
  <si>
    <t>NJ291058</t>
  </si>
  <si>
    <t>Bergen in HARVEY CEDARS BORO</t>
  </si>
  <si>
    <t>NJ290122</t>
  </si>
  <si>
    <t>Berkeley Island in BERKELEY TWP</t>
  </si>
  <si>
    <t>NJ291019</t>
  </si>
  <si>
    <t>Brick Beach in BRICK TWP</t>
  </si>
  <si>
    <t>NJ291096</t>
  </si>
  <si>
    <t>Brighton in SEASIDE PARK BORO</t>
  </si>
  <si>
    <t>NJ291001</t>
  </si>
  <si>
    <t>Broadway in POINT PLEASANT BEACH BORO</t>
  </si>
  <si>
    <t>NJ291024</t>
  </si>
  <si>
    <t>Brooklyn Ave in LAVALLETTE BORO</t>
  </si>
  <si>
    <t>NJ290138</t>
  </si>
  <si>
    <t>Brooklyn in LAVALLETTE BORO</t>
  </si>
  <si>
    <t>NJ291094</t>
  </si>
  <si>
    <t>Bryn Mawr in LAVALLETTE BORO</t>
  </si>
  <si>
    <t>NJ291002</t>
  </si>
  <si>
    <t>Central in POINT PLEASANT BEACH BORO</t>
  </si>
  <si>
    <t>NJ290117</t>
  </si>
  <si>
    <t>East Beach Station Ave in PINE BEACH BORO</t>
  </si>
  <si>
    <t>NJ291089</t>
  </si>
  <si>
    <t>East Tuna Way in TOMS RIVER TWP</t>
  </si>
  <si>
    <t>NJ291129</t>
  </si>
  <si>
    <t>Fielder in TOMS RIVER TWP</t>
  </si>
  <si>
    <t>NJ291025</t>
  </si>
  <si>
    <t>Guyer in LAVALLETTE BORO</t>
  </si>
  <si>
    <t>NJ290036</t>
  </si>
  <si>
    <t>Hancock in SEASIDE HEIGHTS BORO</t>
  </si>
  <si>
    <t>NJ291085</t>
  </si>
  <si>
    <t>IBSP 1 in BERKELEY TWP</t>
  </si>
  <si>
    <t>NJ291136</t>
  </si>
  <si>
    <t>IBSP 2 in BERKELEY TWP</t>
  </si>
  <si>
    <t>NJ290125</t>
  </si>
  <si>
    <t>Jennifer in STAFFORD TWP</t>
  </si>
  <si>
    <t>NJ291027</t>
  </si>
  <si>
    <t>Jersey City Ave in LAVALLETTE BORO</t>
  </si>
  <si>
    <t>NJ291005</t>
  </si>
  <si>
    <t>Johnson in BAY HEAD BORO</t>
  </si>
  <si>
    <t>NJ291080</t>
  </si>
  <si>
    <t>Leeward St in BEACH HAVEN BORO</t>
  </si>
  <si>
    <t>NJ291095</t>
  </si>
  <si>
    <t>Lincoln Ave in SEASIDE HEIGHTS BORO</t>
  </si>
  <si>
    <t>NJ291052</t>
  </si>
  <si>
    <t>Loveladies Ln in LONG BEACH TWP</t>
  </si>
  <si>
    <t>NJ291012</t>
  </si>
  <si>
    <t>Lyman in MANTOLOKING BORO</t>
  </si>
  <si>
    <t>NJ291135</t>
  </si>
  <si>
    <t>Maryland in POINT PLEASANT BEACH BORO</t>
  </si>
  <si>
    <t>NJ290109</t>
  </si>
  <si>
    <t>Maxon in POINT PLEASANT BORO</t>
  </si>
  <si>
    <t>NJ290111</t>
  </si>
  <si>
    <t>Money Island in TOMS RIVER TWP</t>
  </si>
  <si>
    <t>NJ291004</t>
  </si>
  <si>
    <t>Mount in BAY HEAD BORO</t>
  </si>
  <si>
    <t>NJ291076</t>
  </si>
  <si>
    <t>New Jersey Ave in LONG BEACH TWP</t>
  </si>
  <si>
    <t>NJ290077</t>
  </si>
  <si>
    <t>New Jersey in LONG BEACH TWP</t>
  </si>
  <si>
    <t>NJ291099</t>
  </si>
  <si>
    <t>North 10th St in SURF CITY BORO</t>
  </si>
  <si>
    <t>NJ291033</t>
  </si>
  <si>
    <t>North Beach in TOMS RIVER TWP</t>
  </si>
  <si>
    <t>NJ291044</t>
  </si>
  <si>
    <t>O St in SEASIDE PARK BORO</t>
  </si>
  <si>
    <t>NJ290126</t>
  </si>
  <si>
    <t>Parkertown in LITTLE EGG HARBOR TWP</t>
  </si>
  <si>
    <t>NJ291014</t>
  </si>
  <si>
    <t>Princeton in MANTOLOKING BORO</t>
  </si>
  <si>
    <t>NJ290023</t>
  </si>
  <si>
    <t>Reese Ave in LAVALLETTE BORO</t>
  </si>
  <si>
    <t>NJ290110</t>
  </si>
  <si>
    <t>River in POINT PLEASANT BORO</t>
  </si>
  <si>
    <t>NJ290112</t>
  </si>
  <si>
    <t>Shelter Cove in TOMS RIVER TWP</t>
  </si>
  <si>
    <t>NJ291035</t>
  </si>
  <si>
    <t>Sheridan in SEASIDE HEIGHTS BORO</t>
  </si>
  <si>
    <t>NJ291100</t>
  </si>
  <si>
    <t>South 3rd St in SHIP BOTTOM BORO</t>
  </si>
  <si>
    <t>NJ291072</t>
  </si>
  <si>
    <t>Stockton Ave in LONG BEACH TWP</t>
  </si>
  <si>
    <t>NJ290073</t>
  </si>
  <si>
    <t>Stockton in LONG BEACH TWP</t>
  </si>
  <si>
    <t>NJ290115</t>
  </si>
  <si>
    <t>Summit in ISLAND HEIGHTS BORO</t>
  </si>
  <si>
    <t>NJ291029</t>
  </si>
  <si>
    <t>Trenton Ave in LAVALLETTE BORO</t>
  </si>
  <si>
    <t>NJ290118</t>
  </si>
  <si>
    <t>West Beach Avon Rd in PINE BEACH BORO</t>
  </si>
  <si>
    <t>NJ290119</t>
  </si>
  <si>
    <t>Wildwood in OCEAN GATE BORO</t>
  </si>
  <si>
    <t>NJ290103</t>
  </si>
  <si>
    <t>Windward Beach in BRICK TWP</t>
  </si>
  <si>
    <t>Beach length (FT)</t>
  </si>
  <si>
    <t>Feet</t>
  </si>
  <si>
    <t>PER_WEEK</t>
  </si>
  <si>
    <t>N</t>
  </si>
  <si>
    <t>SEWAGE</t>
  </si>
  <si>
    <t>SEWER_LINE</t>
  </si>
  <si>
    <t>SEWAGE:</t>
  </si>
  <si>
    <t>SEWER_LINE:</t>
  </si>
  <si>
    <t>Beach Length (FT)</t>
  </si>
  <si>
    <t>Total length of monitored beaches (FT)</t>
  </si>
  <si>
    <t>Monitored Beach Length (FT)</t>
  </si>
  <si>
    <t>Action start date</t>
  </si>
  <si>
    <t>Action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</si>
</sst>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1" xfId="0" applyFill="1" applyBorder="1" applyAlignment="1"/>
    <xf numFmtId="0" fontId="5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1"/>
  <sheetViews>
    <sheetView tabSelected="1" workbookViewId="0">
      <selection activeCell="G31" sqref="G31"/>
    </sheetView>
  </sheetViews>
  <sheetFormatPr defaultRowHeight="12.75" x14ac:dyDescent="0.2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 x14ac:dyDescent="0.2">
      <c r="A1" s="11"/>
      <c r="B1" s="11"/>
      <c r="C1" s="158" t="s">
        <v>44</v>
      </c>
      <c r="D1" s="160"/>
      <c r="E1" s="160"/>
      <c r="F1" s="159"/>
      <c r="G1" s="159"/>
      <c r="H1" s="60"/>
      <c r="I1" s="75"/>
      <c r="J1" s="158" t="s">
        <v>48</v>
      </c>
      <c r="K1" s="158"/>
      <c r="L1" s="158"/>
      <c r="M1" s="60"/>
      <c r="N1" s="158" t="s">
        <v>52</v>
      </c>
      <c r="O1" s="159"/>
      <c r="P1" s="159"/>
      <c r="Q1" s="159"/>
      <c r="R1" s="159"/>
      <c r="S1" s="159"/>
      <c r="T1" s="60"/>
      <c r="U1" s="158" t="s">
        <v>51</v>
      </c>
      <c r="V1" s="159"/>
      <c r="W1" s="159"/>
    </row>
    <row r="2" spans="1:23" ht="88.5" customHeight="1" x14ac:dyDescent="0.2">
      <c r="A2" s="4" t="s">
        <v>15</v>
      </c>
      <c r="B2" s="4"/>
      <c r="C2" s="3" t="s">
        <v>49</v>
      </c>
      <c r="D2" s="3" t="s">
        <v>54</v>
      </c>
      <c r="E2" s="3" t="s">
        <v>55</v>
      </c>
      <c r="F2" s="3" t="s">
        <v>628</v>
      </c>
      <c r="G2" s="3" t="s">
        <v>50</v>
      </c>
      <c r="H2" s="3" t="s">
        <v>64</v>
      </c>
      <c r="I2" s="3"/>
      <c r="J2" s="3" t="s">
        <v>0</v>
      </c>
      <c r="K2" s="3" t="s">
        <v>1</v>
      </c>
      <c r="L2" s="3" t="s">
        <v>2</v>
      </c>
      <c r="M2" s="3"/>
      <c r="N2" s="14" t="s">
        <v>53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18</v>
      </c>
    </row>
    <row r="3" spans="1:23" x14ac:dyDescent="0.2">
      <c r="A3" s="71" t="s">
        <v>177</v>
      </c>
      <c r="B3" s="16"/>
      <c r="C3" s="33">
        <f>Monitoring!$B$39</f>
        <v>37</v>
      </c>
      <c r="D3" s="30">
        <f>Monitoring!$F$39</f>
        <v>37</v>
      </c>
      <c r="E3" s="50">
        <f>D3/C3</f>
        <v>1</v>
      </c>
      <c r="F3" s="78">
        <f>Monitoring!$J$39</f>
        <v>13521</v>
      </c>
      <c r="G3" s="13">
        <f>'Tier 1 Stats'!B39</f>
        <v>37</v>
      </c>
      <c r="H3" s="50">
        <f>'Tier 1 Stats'!F39</f>
        <v>1</v>
      </c>
      <c r="I3" s="13"/>
      <c r="J3" s="49">
        <f>'2010 Actions'!$B$4</f>
        <v>1</v>
      </c>
      <c r="K3" s="49">
        <f>D3-J3</f>
        <v>36</v>
      </c>
      <c r="L3" s="50">
        <f>J3/D3</f>
        <v>2.7027027027027029E-2</v>
      </c>
      <c r="M3" s="13"/>
      <c r="N3" s="60">
        <f>'Action Durations'!$D$4</f>
        <v>2</v>
      </c>
      <c r="O3" s="49">
        <f>'Action Durations'!G4</f>
        <v>2</v>
      </c>
      <c r="P3" s="49">
        <f>'Action Durations'!H4</f>
        <v>0</v>
      </c>
      <c r="Q3" s="49">
        <f>'Action Durations'!I4</f>
        <v>0</v>
      </c>
      <c r="R3" s="49">
        <f>'Action Durations'!J4</f>
        <v>0</v>
      </c>
      <c r="S3" s="49">
        <f>'Action Durations'!K4</f>
        <v>0</v>
      </c>
      <c r="T3" s="13"/>
      <c r="U3" s="51">
        <f>'Beach Days'!$E$40</f>
        <v>3737</v>
      </c>
      <c r="V3" s="51">
        <f>'Beach Days'!$H$40</f>
        <v>2</v>
      </c>
      <c r="W3" s="41">
        <f>V3/U3</f>
        <v>5.3518865400053518E-4</v>
      </c>
    </row>
    <row r="4" spans="1:23" x14ac:dyDescent="0.2">
      <c r="A4" s="71" t="s">
        <v>252</v>
      </c>
      <c r="B4" s="16"/>
      <c r="C4" s="56">
        <f>Monitoring!$B$110</f>
        <v>69</v>
      </c>
      <c r="D4" s="30">
        <f>Monitoring!$F$110</f>
        <v>69</v>
      </c>
      <c r="E4" s="50">
        <f>D4/C4</f>
        <v>1</v>
      </c>
      <c r="F4" s="78">
        <f>Monitoring!$J$110</f>
        <v>25451</v>
      </c>
      <c r="G4" s="13">
        <f>'Tier 1 Stats'!B110</f>
        <v>69</v>
      </c>
      <c r="H4" s="50">
        <f>'Tier 1 Stats'!F110</f>
        <v>1</v>
      </c>
      <c r="I4" s="13"/>
      <c r="J4" s="49">
        <f>'2010 Actions'!$B$9</f>
        <v>2</v>
      </c>
      <c r="K4" s="49">
        <f>D4-J4</f>
        <v>67</v>
      </c>
      <c r="L4" s="50">
        <f>J4/D4</f>
        <v>2.8985507246376812E-2</v>
      </c>
      <c r="M4" s="13"/>
      <c r="N4" s="60">
        <f>'Action Durations'!$D$8</f>
        <v>3</v>
      </c>
      <c r="O4" s="49">
        <f>'Action Durations'!G8</f>
        <v>3</v>
      </c>
      <c r="P4" s="49">
        <f>'Action Durations'!H8</f>
        <v>0</v>
      </c>
      <c r="Q4" s="49">
        <f>'Action Durations'!I8</f>
        <v>0</v>
      </c>
      <c r="R4" s="49">
        <f>'Action Durations'!J8</f>
        <v>0</v>
      </c>
      <c r="S4" s="49">
        <f>'Action Durations'!K8</f>
        <v>0</v>
      </c>
      <c r="T4" s="13"/>
      <c r="U4" s="51">
        <f>'Beach Days'!$E$111</f>
        <v>6969</v>
      </c>
      <c r="V4" s="51">
        <f>'Beach Days'!$H$111</f>
        <v>3</v>
      </c>
      <c r="W4" s="41">
        <f>V4/U4</f>
        <v>4.3047783039173483E-4</v>
      </c>
    </row>
    <row r="5" spans="1:23" x14ac:dyDescent="0.2">
      <c r="A5" s="71" t="s">
        <v>392</v>
      </c>
      <c r="B5" s="16"/>
      <c r="C5" s="33">
        <f>Monitoring!$B$162</f>
        <v>50</v>
      </c>
      <c r="D5" s="30">
        <f>Monitoring!$F$162</f>
        <v>50</v>
      </c>
      <c r="E5" s="50">
        <f>D5/C5</f>
        <v>1</v>
      </c>
      <c r="F5" s="78">
        <f>Monitoring!$J$162</f>
        <v>21592</v>
      </c>
      <c r="G5" s="13">
        <f>'Tier 1 Stats'!B162</f>
        <v>50</v>
      </c>
      <c r="H5" s="50">
        <f>'Tier 1 Stats'!F162</f>
        <v>1</v>
      </c>
      <c r="I5" s="13"/>
      <c r="J5" s="49">
        <f>'2010 Actions'!$B$103</f>
        <v>21</v>
      </c>
      <c r="K5" s="49">
        <f>D5-J5</f>
        <v>29</v>
      </c>
      <c r="L5" s="50">
        <f>J5/D5</f>
        <v>0.42</v>
      </c>
      <c r="M5" s="13"/>
      <c r="N5" s="60">
        <f>'Action Durations'!$D$31</f>
        <v>92</v>
      </c>
      <c r="O5" s="49">
        <f>'Action Durations'!G31</f>
        <v>87</v>
      </c>
      <c r="P5" s="49">
        <f>'Action Durations'!H31</f>
        <v>5</v>
      </c>
      <c r="Q5" s="49">
        <f>'Action Durations'!I31</f>
        <v>0</v>
      </c>
      <c r="R5" s="49">
        <f>'Action Durations'!J31</f>
        <v>0</v>
      </c>
      <c r="S5" s="49">
        <f>'Action Durations'!K31</f>
        <v>0</v>
      </c>
      <c r="T5" s="13"/>
      <c r="U5" s="51">
        <f>'Beach Days'!$E$163</f>
        <v>5050</v>
      </c>
      <c r="V5" s="51">
        <f>'Beach Days'!$H$163</f>
        <v>97</v>
      </c>
      <c r="W5" s="41">
        <f>V5/U5</f>
        <v>1.9207920792079208E-2</v>
      </c>
    </row>
    <row r="6" spans="1:23" x14ac:dyDescent="0.2">
      <c r="A6" s="71" t="s">
        <v>494</v>
      </c>
      <c r="B6" s="16"/>
      <c r="C6" s="36">
        <f>Monitoring!$B$227</f>
        <v>63</v>
      </c>
      <c r="D6" s="31">
        <f>Monitoring!$F$227</f>
        <v>63</v>
      </c>
      <c r="E6" s="43">
        <f>D6/C6</f>
        <v>1</v>
      </c>
      <c r="F6" s="79">
        <f>Monitoring!$J$227</f>
        <v>5388</v>
      </c>
      <c r="G6" s="64">
        <f>'Tier 1 Stats'!B227</f>
        <v>63</v>
      </c>
      <c r="H6" s="43">
        <f>'Tier 1 Stats'!F227</f>
        <v>1</v>
      </c>
      <c r="I6" s="64"/>
      <c r="J6" s="65">
        <f>'2010 Actions'!$B$112</f>
        <v>3</v>
      </c>
      <c r="K6" s="65">
        <f>D6-J6</f>
        <v>60</v>
      </c>
      <c r="L6" s="43">
        <f>J6/D6</f>
        <v>4.7619047619047616E-2</v>
      </c>
      <c r="M6" s="64"/>
      <c r="N6" s="66">
        <f>'Action Durations'!$D$36</f>
        <v>7</v>
      </c>
      <c r="O6" s="65">
        <f>'Action Durations'!G36</f>
        <v>7</v>
      </c>
      <c r="P6" s="65">
        <f>'Action Durations'!H36</f>
        <v>0</v>
      </c>
      <c r="Q6" s="65">
        <f>'Action Durations'!I36</f>
        <v>0</v>
      </c>
      <c r="R6" s="65">
        <f>'Action Durations'!J36</f>
        <v>0</v>
      </c>
      <c r="S6" s="65">
        <f>'Action Durations'!K36</f>
        <v>0</v>
      </c>
      <c r="T6" s="64"/>
      <c r="U6" s="44">
        <f>'Beach Days'!$E$228</f>
        <v>6363</v>
      </c>
      <c r="V6" s="44">
        <f>'Beach Days'!$H$228</f>
        <v>7</v>
      </c>
      <c r="W6" s="43">
        <f>V6/U6</f>
        <v>1.1001100110011001E-3</v>
      </c>
    </row>
    <row r="7" spans="1:23" x14ac:dyDescent="0.2">
      <c r="C7" s="12">
        <f>SUM(C3:C6)</f>
        <v>219</v>
      </c>
      <c r="D7" s="12">
        <f>SUM(D3:D6)</f>
        <v>219</v>
      </c>
      <c r="E7" s="18">
        <f>D7/C7</f>
        <v>1</v>
      </c>
      <c r="F7" s="10">
        <f>SUM(F3:F6)</f>
        <v>65952</v>
      </c>
      <c r="G7" s="10">
        <f>SUM(G3:G6)</f>
        <v>219</v>
      </c>
      <c r="H7" s="41">
        <f>'Tier 1 Stats'!E234</f>
        <v>1</v>
      </c>
      <c r="I7" s="12"/>
      <c r="J7" s="12">
        <f>SUM(J3:J6)</f>
        <v>27</v>
      </c>
      <c r="K7" s="17">
        <f>D7-J7</f>
        <v>192</v>
      </c>
      <c r="L7" s="18">
        <f>J7/D7</f>
        <v>0.12328767123287671</v>
      </c>
      <c r="M7" s="12"/>
      <c r="N7" s="12">
        <f t="shared" ref="N7:S7" si="0">SUM(N3:N6)</f>
        <v>104</v>
      </c>
      <c r="O7" s="12">
        <f t="shared" si="0"/>
        <v>99</v>
      </c>
      <c r="P7" s="12">
        <f t="shared" si="0"/>
        <v>5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/>
      <c r="U7" s="10">
        <f>SUM(U3:U6)</f>
        <v>22119</v>
      </c>
      <c r="V7" s="10">
        <f>SUM(V3:V6)</f>
        <v>109</v>
      </c>
      <c r="W7" s="53">
        <f>V7/U7</f>
        <v>4.9278900492789003E-3</v>
      </c>
    </row>
    <row r="8" spans="1:23" x14ac:dyDescent="0.2">
      <c r="C8" s="12"/>
      <c r="D8" s="12"/>
      <c r="E8" s="18"/>
      <c r="F8" s="10"/>
      <c r="G8" s="10"/>
      <c r="H8" s="84"/>
      <c r="I8" s="12"/>
      <c r="J8" s="12"/>
      <c r="K8" s="17"/>
      <c r="L8" s="18"/>
      <c r="M8" s="12"/>
      <c r="N8" s="12"/>
      <c r="O8" s="12"/>
      <c r="P8" s="12"/>
      <c r="Q8" s="12"/>
      <c r="R8" s="12"/>
      <c r="S8" s="12"/>
      <c r="T8" s="12"/>
      <c r="U8" s="10"/>
      <c r="V8" s="10"/>
      <c r="W8" s="53"/>
    </row>
    <row r="9" spans="1:23" x14ac:dyDescent="0.2">
      <c r="V9" s="19"/>
    </row>
    <row r="10" spans="1:23" x14ac:dyDescent="0.2">
      <c r="A10" s="82" t="s">
        <v>59</v>
      </c>
      <c r="V10" s="19"/>
    </row>
    <row r="11" spans="1:23" x14ac:dyDescent="0.2">
      <c r="C11" s="90" t="s">
        <v>56</v>
      </c>
      <c r="D11" s="81" t="s">
        <v>68</v>
      </c>
    </row>
    <row r="12" spans="1:23" x14ac:dyDescent="0.2">
      <c r="C12" s="90"/>
      <c r="D12" s="81" t="s">
        <v>69</v>
      </c>
    </row>
    <row r="13" spans="1:23" x14ac:dyDescent="0.2">
      <c r="C13" s="90" t="s">
        <v>60</v>
      </c>
      <c r="D13" s="80" t="s">
        <v>67</v>
      </c>
    </row>
    <row r="14" spans="1:23" x14ac:dyDescent="0.2">
      <c r="C14" s="90" t="s">
        <v>57</v>
      </c>
      <c r="D14" s="81" t="s">
        <v>70</v>
      </c>
    </row>
    <row r="15" spans="1:23" x14ac:dyDescent="0.2">
      <c r="C15" s="90"/>
      <c r="D15" s="81" t="s">
        <v>71</v>
      </c>
    </row>
    <row r="16" spans="1:23" x14ac:dyDescent="0.2">
      <c r="C16" s="90" t="s">
        <v>58</v>
      </c>
      <c r="D16" s="80" t="s">
        <v>72</v>
      </c>
    </row>
    <row r="17" spans="3:4" x14ac:dyDescent="0.2">
      <c r="C17" s="90"/>
      <c r="D17" s="80" t="s">
        <v>73</v>
      </c>
    </row>
    <row r="18" spans="3:4" x14ac:dyDescent="0.2">
      <c r="C18" s="90" t="s">
        <v>62</v>
      </c>
      <c r="D18" s="80" t="s">
        <v>74</v>
      </c>
    </row>
    <row r="19" spans="3:4" x14ac:dyDescent="0.2">
      <c r="C19" s="91"/>
      <c r="D19" s="80" t="s">
        <v>75</v>
      </c>
    </row>
    <row r="20" spans="3:4" x14ac:dyDescent="0.2">
      <c r="C20" s="90" t="s">
        <v>61</v>
      </c>
      <c r="D20" s="80" t="s">
        <v>65</v>
      </c>
    </row>
    <row r="21" spans="3:4" x14ac:dyDescent="0.2">
      <c r="C21" s="90" t="s">
        <v>63</v>
      </c>
      <c r="D21" s="80" t="s">
        <v>66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New Jersey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2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5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15</v>
      </c>
      <c r="B1" s="25" t="s">
        <v>16</v>
      </c>
      <c r="C1" s="25" t="s">
        <v>90</v>
      </c>
      <c r="D1" s="25" t="s">
        <v>91</v>
      </c>
      <c r="E1" s="3" t="s">
        <v>92</v>
      </c>
      <c r="F1" s="77" t="s">
        <v>619</v>
      </c>
      <c r="G1" s="25" t="s">
        <v>93</v>
      </c>
      <c r="H1" s="25" t="s">
        <v>94</v>
      </c>
      <c r="I1" s="25" t="s">
        <v>95</v>
      </c>
      <c r="J1" s="25" t="s">
        <v>96</v>
      </c>
    </row>
    <row r="2" spans="1:10" ht="12.75" customHeight="1" x14ac:dyDescent="0.2">
      <c r="A2" s="71" t="s">
        <v>177</v>
      </c>
      <c r="B2" s="71" t="s">
        <v>178</v>
      </c>
      <c r="C2" s="71" t="s">
        <v>179</v>
      </c>
      <c r="D2" s="71" t="s">
        <v>33</v>
      </c>
      <c r="E2" s="71">
        <v>1</v>
      </c>
      <c r="F2" s="71">
        <v>218</v>
      </c>
      <c r="G2" s="71">
        <v>39.400973</v>
      </c>
      <c r="H2" s="71">
        <v>-74.367737000000005</v>
      </c>
      <c r="I2" s="71">
        <v>39.401409000000001</v>
      </c>
      <c r="J2" s="71">
        <v>-74.367210999999998</v>
      </c>
    </row>
    <row r="3" spans="1:10" ht="12.75" customHeight="1" x14ac:dyDescent="0.2">
      <c r="A3" s="71" t="s">
        <v>177</v>
      </c>
      <c r="B3" s="71" t="s">
        <v>180</v>
      </c>
      <c r="C3" s="71" t="s">
        <v>181</v>
      </c>
      <c r="D3" s="71" t="s">
        <v>33</v>
      </c>
      <c r="E3" s="71">
        <v>1</v>
      </c>
      <c r="F3" s="71">
        <v>124</v>
      </c>
      <c r="G3" s="71">
        <v>39.303240000000002</v>
      </c>
      <c r="H3" s="71">
        <v>-74.534681000000006</v>
      </c>
      <c r="I3" s="71">
        <v>39.303514</v>
      </c>
      <c r="J3" s="71">
        <v>-74.534422000000006</v>
      </c>
    </row>
    <row r="4" spans="1:10" ht="12.75" customHeight="1" x14ac:dyDescent="0.2">
      <c r="A4" s="71" t="s">
        <v>177</v>
      </c>
      <c r="B4" s="71" t="s">
        <v>182</v>
      </c>
      <c r="C4" s="71" t="s">
        <v>183</v>
      </c>
      <c r="D4" s="71" t="s">
        <v>33</v>
      </c>
      <c r="E4" s="71">
        <v>1</v>
      </c>
      <c r="F4" s="71">
        <v>217</v>
      </c>
      <c r="G4" s="71">
        <v>39.398372000000002</v>
      </c>
      <c r="H4" s="71">
        <v>-74.370879000000002</v>
      </c>
      <c r="I4" s="71">
        <v>39.398803000000001</v>
      </c>
      <c r="J4" s="71">
        <v>-74.370350000000002</v>
      </c>
    </row>
    <row r="5" spans="1:10" ht="12.75" customHeight="1" x14ac:dyDescent="0.2">
      <c r="A5" s="71" t="s">
        <v>177</v>
      </c>
      <c r="B5" s="71" t="s">
        <v>184</v>
      </c>
      <c r="C5" s="71" t="s">
        <v>185</v>
      </c>
      <c r="D5" s="71" t="s">
        <v>33</v>
      </c>
      <c r="E5" s="71">
        <v>1</v>
      </c>
      <c r="F5" s="71">
        <v>320</v>
      </c>
      <c r="G5" s="71">
        <v>39.307397999999999</v>
      </c>
      <c r="H5" s="71">
        <v>-74.529409999999999</v>
      </c>
      <c r="I5" s="71">
        <v>39.308059999999998</v>
      </c>
      <c r="J5" s="71">
        <v>-74.528664000000006</v>
      </c>
    </row>
    <row r="6" spans="1:10" ht="12.75" customHeight="1" x14ac:dyDescent="0.2">
      <c r="A6" s="71" t="s">
        <v>177</v>
      </c>
      <c r="B6" s="71" t="s">
        <v>186</v>
      </c>
      <c r="C6" s="71" t="s">
        <v>187</v>
      </c>
      <c r="D6" s="71" t="s">
        <v>33</v>
      </c>
      <c r="E6" s="71">
        <v>1</v>
      </c>
      <c r="F6" s="71">
        <v>220</v>
      </c>
      <c r="G6" s="71">
        <v>39.311453</v>
      </c>
      <c r="H6" s="71">
        <v>-74.524353000000005</v>
      </c>
      <c r="I6" s="71">
        <v>39.311866000000002</v>
      </c>
      <c r="J6" s="71">
        <v>-74.523784000000006</v>
      </c>
    </row>
    <row r="7" spans="1:10" ht="12.75" customHeight="1" x14ac:dyDescent="0.2">
      <c r="A7" s="71" t="s">
        <v>177</v>
      </c>
      <c r="B7" s="71" t="s">
        <v>188</v>
      </c>
      <c r="C7" s="71" t="s">
        <v>189</v>
      </c>
      <c r="D7" s="71" t="s">
        <v>33</v>
      </c>
      <c r="E7" s="71">
        <v>1</v>
      </c>
      <c r="F7" s="71">
        <v>32</v>
      </c>
      <c r="G7" s="71">
        <v>39.399420999999997</v>
      </c>
      <c r="H7" s="71">
        <v>-74.384772999999996</v>
      </c>
      <c r="I7" s="71">
        <v>39.399355</v>
      </c>
      <c r="J7" s="71">
        <v>-74.38485</v>
      </c>
    </row>
    <row r="8" spans="1:10" ht="12.75" customHeight="1" x14ac:dyDescent="0.2">
      <c r="A8" s="71" t="s">
        <v>177</v>
      </c>
      <c r="B8" s="71" t="s">
        <v>190</v>
      </c>
      <c r="C8" s="71" t="s">
        <v>191</v>
      </c>
      <c r="D8" s="71" t="s">
        <v>33</v>
      </c>
      <c r="E8" s="71">
        <v>1</v>
      </c>
      <c r="F8" s="71">
        <v>263</v>
      </c>
      <c r="G8" s="71">
        <v>39.393242000000001</v>
      </c>
      <c r="H8" s="71">
        <v>-74.378399000000002</v>
      </c>
      <c r="I8" s="71">
        <v>39.393735</v>
      </c>
      <c r="J8" s="71">
        <v>-74.377718999999999</v>
      </c>
    </row>
    <row r="9" spans="1:10" ht="12.75" customHeight="1" x14ac:dyDescent="0.2">
      <c r="A9" s="71" t="s">
        <v>177</v>
      </c>
      <c r="B9" s="71" t="s">
        <v>192</v>
      </c>
      <c r="C9" s="71" t="s">
        <v>193</v>
      </c>
      <c r="D9" s="71" t="s">
        <v>33</v>
      </c>
      <c r="E9" s="71">
        <v>1</v>
      </c>
      <c r="F9" s="71">
        <v>167</v>
      </c>
      <c r="G9" s="71">
        <v>39.315601999999998</v>
      </c>
      <c r="H9" s="71">
        <v>-74.518198999999996</v>
      </c>
      <c r="I9" s="71">
        <v>39.315885999999999</v>
      </c>
      <c r="J9" s="71">
        <v>-74.517734000000004</v>
      </c>
    </row>
    <row r="10" spans="1:10" ht="12.75" customHeight="1" x14ac:dyDescent="0.2">
      <c r="A10" s="71" t="s">
        <v>177</v>
      </c>
      <c r="B10" s="71" t="s">
        <v>194</v>
      </c>
      <c r="C10" s="71" t="s">
        <v>195</v>
      </c>
      <c r="D10" s="71" t="s">
        <v>33</v>
      </c>
      <c r="E10" s="71">
        <v>1</v>
      </c>
      <c r="F10" s="71">
        <v>258</v>
      </c>
      <c r="G10" s="71">
        <v>39.389999000000003</v>
      </c>
      <c r="H10" s="71">
        <v>-74.382519000000002</v>
      </c>
      <c r="I10" s="71">
        <v>39.390459999999997</v>
      </c>
      <c r="J10" s="71">
        <v>-74.381828999999996</v>
      </c>
    </row>
    <row r="11" spans="1:10" ht="12.75" customHeight="1" x14ac:dyDescent="0.2">
      <c r="A11" s="71" t="s">
        <v>177</v>
      </c>
      <c r="B11" s="71" t="s">
        <v>196</v>
      </c>
      <c r="C11" s="71" t="s">
        <v>197</v>
      </c>
      <c r="D11" s="71" t="s">
        <v>33</v>
      </c>
      <c r="E11" s="71">
        <v>1</v>
      </c>
      <c r="F11" s="71">
        <v>300</v>
      </c>
      <c r="G11" s="71">
        <v>39.385195000000003</v>
      </c>
      <c r="H11" s="71">
        <v>-74.388613000000007</v>
      </c>
      <c r="I11" s="71">
        <v>39.38579</v>
      </c>
      <c r="J11" s="71">
        <v>-74.387880999999993</v>
      </c>
    </row>
    <row r="12" spans="1:10" ht="12.75" customHeight="1" x14ac:dyDescent="0.2">
      <c r="A12" s="71" t="s">
        <v>177</v>
      </c>
      <c r="B12" s="71" t="s">
        <v>198</v>
      </c>
      <c r="C12" s="71" t="s">
        <v>199</v>
      </c>
      <c r="D12" s="71" t="s">
        <v>33</v>
      </c>
      <c r="E12" s="71">
        <v>1</v>
      </c>
      <c r="F12" s="71">
        <v>256</v>
      </c>
      <c r="G12" s="71">
        <v>39.408346999999999</v>
      </c>
      <c r="H12" s="71">
        <v>-74.359846000000005</v>
      </c>
      <c r="I12" s="71">
        <v>39.408895000000001</v>
      </c>
      <c r="J12" s="71">
        <v>-74.359279000000001</v>
      </c>
    </row>
    <row r="13" spans="1:10" ht="12.75" customHeight="1" x14ac:dyDescent="0.2">
      <c r="A13" s="71" t="s">
        <v>177</v>
      </c>
      <c r="B13" s="71" t="s">
        <v>200</v>
      </c>
      <c r="C13" s="71" t="s">
        <v>201</v>
      </c>
      <c r="D13" s="71" t="s">
        <v>33</v>
      </c>
      <c r="E13" s="71">
        <v>1</v>
      </c>
      <c r="F13" s="71">
        <v>151</v>
      </c>
      <c r="G13" s="71">
        <v>39.374825999999999</v>
      </c>
      <c r="H13" s="71">
        <v>-74.415077999999994</v>
      </c>
      <c r="I13" s="71">
        <v>39.375233000000001</v>
      </c>
      <c r="J13" s="71">
        <v>-74.415172999999996</v>
      </c>
    </row>
    <row r="14" spans="1:10" ht="12.75" customHeight="1" x14ac:dyDescent="0.2">
      <c r="A14" s="71" t="s">
        <v>177</v>
      </c>
      <c r="B14" s="71" t="s">
        <v>202</v>
      </c>
      <c r="C14" s="71" t="s">
        <v>203</v>
      </c>
      <c r="D14" s="71" t="s">
        <v>33</v>
      </c>
      <c r="E14" s="71">
        <v>1</v>
      </c>
      <c r="F14" s="71">
        <v>926</v>
      </c>
      <c r="G14" s="71">
        <v>39.352609999999999</v>
      </c>
      <c r="H14" s="71">
        <v>-74.433435000000003</v>
      </c>
      <c r="I14" s="71">
        <v>39.354539000000003</v>
      </c>
      <c r="J14" s="71">
        <v>-74.433244999999999</v>
      </c>
    </row>
    <row r="15" spans="1:10" ht="12.75" customHeight="1" x14ac:dyDescent="0.2">
      <c r="A15" s="71" t="s">
        <v>177</v>
      </c>
      <c r="B15" s="71" t="s">
        <v>204</v>
      </c>
      <c r="C15" s="71" t="s">
        <v>205</v>
      </c>
      <c r="D15" s="71" t="s">
        <v>33</v>
      </c>
      <c r="E15" s="71">
        <v>1</v>
      </c>
      <c r="F15" s="71">
        <v>247</v>
      </c>
      <c r="G15" s="71">
        <v>39.344304999999999</v>
      </c>
      <c r="H15" s="71">
        <v>-74.460500999999994</v>
      </c>
      <c r="I15" s="71">
        <v>39.344628</v>
      </c>
      <c r="J15" s="71">
        <v>-74.459733999999997</v>
      </c>
    </row>
    <row r="16" spans="1:10" ht="12.75" customHeight="1" x14ac:dyDescent="0.2">
      <c r="A16" s="71" t="s">
        <v>177</v>
      </c>
      <c r="B16" s="71" t="s">
        <v>206</v>
      </c>
      <c r="C16" s="71" t="s">
        <v>207</v>
      </c>
      <c r="D16" s="71" t="s">
        <v>33</v>
      </c>
      <c r="E16" s="71">
        <v>1</v>
      </c>
      <c r="F16" s="71">
        <v>300</v>
      </c>
      <c r="G16" s="71">
        <v>39.350102999999997</v>
      </c>
      <c r="H16" s="71">
        <v>-74.447211999999993</v>
      </c>
      <c r="I16" s="71">
        <v>39.350501999999999</v>
      </c>
      <c r="J16" s="71">
        <v>-74.446282999999994</v>
      </c>
    </row>
    <row r="17" spans="1:10" ht="12.75" customHeight="1" x14ac:dyDescent="0.2">
      <c r="A17" s="71" t="s">
        <v>177</v>
      </c>
      <c r="B17" s="71" t="s">
        <v>208</v>
      </c>
      <c r="C17" s="71" t="s">
        <v>209</v>
      </c>
      <c r="D17" s="71" t="s">
        <v>33</v>
      </c>
      <c r="E17" s="71">
        <v>1</v>
      </c>
      <c r="F17" s="71">
        <v>349</v>
      </c>
      <c r="G17" s="71">
        <v>39.337398999999998</v>
      </c>
      <c r="H17" s="71">
        <v>-74.475560999999999</v>
      </c>
      <c r="I17" s="71">
        <v>39.337907000000001</v>
      </c>
      <c r="J17" s="71">
        <v>-74.474526999999995</v>
      </c>
    </row>
    <row r="18" spans="1:10" ht="12.75" customHeight="1" x14ac:dyDescent="0.2">
      <c r="A18" s="71" t="s">
        <v>177</v>
      </c>
      <c r="B18" s="71" t="s">
        <v>210</v>
      </c>
      <c r="C18" s="71" t="s">
        <v>211</v>
      </c>
      <c r="D18" s="71" t="s">
        <v>33</v>
      </c>
      <c r="E18" s="71">
        <v>1</v>
      </c>
      <c r="F18" s="71">
        <v>203</v>
      </c>
      <c r="G18" s="71">
        <v>39.326583999999997</v>
      </c>
      <c r="H18" s="71">
        <v>-74.498306999999997</v>
      </c>
      <c r="I18" s="71">
        <v>39.326880000000003</v>
      </c>
      <c r="J18" s="71">
        <v>-74.497703000000001</v>
      </c>
    </row>
    <row r="19" spans="1:10" ht="12.75" customHeight="1" x14ac:dyDescent="0.2">
      <c r="A19" s="71" t="s">
        <v>177</v>
      </c>
      <c r="B19" s="71" t="s">
        <v>212</v>
      </c>
      <c r="C19" s="71" t="s">
        <v>213</v>
      </c>
      <c r="D19" s="71" t="s">
        <v>33</v>
      </c>
      <c r="E19" s="71">
        <v>1</v>
      </c>
      <c r="F19" s="71">
        <v>651</v>
      </c>
      <c r="G19" s="71">
        <v>39.355598999999998</v>
      </c>
      <c r="H19" s="71">
        <v>-74.430052000000003</v>
      </c>
      <c r="I19" s="71">
        <v>39.355153999999999</v>
      </c>
      <c r="J19" s="71">
        <v>-74.428126000000006</v>
      </c>
    </row>
    <row r="20" spans="1:10" ht="12.75" customHeight="1" x14ac:dyDescent="0.2">
      <c r="A20" s="71" t="s">
        <v>177</v>
      </c>
      <c r="B20" s="71" t="s">
        <v>214</v>
      </c>
      <c r="C20" s="71" t="s">
        <v>215</v>
      </c>
      <c r="D20" s="71" t="s">
        <v>33</v>
      </c>
      <c r="E20" s="71">
        <v>1</v>
      </c>
      <c r="F20" s="71">
        <v>493</v>
      </c>
      <c r="G20" s="71">
        <v>39.355153999999999</v>
      </c>
      <c r="H20" s="71">
        <v>-74.428126000000006</v>
      </c>
      <c r="I20" s="71">
        <v>39.355826999999998</v>
      </c>
      <c r="J20" s="71">
        <v>-74.426655999999994</v>
      </c>
    </row>
    <row r="21" spans="1:10" ht="12.75" customHeight="1" x14ac:dyDescent="0.2">
      <c r="A21" s="71" t="s">
        <v>177</v>
      </c>
      <c r="B21" s="71" t="s">
        <v>216</v>
      </c>
      <c r="C21" s="71" t="s">
        <v>217</v>
      </c>
      <c r="D21" s="71" t="s">
        <v>33</v>
      </c>
      <c r="E21" s="71">
        <v>1</v>
      </c>
      <c r="F21" s="71">
        <v>344</v>
      </c>
      <c r="G21" s="71">
        <v>39.347160000000002</v>
      </c>
      <c r="H21" s="71">
        <v>-74.454179999999994</v>
      </c>
      <c r="I21" s="71">
        <v>39.347642999999998</v>
      </c>
      <c r="J21" s="71">
        <v>-74.453136000000001</v>
      </c>
    </row>
    <row r="22" spans="1:10" ht="12.75" customHeight="1" x14ac:dyDescent="0.2">
      <c r="A22" s="71" t="s">
        <v>177</v>
      </c>
      <c r="B22" s="71" t="s">
        <v>218</v>
      </c>
      <c r="C22" s="71" t="s">
        <v>219</v>
      </c>
      <c r="D22" s="71" t="s">
        <v>33</v>
      </c>
      <c r="E22" s="71">
        <v>1</v>
      </c>
      <c r="F22" s="71">
        <v>381</v>
      </c>
      <c r="G22" s="71">
        <v>39.354539000000003</v>
      </c>
      <c r="H22" s="71">
        <v>-74.433244999999999</v>
      </c>
      <c r="I22" s="71">
        <v>39.35501</v>
      </c>
      <c r="J22" s="71">
        <v>-74.432045000000002</v>
      </c>
    </row>
    <row r="23" spans="1:10" ht="12.75" customHeight="1" x14ac:dyDescent="0.2">
      <c r="A23" s="71" t="s">
        <v>177</v>
      </c>
      <c r="B23" s="71" t="s">
        <v>220</v>
      </c>
      <c r="C23" s="71" t="s">
        <v>221</v>
      </c>
      <c r="D23" s="71" t="s">
        <v>33</v>
      </c>
      <c r="E23" s="71">
        <v>1</v>
      </c>
      <c r="F23" s="71">
        <v>957</v>
      </c>
      <c r="G23" s="71">
        <v>39.353788000000002</v>
      </c>
      <c r="H23" s="71">
        <v>-74.435635000000005</v>
      </c>
      <c r="I23" s="71">
        <v>39.352609999999999</v>
      </c>
      <c r="J23" s="71">
        <v>-74.433435000000003</v>
      </c>
    </row>
    <row r="24" spans="1:10" ht="12.75" customHeight="1" x14ac:dyDescent="0.2">
      <c r="A24" s="71" t="s">
        <v>177</v>
      </c>
      <c r="B24" s="71" t="s">
        <v>222</v>
      </c>
      <c r="C24" s="71" t="s">
        <v>223</v>
      </c>
      <c r="D24" s="71" t="s">
        <v>33</v>
      </c>
      <c r="E24" s="71">
        <v>1</v>
      </c>
      <c r="F24" s="71">
        <v>290</v>
      </c>
      <c r="G24" s="71">
        <v>39.363517000000002</v>
      </c>
      <c r="H24" s="71">
        <v>-74.409667999999996</v>
      </c>
      <c r="I24" s="71">
        <v>39.363976000000001</v>
      </c>
      <c r="J24" s="71">
        <v>-74.408831000000006</v>
      </c>
    </row>
    <row r="25" spans="1:10" ht="12.75" customHeight="1" x14ac:dyDescent="0.2">
      <c r="A25" s="71" t="s">
        <v>177</v>
      </c>
      <c r="B25" s="71" t="s">
        <v>224</v>
      </c>
      <c r="C25" s="71" t="s">
        <v>225</v>
      </c>
      <c r="D25" s="71" t="s">
        <v>33</v>
      </c>
      <c r="E25" s="71">
        <v>1</v>
      </c>
      <c r="F25" s="71">
        <v>257</v>
      </c>
      <c r="G25" s="71">
        <v>39.334429</v>
      </c>
      <c r="H25" s="71">
        <v>-74.482352000000006</v>
      </c>
      <c r="I25" s="71">
        <v>39.334746000000003</v>
      </c>
      <c r="J25" s="71">
        <v>-74.481541000000007</v>
      </c>
    </row>
    <row r="26" spans="1:10" ht="12.75" customHeight="1" x14ac:dyDescent="0.2">
      <c r="A26" s="71" t="s">
        <v>177</v>
      </c>
      <c r="B26" s="71" t="s">
        <v>226</v>
      </c>
      <c r="C26" s="71" t="s">
        <v>227</v>
      </c>
      <c r="D26" s="71" t="s">
        <v>33</v>
      </c>
      <c r="E26" s="71">
        <v>1</v>
      </c>
      <c r="F26" s="71">
        <v>205</v>
      </c>
      <c r="G26" s="71">
        <v>39.310986</v>
      </c>
      <c r="H26" s="71">
        <v>-74.593007999999998</v>
      </c>
      <c r="I26" s="71">
        <v>39.311334000000002</v>
      </c>
      <c r="J26" s="71">
        <v>-74.592450999999997</v>
      </c>
    </row>
    <row r="27" spans="1:10" ht="12.75" customHeight="1" x14ac:dyDescent="0.2">
      <c r="A27" s="71" t="s">
        <v>177</v>
      </c>
      <c r="B27" s="71" t="s">
        <v>228</v>
      </c>
      <c r="C27" s="71" t="s">
        <v>229</v>
      </c>
      <c r="D27" s="71" t="s">
        <v>33</v>
      </c>
      <c r="E27" s="71">
        <v>1</v>
      </c>
      <c r="F27" s="71">
        <v>404</v>
      </c>
      <c r="G27" s="71">
        <v>39.356907999999997</v>
      </c>
      <c r="H27" s="71">
        <v>-74.422064000000006</v>
      </c>
      <c r="I27" s="71">
        <v>39.357244000000001</v>
      </c>
      <c r="J27" s="71">
        <v>-74.420901999999998</v>
      </c>
    </row>
    <row r="28" spans="1:10" ht="12.75" customHeight="1" x14ac:dyDescent="0.2">
      <c r="A28" s="71" t="s">
        <v>177</v>
      </c>
      <c r="B28" s="71" t="s">
        <v>230</v>
      </c>
      <c r="C28" s="71" t="s">
        <v>231</v>
      </c>
      <c r="D28" s="71" t="s">
        <v>33</v>
      </c>
      <c r="E28" s="71">
        <v>1</v>
      </c>
      <c r="F28" s="71">
        <v>273</v>
      </c>
      <c r="G28" s="71">
        <v>39.341329000000002</v>
      </c>
      <c r="H28" s="71">
        <v>-74.467290000000006</v>
      </c>
      <c r="I28" s="71">
        <v>39.341707999999997</v>
      </c>
      <c r="J28" s="71">
        <v>-74.466459999999998</v>
      </c>
    </row>
    <row r="29" spans="1:10" ht="12.75" customHeight="1" x14ac:dyDescent="0.2">
      <c r="A29" s="71" t="s">
        <v>177</v>
      </c>
      <c r="B29" s="71" t="s">
        <v>232</v>
      </c>
      <c r="C29" s="71" t="s">
        <v>233</v>
      </c>
      <c r="D29" s="71" t="s">
        <v>33</v>
      </c>
      <c r="E29" s="71">
        <v>1</v>
      </c>
      <c r="F29" s="71">
        <v>150</v>
      </c>
      <c r="G29" s="71">
        <v>39.323199000000002</v>
      </c>
      <c r="H29" s="71">
        <v>-74.504206999999994</v>
      </c>
      <c r="I29" s="71">
        <v>39.323458000000002</v>
      </c>
      <c r="J29" s="71">
        <v>-74.503793999999999</v>
      </c>
    </row>
    <row r="30" spans="1:10" ht="12.75" customHeight="1" x14ac:dyDescent="0.2">
      <c r="A30" s="71" t="s">
        <v>177</v>
      </c>
      <c r="B30" s="71" t="s">
        <v>234</v>
      </c>
      <c r="C30" s="71" t="s">
        <v>235</v>
      </c>
      <c r="D30" s="71" t="s">
        <v>33</v>
      </c>
      <c r="E30" s="71">
        <v>1</v>
      </c>
      <c r="F30" s="71">
        <v>1170</v>
      </c>
      <c r="G30" s="71">
        <v>39.357244000000001</v>
      </c>
      <c r="H30" s="71">
        <v>-74.420901999999998</v>
      </c>
      <c r="I30" s="71">
        <v>39.356256999999999</v>
      </c>
      <c r="J30" s="71">
        <v>-74.418194</v>
      </c>
    </row>
    <row r="31" spans="1:10" ht="12.75" customHeight="1" x14ac:dyDescent="0.2">
      <c r="A31" s="71" t="s">
        <v>177</v>
      </c>
      <c r="B31" s="71" t="s">
        <v>236</v>
      </c>
      <c r="C31" s="71" t="s">
        <v>237</v>
      </c>
      <c r="D31" s="71" t="s">
        <v>33</v>
      </c>
      <c r="E31" s="71">
        <v>1</v>
      </c>
      <c r="F31" s="71">
        <v>409</v>
      </c>
      <c r="G31" s="71">
        <v>39.377397999999999</v>
      </c>
      <c r="H31" s="71">
        <v>-74.399238999999994</v>
      </c>
      <c r="I31" s="71">
        <v>39.378155</v>
      </c>
      <c r="J31" s="71">
        <v>-74.398177000000004</v>
      </c>
    </row>
    <row r="32" spans="1:10" ht="12.75" customHeight="1" x14ac:dyDescent="0.2">
      <c r="A32" s="71" t="s">
        <v>177</v>
      </c>
      <c r="B32" s="71" t="s">
        <v>238</v>
      </c>
      <c r="C32" s="71" t="s">
        <v>239</v>
      </c>
      <c r="D32" s="71" t="s">
        <v>33</v>
      </c>
      <c r="E32" s="71">
        <v>1</v>
      </c>
      <c r="F32" s="71">
        <v>1380</v>
      </c>
      <c r="G32" s="71">
        <v>39.375324999999997</v>
      </c>
      <c r="H32" s="71">
        <v>-74.406699000000003</v>
      </c>
      <c r="I32" s="71">
        <v>39.373947999999999</v>
      </c>
      <c r="J32" s="71">
        <v>-74.404171000000005</v>
      </c>
    </row>
    <row r="33" spans="1:10" ht="12.75" customHeight="1" x14ac:dyDescent="0.2">
      <c r="A33" s="71" t="s">
        <v>177</v>
      </c>
      <c r="B33" s="71" t="s">
        <v>240</v>
      </c>
      <c r="C33" s="71" t="s">
        <v>241</v>
      </c>
      <c r="D33" s="71" t="s">
        <v>33</v>
      </c>
      <c r="E33" s="71">
        <v>1</v>
      </c>
      <c r="F33" s="71">
        <v>347</v>
      </c>
      <c r="G33" s="71">
        <v>39.356476000000001</v>
      </c>
      <c r="H33" s="71">
        <v>-74.423156000000006</v>
      </c>
      <c r="I33" s="71">
        <v>39.356907999999997</v>
      </c>
      <c r="J33" s="71">
        <v>-74.422064000000006</v>
      </c>
    </row>
    <row r="34" spans="1:10" ht="12.75" customHeight="1" x14ac:dyDescent="0.2">
      <c r="A34" s="71" t="s">
        <v>177</v>
      </c>
      <c r="B34" s="71" t="s">
        <v>242</v>
      </c>
      <c r="C34" s="71" t="s">
        <v>243</v>
      </c>
      <c r="D34" s="71" t="s">
        <v>33</v>
      </c>
      <c r="E34" s="71">
        <v>1</v>
      </c>
      <c r="F34" s="71">
        <v>489</v>
      </c>
      <c r="G34" s="71">
        <v>39.356312000000003</v>
      </c>
      <c r="H34" s="71">
        <v>-74.425504000000004</v>
      </c>
      <c r="I34" s="71">
        <v>39.355632999999997</v>
      </c>
      <c r="J34" s="71">
        <v>-74.424351000000001</v>
      </c>
    </row>
    <row r="35" spans="1:10" ht="12.75" customHeight="1" x14ac:dyDescent="0.2">
      <c r="A35" s="71" t="s">
        <v>177</v>
      </c>
      <c r="B35" s="71" t="s">
        <v>244</v>
      </c>
      <c r="C35" s="71" t="s">
        <v>245</v>
      </c>
      <c r="D35" s="71" t="s">
        <v>33</v>
      </c>
      <c r="E35" s="71">
        <v>1</v>
      </c>
      <c r="F35" s="71">
        <v>180</v>
      </c>
      <c r="G35" s="71">
        <v>39.358989999999999</v>
      </c>
      <c r="H35" s="71">
        <v>-74.417484000000002</v>
      </c>
      <c r="I35" s="71">
        <v>39.359243999999997</v>
      </c>
      <c r="J35" s="71">
        <v>-74.416938999999999</v>
      </c>
    </row>
    <row r="36" spans="1:10" ht="12.75" customHeight="1" x14ac:dyDescent="0.2">
      <c r="A36" s="71" t="s">
        <v>177</v>
      </c>
      <c r="B36" s="71" t="s">
        <v>246</v>
      </c>
      <c r="C36" s="71" t="s">
        <v>247</v>
      </c>
      <c r="D36" s="71" t="s">
        <v>33</v>
      </c>
      <c r="E36" s="71">
        <v>1</v>
      </c>
      <c r="F36" s="71">
        <v>110</v>
      </c>
      <c r="G36" s="71">
        <v>39.352372000000003</v>
      </c>
      <c r="H36" s="71">
        <v>-74.440907999999993</v>
      </c>
      <c r="I36" s="71">
        <v>39.352482000000002</v>
      </c>
      <c r="J36" s="71">
        <v>-74.440545</v>
      </c>
    </row>
    <row r="37" spans="1:10" ht="12.75" customHeight="1" x14ac:dyDescent="0.2">
      <c r="A37" s="71" t="s">
        <v>177</v>
      </c>
      <c r="B37" s="71" t="s">
        <v>248</v>
      </c>
      <c r="C37" s="71" t="s">
        <v>249</v>
      </c>
      <c r="D37" s="71" t="s">
        <v>33</v>
      </c>
      <c r="E37" s="71">
        <v>1</v>
      </c>
      <c r="F37" s="71">
        <v>311</v>
      </c>
      <c r="G37" s="71">
        <v>39.319305</v>
      </c>
      <c r="H37" s="71">
        <v>-74.511511999999996</v>
      </c>
      <c r="I37" s="71">
        <v>39.319740000000003</v>
      </c>
      <c r="J37" s="71">
        <v>-74.510568000000006</v>
      </c>
    </row>
    <row r="38" spans="1:10" ht="12.75" customHeight="1" x14ac:dyDescent="0.2">
      <c r="A38" s="72" t="s">
        <v>177</v>
      </c>
      <c r="B38" s="72" t="s">
        <v>250</v>
      </c>
      <c r="C38" s="72" t="s">
        <v>251</v>
      </c>
      <c r="D38" s="72" t="s">
        <v>33</v>
      </c>
      <c r="E38" s="72">
        <v>1</v>
      </c>
      <c r="F38" s="72">
        <v>169</v>
      </c>
      <c r="G38" s="72">
        <v>39.330899000000002</v>
      </c>
      <c r="H38" s="72">
        <v>-74.489855000000006</v>
      </c>
      <c r="I38" s="72">
        <v>39.331139</v>
      </c>
      <c r="J38" s="72">
        <v>-74.489345999999998</v>
      </c>
    </row>
    <row r="39" spans="1:10" ht="12.75" customHeight="1" x14ac:dyDescent="0.2">
      <c r="A39" s="33"/>
      <c r="B39" s="34">
        <f>COUNTA(B2:B38)</f>
        <v>37</v>
      </c>
      <c r="C39" s="33"/>
      <c r="D39" s="33"/>
      <c r="E39" s="76"/>
      <c r="F39" s="54">
        <f>SUM(F2:F38)</f>
        <v>13521</v>
      </c>
      <c r="G39" s="33"/>
      <c r="H39" s="33"/>
      <c r="I39" s="33"/>
      <c r="J39" s="33"/>
    </row>
    <row r="40" spans="1:10" ht="12.75" customHeight="1" x14ac:dyDescent="0.2">
      <c r="A40" s="33"/>
      <c r="B40" s="33"/>
      <c r="C40" s="33"/>
      <c r="D40" s="33"/>
      <c r="E40" s="56"/>
      <c r="G40" s="33"/>
      <c r="H40" s="33"/>
      <c r="I40" s="33"/>
      <c r="J40" s="33"/>
    </row>
    <row r="41" spans="1:10" ht="12.75" customHeight="1" x14ac:dyDescent="0.2">
      <c r="A41" s="71" t="s">
        <v>252</v>
      </c>
      <c r="B41" s="71" t="s">
        <v>253</v>
      </c>
      <c r="C41" s="71" t="s">
        <v>254</v>
      </c>
      <c r="D41" s="71" t="s">
        <v>33</v>
      </c>
      <c r="E41" s="71">
        <v>1</v>
      </c>
      <c r="F41" s="71">
        <v>257</v>
      </c>
      <c r="G41" s="71">
        <v>39.047181000000002</v>
      </c>
      <c r="H41" s="71">
        <v>-74.759231</v>
      </c>
      <c r="I41" s="71">
        <v>39.047772999999999</v>
      </c>
      <c r="J41" s="71">
        <v>-74.758740000000003</v>
      </c>
    </row>
    <row r="42" spans="1:10" ht="12.75" customHeight="1" x14ac:dyDescent="0.2">
      <c r="A42" s="71" t="s">
        <v>252</v>
      </c>
      <c r="B42" s="71" t="s">
        <v>255</v>
      </c>
      <c r="C42" s="71" t="s">
        <v>256</v>
      </c>
      <c r="D42" s="71" t="s">
        <v>33</v>
      </c>
      <c r="E42" s="71">
        <v>1</v>
      </c>
      <c r="F42" s="71">
        <v>256</v>
      </c>
      <c r="G42" s="71">
        <v>39.043965999999998</v>
      </c>
      <c r="H42" s="71">
        <v>-74.761707000000001</v>
      </c>
      <c r="I42" s="71">
        <v>39.044536999999998</v>
      </c>
      <c r="J42" s="71">
        <v>-74.761178999999998</v>
      </c>
    </row>
    <row r="43" spans="1:10" ht="12.75" customHeight="1" x14ac:dyDescent="0.2">
      <c r="A43" s="71" t="s">
        <v>252</v>
      </c>
      <c r="B43" s="71" t="s">
        <v>257</v>
      </c>
      <c r="C43" s="71" t="s">
        <v>258</v>
      </c>
      <c r="D43" s="71" t="s">
        <v>33</v>
      </c>
      <c r="E43" s="71">
        <v>1</v>
      </c>
      <c r="F43" s="71">
        <v>343</v>
      </c>
      <c r="G43" s="71">
        <v>38.996718000000001</v>
      </c>
      <c r="H43" s="71">
        <v>-74.791524999999993</v>
      </c>
      <c r="I43" s="71">
        <v>38.997503999999999</v>
      </c>
      <c r="J43" s="71">
        <v>-74.790858999999998</v>
      </c>
    </row>
    <row r="44" spans="1:10" ht="12.75" customHeight="1" x14ac:dyDescent="0.2">
      <c r="A44" s="71" t="s">
        <v>252</v>
      </c>
      <c r="B44" s="71" t="s">
        <v>259</v>
      </c>
      <c r="C44" s="71" t="s">
        <v>260</v>
      </c>
      <c r="D44" s="71" t="s">
        <v>33</v>
      </c>
      <c r="E44" s="71">
        <v>1</v>
      </c>
      <c r="F44" s="71">
        <v>292</v>
      </c>
      <c r="G44" s="71">
        <v>39.037035000000003</v>
      </c>
      <c r="H44" s="71">
        <v>-74.768150000000006</v>
      </c>
      <c r="I44" s="71">
        <v>39.037737</v>
      </c>
      <c r="J44" s="71">
        <v>-74.767650000000003</v>
      </c>
    </row>
    <row r="45" spans="1:10" ht="12.75" customHeight="1" x14ac:dyDescent="0.2">
      <c r="A45" s="71" t="s">
        <v>252</v>
      </c>
      <c r="B45" s="71" t="s">
        <v>261</v>
      </c>
      <c r="C45" s="71" t="s">
        <v>262</v>
      </c>
      <c r="D45" s="71" t="s">
        <v>33</v>
      </c>
      <c r="E45" s="71">
        <v>1</v>
      </c>
      <c r="F45" s="71">
        <v>344</v>
      </c>
      <c r="G45" s="71">
        <v>39.102134</v>
      </c>
      <c r="H45" s="71">
        <v>-74.708697000000001</v>
      </c>
      <c r="I45" s="71">
        <v>39.102899000000001</v>
      </c>
      <c r="J45" s="71">
        <v>-74.708207999999999</v>
      </c>
    </row>
    <row r="46" spans="1:10" ht="12.75" customHeight="1" x14ac:dyDescent="0.2">
      <c r="A46" s="71" t="s">
        <v>252</v>
      </c>
      <c r="B46" s="71" t="s">
        <v>263</v>
      </c>
      <c r="C46" s="71" t="s">
        <v>264</v>
      </c>
      <c r="D46" s="71" t="s">
        <v>33</v>
      </c>
      <c r="E46" s="71">
        <v>1</v>
      </c>
      <c r="F46" s="71">
        <v>247</v>
      </c>
      <c r="G46" s="71">
        <v>39.268411</v>
      </c>
      <c r="H46" s="71">
        <v>-74.582972999999996</v>
      </c>
      <c r="I46" s="71">
        <v>39.268847000000001</v>
      </c>
      <c r="J46" s="71">
        <v>-74.582302999999996</v>
      </c>
    </row>
    <row r="47" spans="1:10" ht="12.75" customHeight="1" x14ac:dyDescent="0.2">
      <c r="A47" s="71" t="s">
        <v>252</v>
      </c>
      <c r="B47" s="71" t="s">
        <v>265</v>
      </c>
      <c r="C47" s="71" t="s">
        <v>266</v>
      </c>
      <c r="D47" s="71" t="s">
        <v>33</v>
      </c>
      <c r="E47" s="71">
        <v>1</v>
      </c>
      <c r="F47" s="71">
        <v>351</v>
      </c>
      <c r="G47" s="71">
        <v>38.991473999999997</v>
      </c>
      <c r="H47" s="71">
        <v>-74.795651000000007</v>
      </c>
      <c r="I47" s="71">
        <v>38.992384999999999</v>
      </c>
      <c r="J47" s="71">
        <v>-74.795291000000006</v>
      </c>
    </row>
    <row r="48" spans="1:10" ht="12.75" customHeight="1" x14ac:dyDescent="0.2">
      <c r="A48" s="71" t="s">
        <v>252</v>
      </c>
      <c r="B48" s="71" t="s">
        <v>267</v>
      </c>
      <c r="C48" s="71" t="s">
        <v>268</v>
      </c>
      <c r="D48" s="71" t="s">
        <v>33</v>
      </c>
      <c r="E48" s="71">
        <v>1</v>
      </c>
      <c r="F48" s="71">
        <v>377</v>
      </c>
      <c r="G48" s="71">
        <v>39.097954999999999</v>
      </c>
      <c r="H48" s="71">
        <v>-74.711929999999995</v>
      </c>
      <c r="I48" s="71">
        <v>39.098770999999999</v>
      </c>
      <c r="J48" s="71">
        <v>-74.711290000000005</v>
      </c>
    </row>
    <row r="49" spans="1:10" ht="12.75" customHeight="1" x14ac:dyDescent="0.2">
      <c r="A49" s="71" t="s">
        <v>252</v>
      </c>
      <c r="B49" s="71" t="s">
        <v>269</v>
      </c>
      <c r="C49" s="71" t="s">
        <v>270</v>
      </c>
      <c r="D49" s="71" t="s">
        <v>33</v>
      </c>
      <c r="E49" s="71">
        <v>1</v>
      </c>
      <c r="F49" s="71">
        <v>233</v>
      </c>
      <c r="G49" s="71">
        <v>38.988321999999997</v>
      </c>
      <c r="H49" s="71">
        <v>-74.799852999999999</v>
      </c>
      <c r="I49" s="71">
        <v>38.988734000000001</v>
      </c>
      <c r="J49" s="71">
        <v>-74.799226000000004</v>
      </c>
    </row>
    <row r="50" spans="1:10" ht="12.75" customHeight="1" x14ac:dyDescent="0.2">
      <c r="A50" s="71" t="s">
        <v>252</v>
      </c>
      <c r="B50" s="71" t="s">
        <v>271</v>
      </c>
      <c r="C50" s="71" t="s">
        <v>272</v>
      </c>
      <c r="D50" s="71" t="s">
        <v>33</v>
      </c>
      <c r="E50" s="71">
        <v>1</v>
      </c>
      <c r="F50" s="71">
        <v>368</v>
      </c>
      <c r="G50" s="71">
        <v>39.260047999999998</v>
      </c>
      <c r="H50" s="71">
        <v>-74.594821999999994</v>
      </c>
      <c r="I50" s="71">
        <v>39.260834000000003</v>
      </c>
      <c r="J50" s="71">
        <v>-74.594010999999995</v>
      </c>
    </row>
    <row r="51" spans="1:10" ht="12.75" customHeight="1" x14ac:dyDescent="0.2">
      <c r="A51" s="71" t="s">
        <v>252</v>
      </c>
      <c r="B51" s="71" t="s">
        <v>273</v>
      </c>
      <c r="C51" s="71" t="s">
        <v>274</v>
      </c>
      <c r="D51" s="71" t="s">
        <v>33</v>
      </c>
      <c r="E51" s="71">
        <v>1</v>
      </c>
      <c r="F51" s="71">
        <v>610</v>
      </c>
      <c r="G51" s="71">
        <v>39.255567999999997</v>
      </c>
      <c r="H51" s="71">
        <v>-74.600662999999997</v>
      </c>
      <c r="I51" s="71">
        <v>39.256729</v>
      </c>
      <c r="J51" s="71">
        <v>-74.599135000000004</v>
      </c>
    </row>
    <row r="52" spans="1:10" ht="12.75" customHeight="1" x14ac:dyDescent="0.2">
      <c r="A52" s="71" t="s">
        <v>252</v>
      </c>
      <c r="B52" s="71" t="s">
        <v>275</v>
      </c>
      <c r="C52" s="71" t="s">
        <v>276</v>
      </c>
      <c r="D52" s="71" t="s">
        <v>33</v>
      </c>
      <c r="E52" s="71">
        <v>1</v>
      </c>
      <c r="F52" s="71">
        <v>294</v>
      </c>
      <c r="G52" s="71">
        <v>39.162585</v>
      </c>
      <c r="H52" s="71">
        <v>-74.683953000000002</v>
      </c>
      <c r="I52" s="71">
        <v>39.163345999999997</v>
      </c>
      <c r="J52" s="71">
        <v>-74.683640999999994</v>
      </c>
    </row>
    <row r="53" spans="1:10" ht="12.75" customHeight="1" x14ac:dyDescent="0.2">
      <c r="A53" s="71" t="s">
        <v>252</v>
      </c>
      <c r="B53" s="71" t="s">
        <v>277</v>
      </c>
      <c r="C53" s="71" t="s">
        <v>278</v>
      </c>
      <c r="D53" s="71" t="s">
        <v>33</v>
      </c>
      <c r="E53" s="71">
        <v>1</v>
      </c>
      <c r="F53" s="71">
        <v>277</v>
      </c>
      <c r="G53" s="71">
        <v>39.001024999999998</v>
      </c>
      <c r="H53" s="71">
        <v>-74.786727999999997</v>
      </c>
      <c r="I53" s="71">
        <v>39.001711999999998</v>
      </c>
      <c r="J53" s="71">
        <v>-74.786313000000007</v>
      </c>
    </row>
    <row r="54" spans="1:10" ht="12.75" customHeight="1" x14ac:dyDescent="0.2">
      <c r="A54" s="71" t="s">
        <v>252</v>
      </c>
      <c r="B54" s="71" t="s">
        <v>279</v>
      </c>
      <c r="C54" s="71" t="s">
        <v>280</v>
      </c>
      <c r="D54" s="71" t="s">
        <v>33</v>
      </c>
      <c r="E54" s="71">
        <v>1</v>
      </c>
      <c r="F54" s="71">
        <v>641</v>
      </c>
      <c r="G54" s="71">
        <v>38.928612999999999</v>
      </c>
      <c r="H54" s="71">
        <v>-74.934486000000007</v>
      </c>
      <c r="I54" s="71">
        <v>38.929093999999999</v>
      </c>
      <c r="J54" s="71">
        <v>-74.932317999999995</v>
      </c>
    </row>
    <row r="55" spans="1:10" ht="12.75" customHeight="1" x14ac:dyDescent="0.2">
      <c r="A55" s="71" t="s">
        <v>252</v>
      </c>
      <c r="B55" s="71" t="s">
        <v>281</v>
      </c>
      <c r="C55" s="71" t="s">
        <v>282</v>
      </c>
      <c r="D55" s="71" t="s">
        <v>33</v>
      </c>
      <c r="E55" s="71">
        <v>1</v>
      </c>
      <c r="F55" s="71">
        <v>342</v>
      </c>
      <c r="G55" s="71">
        <v>39.092863999999999</v>
      </c>
      <c r="H55" s="71">
        <v>-74.717558999999994</v>
      </c>
      <c r="I55" s="71">
        <v>39.093640000000001</v>
      </c>
      <c r="J55" s="71">
        <v>-74.716879000000006</v>
      </c>
    </row>
    <row r="56" spans="1:10" ht="12.75" customHeight="1" x14ac:dyDescent="0.2">
      <c r="A56" s="71" t="s">
        <v>252</v>
      </c>
      <c r="B56" s="71" t="s">
        <v>283</v>
      </c>
      <c r="C56" s="71" t="s">
        <v>284</v>
      </c>
      <c r="D56" s="71" t="s">
        <v>33</v>
      </c>
      <c r="E56" s="71">
        <v>1</v>
      </c>
      <c r="F56" s="71">
        <v>520</v>
      </c>
      <c r="G56" s="71">
        <v>39.249079000000002</v>
      </c>
      <c r="H56" s="71">
        <v>-74.608560999999995</v>
      </c>
      <c r="I56" s="71">
        <v>39.250149999999998</v>
      </c>
      <c r="J56" s="71">
        <v>-74.607352000000006</v>
      </c>
    </row>
    <row r="57" spans="1:10" ht="12.75" customHeight="1" x14ac:dyDescent="0.2">
      <c r="A57" s="71" t="s">
        <v>252</v>
      </c>
      <c r="B57" s="71" t="s">
        <v>285</v>
      </c>
      <c r="C57" s="71" t="s">
        <v>286</v>
      </c>
      <c r="D57" s="71" t="s">
        <v>33</v>
      </c>
      <c r="E57" s="71">
        <v>1</v>
      </c>
      <c r="F57" s="71">
        <v>375</v>
      </c>
      <c r="G57" s="71">
        <v>39.159170000000003</v>
      </c>
      <c r="H57" s="71">
        <v>-74.685982999999993</v>
      </c>
      <c r="I57" s="71">
        <v>39.160074000000002</v>
      </c>
      <c r="J57" s="71">
        <v>-74.685345999999996</v>
      </c>
    </row>
    <row r="58" spans="1:10" ht="12.75" customHeight="1" x14ac:dyDescent="0.2">
      <c r="A58" s="71" t="s">
        <v>252</v>
      </c>
      <c r="B58" s="71" t="s">
        <v>287</v>
      </c>
      <c r="C58" s="71" t="s">
        <v>288</v>
      </c>
      <c r="D58" s="71" t="s">
        <v>33</v>
      </c>
      <c r="E58" s="71">
        <v>1</v>
      </c>
      <c r="F58" s="71">
        <v>220</v>
      </c>
      <c r="G58" s="71">
        <v>39.086613999999997</v>
      </c>
      <c r="H58" s="71">
        <v>-74.724027000000007</v>
      </c>
      <c r="I58" s="71">
        <v>39.087094</v>
      </c>
      <c r="J58" s="71">
        <v>-74.723557999999997</v>
      </c>
    </row>
    <row r="59" spans="1:10" ht="12.75" customHeight="1" x14ac:dyDescent="0.2">
      <c r="A59" s="71" t="s">
        <v>252</v>
      </c>
      <c r="B59" s="71" t="s">
        <v>289</v>
      </c>
      <c r="C59" s="71" t="s">
        <v>290</v>
      </c>
      <c r="D59" s="71" t="s">
        <v>33</v>
      </c>
      <c r="E59" s="71">
        <v>1</v>
      </c>
      <c r="F59" s="71">
        <v>488</v>
      </c>
      <c r="G59" s="71">
        <v>39.154797000000002</v>
      </c>
      <c r="H59" s="71">
        <v>-74.689411000000007</v>
      </c>
      <c r="I59" s="71">
        <v>39.155833000000001</v>
      </c>
      <c r="J59" s="71">
        <v>-74.688755</v>
      </c>
    </row>
    <row r="60" spans="1:10" ht="12.75" customHeight="1" x14ac:dyDescent="0.2">
      <c r="A60" s="71" t="s">
        <v>252</v>
      </c>
      <c r="B60" s="71" t="s">
        <v>291</v>
      </c>
      <c r="C60" s="71" t="s">
        <v>292</v>
      </c>
      <c r="D60" s="71" t="s">
        <v>33</v>
      </c>
      <c r="E60" s="71">
        <v>1</v>
      </c>
      <c r="F60" s="71">
        <v>446</v>
      </c>
      <c r="G60" s="71">
        <v>39.232250999999998</v>
      </c>
      <c r="H60" s="71">
        <v>-74.625739999999993</v>
      </c>
      <c r="I60" s="71">
        <v>39.233061999999997</v>
      </c>
      <c r="J60" s="71">
        <v>-74.625009000000006</v>
      </c>
    </row>
    <row r="61" spans="1:10" ht="12.75" customHeight="1" x14ac:dyDescent="0.2">
      <c r="A61" s="71" t="s">
        <v>252</v>
      </c>
      <c r="B61" s="71" t="s">
        <v>293</v>
      </c>
      <c r="C61" s="71" t="s">
        <v>294</v>
      </c>
      <c r="D61" s="71" t="s">
        <v>33</v>
      </c>
      <c r="E61" s="71">
        <v>1</v>
      </c>
      <c r="F61" s="71">
        <v>298</v>
      </c>
      <c r="G61" s="71">
        <v>39.149006999999997</v>
      </c>
      <c r="H61" s="71">
        <v>-74.694007999999997</v>
      </c>
      <c r="I61" s="71">
        <v>39.149734000000002</v>
      </c>
      <c r="J61" s="71">
        <v>-74.693526000000006</v>
      </c>
    </row>
    <row r="62" spans="1:10" ht="12.75" customHeight="1" x14ac:dyDescent="0.2">
      <c r="A62" s="71" t="s">
        <v>252</v>
      </c>
      <c r="B62" s="71" t="s">
        <v>295</v>
      </c>
      <c r="C62" s="71" t="s">
        <v>296</v>
      </c>
      <c r="D62" s="71" t="s">
        <v>33</v>
      </c>
      <c r="E62" s="71">
        <v>1</v>
      </c>
      <c r="F62" s="71">
        <v>202</v>
      </c>
      <c r="G62" s="71">
        <v>39.080879000000003</v>
      </c>
      <c r="H62" s="71">
        <v>-74.730064999999996</v>
      </c>
      <c r="I62" s="71">
        <v>39.081291</v>
      </c>
      <c r="J62" s="71">
        <v>-74.729586999999995</v>
      </c>
    </row>
    <row r="63" spans="1:10" ht="12.75" customHeight="1" x14ac:dyDescent="0.2">
      <c r="A63" s="71" t="s">
        <v>252</v>
      </c>
      <c r="B63" s="71" t="s">
        <v>297</v>
      </c>
      <c r="C63" s="71" t="s">
        <v>298</v>
      </c>
      <c r="D63" s="71" t="s">
        <v>33</v>
      </c>
      <c r="E63" s="71">
        <v>1</v>
      </c>
      <c r="F63" s="71">
        <v>559</v>
      </c>
      <c r="G63" s="71">
        <v>39.223166999999997</v>
      </c>
      <c r="H63" s="71">
        <v>-74.633713</v>
      </c>
      <c r="I63" s="71">
        <v>39.224420000000002</v>
      </c>
      <c r="J63" s="71">
        <v>-74.632579000000007</v>
      </c>
    </row>
    <row r="64" spans="1:10" ht="12.75" customHeight="1" x14ac:dyDescent="0.2">
      <c r="A64" s="71" t="s">
        <v>252</v>
      </c>
      <c r="B64" s="71" t="s">
        <v>299</v>
      </c>
      <c r="C64" s="71" t="s">
        <v>300</v>
      </c>
      <c r="D64" s="71" t="s">
        <v>33</v>
      </c>
      <c r="E64" s="71">
        <v>1</v>
      </c>
      <c r="F64" s="71">
        <v>253</v>
      </c>
      <c r="G64" s="71">
        <v>39.076827000000002</v>
      </c>
      <c r="H64" s="71">
        <v>-74.734481000000002</v>
      </c>
      <c r="I64" s="71">
        <v>39.077364000000003</v>
      </c>
      <c r="J64" s="71">
        <v>-74.733913999999999</v>
      </c>
    </row>
    <row r="65" spans="1:10" ht="12.75" customHeight="1" x14ac:dyDescent="0.2">
      <c r="A65" s="71" t="s">
        <v>252</v>
      </c>
      <c r="B65" s="71" t="s">
        <v>301</v>
      </c>
      <c r="C65" s="71" t="s">
        <v>302</v>
      </c>
      <c r="D65" s="71" t="s">
        <v>33</v>
      </c>
      <c r="E65" s="71">
        <v>1</v>
      </c>
      <c r="F65" s="71">
        <v>249</v>
      </c>
      <c r="G65" s="71">
        <v>39.142460999999997</v>
      </c>
      <c r="H65" s="71">
        <v>-74.698616999999999</v>
      </c>
      <c r="I65" s="71">
        <v>39.143056000000001</v>
      </c>
      <c r="J65" s="71">
        <v>-74.698186000000007</v>
      </c>
    </row>
    <row r="66" spans="1:10" ht="12.75" customHeight="1" x14ac:dyDescent="0.2">
      <c r="A66" s="71" t="s">
        <v>252</v>
      </c>
      <c r="B66" s="71" t="s">
        <v>303</v>
      </c>
      <c r="C66" s="71" t="s">
        <v>304</v>
      </c>
      <c r="D66" s="71" t="s">
        <v>33</v>
      </c>
      <c r="E66" s="71">
        <v>1</v>
      </c>
      <c r="F66" s="71">
        <v>266</v>
      </c>
      <c r="G66" s="71">
        <v>39.071930000000002</v>
      </c>
      <c r="H66" s="71">
        <v>-74.739304000000004</v>
      </c>
      <c r="I66" s="71">
        <v>39.072524999999999</v>
      </c>
      <c r="J66" s="71">
        <v>-74.738759000000002</v>
      </c>
    </row>
    <row r="67" spans="1:10" ht="12.75" customHeight="1" x14ac:dyDescent="0.2">
      <c r="A67" s="71" t="s">
        <v>252</v>
      </c>
      <c r="B67" s="71" t="s">
        <v>305</v>
      </c>
      <c r="C67" s="71" t="s">
        <v>306</v>
      </c>
      <c r="D67" s="71" t="s">
        <v>33</v>
      </c>
      <c r="E67" s="71">
        <v>1</v>
      </c>
      <c r="F67" s="71">
        <v>252</v>
      </c>
      <c r="G67" s="71">
        <v>39.138297999999999</v>
      </c>
      <c r="H67" s="71">
        <v>-74.701065999999997</v>
      </c>
      <c r="I67" s="71">
        <v>39.138930000000002</v>
      </c>
      <c r="J67" s="71">
        <v>-74.700714000000005</v>
      </c>
    </row>
    <row r="68" spans="1:10" ht="12.75" customHeight="1" x14ac:dyDescent="0.2">
      <c r="A68" s="71" t="s">
        <v>252</v>
      </c>
      <c r="B68" s="71" t="s">
        <v>307</v>
      </c>
      <c r="C68" s="71" t="s">
        <v>308</v>
      </c>
      <c r="D68" s="71" t="s">
        <v>33</v>
      </c>
      <c r="E68" s="71">
        <v>1</v>
      </c>
      <c r="F68" s="71">
        <v>221</v>
      </c>
      <c r="G68" s="71">
        <v>39.064827999999999</v>
      </c>
      <c r="H68" s="71">
        <v>-74.745142999999999</v>
      </c>
      <c r="I68" s="71">
        <v>39.065353000000002</v>
      </c>
      <c r="J68" s="71">
        <v>-74.744750999999994</v>
      </c>
    </row>
    <row r="69" spans="1:10" ht="12.75" customHeight="1" x14ac:dyDescent="0.2">
      <c r="A69" s="71" t="s">
        <v>252</v>
      </c>
      <c r="B69" s="71" t="s">
        <v>309</v>
      </c>
      <c r="C69" s="71" t="s">
        <v>310</v>
      </c>
      <c r="D69" s="71" t="s">
        <v>33</v>
      </c>
      <c r="E69" s="71">
        <v>1</v>
      </c>
      <c r="F69" s="71">
        <v>286</v>
      </c>
      <c r="G69" s="71">
        <v>39.130522999999997</v>
      </c>
      <c r="H69" s="71">
        <v>-74.704920999999999</v>
      </c>
      <c r="I69" s="71">
        <v>39.131247999999999</v>
      </c>
      <c r="J69" s="71">
        <v>-74.704547000000005</v>
      </c>
    </row>
    <row r="70" spans="1:10" ht="12.75" customHeight="1" x14ac:dyDescent="0.2">
      <c r="A70" s="71" t="s">
        <v>252</v>
      </c>
      <c r="B70" s="71" t="s">
        <v>311</v>
      </c>
      <c r="C70" s="71" t="s">
        <v>312</v>
      </c>
      <c r="D70" s="71" t="s">
        <v>33</v>
      </c>
      <c r="E70" s="71">
        <v>1</v>
      </c>
      <c r="F70" s="71">
        <v>323</v>
      </c>
      <c r="G70" s="71">
        <v>39.059925</v>
      </c>
      <c r="H70" s="71">
        <v>-74.748549999999994</v>
      </c>
      <c r="I70" s="71">
        <v>39.060730999999997</v>
      </c>
      <c r="J70" s="71">
        <v>-74.748075999999998</v>
      </c>
    </row>
    <row r="71" spans="1:10" ht="12.75" customHeight="1" x14ac:dyDescent="0.2">
      <c r="A71" s="71" t="s">
        <v>252</v>
      </c>
      <c r="B71" s="71" t="s">
        <v>313</v>
      </c>
      <c r="C71" s="71" t="s">
        <v>314</v>
      </c>
      <c r="D71" s="71" t="s">
        <v>33</v>
      </c>
      <c r="E71" s="71">
        <v>1</v>
      </c>
      <c r="F71" s="71">
        <v>207</v>
      </c>
      <c r="G71" s="71">
        <v>39.125118999999998</v>
      </c>
      <c r="H71" s="71">
        <v>-74.707953000000003</v>
      </c>
      <c r="I71" s="71">
        <v>39.125627000000001</v>
      </c>
      <c r="J71" s="71">
        <v>-74.707628999999997</v>
      </c>
    </row>
    <row r="72" spans="1:10" ht="12.75" customHeight="1" x14ac:dyDescent="0.2">
      <c r="A72" s="71" t="s">
        <v>252</v>
      </c>
      <c r="B72" s="71" t="s">
        <v>315</v>
      </c>
      <c r="C72" s="71" t="s">
        <v>316</v>
      </c>
      <c r="D72" s="71" t="s">
        <v>33</v>
      </c>
      <c r="E72" s="71">
        <v>1</v>
      </c>
      <c r="F72" s="71">
        <v>256</v>
      </c>
      <c r="G72" s="71">
        <v>39.055452000000002</v>
      </c>
      <c r="H72" s="71">
        <v>-74.752144000000001</v>
      </c>
      <c r="I72" s="71">
        <v>39.056057000000003</v>
      </c>
      <c r="J72" s="71">
        <v>-74.751683999999997</v>
      </c>
    </row>
    <row r="73" spans="1:10" ht="12.75" customHeight="1" x14ac:dyDescent="0.2">
      <c r="A73" s="71" t="s">
        <v>252</v>
      </c>
      <c r="B73" s="71" t="s">
        <v>317</v>
      </c>
      <c r="C73" s="71" t="s">
        <v>318</v>
      </c>
      <c r="D73" s="71" t="s">
        <v>319</v>
      </c>
      <c r="E73" s="71">
        <v>1</v>
      </c>
      <c r="F73" s="71">
        <v>41</v>
      </c>
      <c r="G73" s="71">
        <v>39.058453999999998</v>
      </c>
      <c r="H73" s="71">
        <v>-74.760445000000004</v>
      </c>
      <c r="I73" s="71">
        <v>39.058509999999998</v>
      </c>
      <c r="J73" s="71">
        <v>-74.760569000000004</v>
      </c>
    </row>
    <row r="74" spans="1:10" ht="12.75" customHeight="1" x14ac:dyDescent="0.2">
      <c r="A74" s="71" t="s">
        <v>252</v>
      </c>
      <c r="B74" s="71" t="s">
        <v>320</v>
      </c>
      <c r="C74" s="71" t="s">
        <v>321</v>
      </c>
      <c r="D74" s="71" t="s">
        <v>33</v>
      </c>
      <c r="E74" s="71">
        <v>1</v>
      </c>
      <c r="F74" s="71">
        <v>264</v>
      </c>
      <c r="G74" s="71">
        <v>39.051605000000002</v>
      </c>
      <c r="H74" s="71">
        <v>-74.755408000000003</v>
      </c>
      <c r="I74" s="71">
        <v>39.052207000000003</v>
      </c>
      <c r="J74" s="71">
        <v>-74.754887999999994</v>
      </c>
    </row>
    <row r="75" spans="1:10" ht="12.75" customHeight="1" x14ac:dyDescent="0.2">
      <c r="A75" s="71" t="s">
        <v>252</v>
      </c>
      <c r="B75" s="71" t="s">
        <v>322</v>
      </c>
      <c r="C75" s="71" t="s">
        <v>323</v>
      </c>
      <c r="D75" s="71" t="s">
        <v>33</v>
      </c>
      <c r="E75" s="71">
        <v>1</v>
      </c>
      <c r="F75" s="71">
        <v>2153</v>
      </c>
      <c r="G75" s="71">
        <v>39.106337000000003</v>
      </c>
      <c r="H75" s="71">
        <v>-74.706044000000006</v>
      </c>
      <c r="I75" s="71">
        <v>39.108063999999999</v>
      </c>
      <c r="J75" s="71">
        <v>-74.706959999999995</v>
      </c>
    </row>
    <row r="76" spans="1:10" ht="12.75" customHeight="1" x14ac:dyDescent="0.2">
      <c r="A76" s="71" t="s">
        <v>252</v>
      </c>
      <c r="B76" s="71" t="s">
        <v>324</v>
      </c>
      <c r="C76" s="71" t="s">
        <v>325</v>
      </c>
      <c r="D76" s="71" t="s">
        <v>33</v>
      </c>
      <c r="E76" s="71">
        <v>1</v>
      </c>
      <c r="F76" s="71">
        <v>421</v>
      </c>
      <c r="G76" s="71">
        <v>39.273997999999999</v>
      </c>
      <c r="H76" s="71">
        <v>-74.571895999999995</v>
      </c>
      <c r="I76" s="71">
        <v>39.274391999999999</v>
      </c>
      <c r="J76" s="71">
        <v>-74.570513000000005</v>
      </c>
    </row>
    <row r="77" spans="1:10" ht="12.75" customHeight="1" x14ac:dyDescent="0.2">
      <c r="A77" s="71" t="s">
        <v>252</v>
      </c>
      <c r="B77" s="71" t="s">
        <v>326</v>
      </c>
      <c r="C77" s="71" t="s">
        <v>327</v>
      </c>
      <c r="D77" s="71" t="s">
        <v>33</v>
      </c>
      <c r="E77" s="71">
        <v>1</v>
      </c>
      <c r="F77" s="71">
        <v>405</v>
      </c>
      <c r="G77" s="71">
        <v>39.287723</v>
      </c>
      <c r="H77" s="71">
        <v>-74.627234999999999</v>
      </c>
      <c r="I77" s="71">
        <v>39.287852999999998</v>
      </c>
      <c r="J77" s="71">
        <v>-74.627660000000006</v>
      </c>
    </row>
    <row r="78" spans="1:10" ht="12.75" customHeight="1" x14ac:dyDescent="0.2">
      <c r="A78" s="71" t="s">
        <v>252</v>
      </c>
      <c r="B78" s="71" t="s">
        <v>328</v>
      </c>
      <c r="C78" s="71" t="s">
        <v>329</v>
      </c>
      <c r="D78" s="71" t="s">
        <v>33</v>
      </c>
      <c r="E78" s="71">
        <v>1</v>
      </c>
      <c r="F78" s="71">
        <v>257</v>
      </c>
      <c r="G78" s="71">
        <v>38.975959000000003</v>
      </c>
      <c r="H78" s="71">
        <v>-74.819201000000007</v>
      </c>
      <c r="I78" s="71">
        <v>38.976393999999999</v>
      </c>
      <c r="J78" s="71">
        <v>-74.818488000000002</v>
      </c>
    </row>
    <row r="79" spans="1:10" ht="12.75" customHeight="1" x14ac:dyDescent="0.2">
      <c r="A79" s="71" t="s">
        <v>252</v>
      </c>
      <c r="B79" s="71" t="s">
        <v>330</v>
      </c>
      <c r="C79" s="71" t="s">
        <v>331</v>
      </c>
      <c r="D79" s="71" t="s">
        <v>33</v>
      </c>
      <c r="E79" s="71">
        <v>1</v>
      </c>
      <c r="F79" s="71">
        <v>887</v>
      </c>
      <c r="G79" s="71">
        <v>38.938417999999999</v>
      </c>
      <c r="H79" s="71">
        <v>-74.971607000000006</v>
      </c>
      <c r="I79" s="71">
        <v>38.936751000000001</v>
      </c>
      <c r="J79" s="71">
        <v>-74.970273000000006</v>
      </c>
    </row>
    <row r="80" spans="1:10" ht="12.75" customHeight="1" x14ac:dyDescent="0.2">
      <c r="A80" s="71" t="s">
        <v>252</v>
      </c>
      <c r="B80" s="71" t="s">
        <v>332</v>
      </c>
      <c r="C80" s="71" t="s">
        <v>333</v>
      </c>
      <c r="D80" s="71" t="s">
        <v>33</v>
      </c>
      <c r="E80" s="71">
        <v>1</v>
      </c>
      <c r="F80" s="71">
        <v>582</v>
      </c>
      <c r="G80" s="71">
        <v>38.929093999999999</v>
      </c>
      <c r="H80" s="71">
        <v>-74.932317999999995</v>
      </c>
      <c r="I80" s="71">
        <v>38.929265999999998</v>
      </c>
      <c r="J80" s="71">
        <v>-74.930328000000003</v>
      </c>
    </row>
    <row r="81" spans="1:10" ht="12.75" customHeight="1" x14ac:dyDescent="0.2">
      <c r="A81" s="71" t="s">
        <v>252</v>
      </c>
      <c r="B81" s="71" t="s">
        <v>334</v>
      </c>
      <c r="C81" s="71" t="s">
        <v>335</v>
      </c>
      <c r="D81" s="71" t="s">
        <v>33</v>
      </c>
      <c r="E81" s="71">
        <v>1</v>
      </c>
      <c r="F81" s="71">
        <v>689</v>
      </c>
      <c r="G81" s="71">
        <v>38.928550999999999</v>
      </c>
      <c r="H81" s="71">
        <v>-74.925858000000005</v>
      </c>
      <c r="I81" s="71">
        <v>38.929032999999997</v>
      </c>
      <c r="J81" s="71">
        <v>-74.923565999999994</v>
      </c>
    </row>
    <row r="82" spans="1:10" ht="12.75" customHeight="1" x14ac:dyDescent="0.2">
      <c r="A82" s="71" t="s">
        <v>252</v>
      </c>
      <c r="B82" s="71" t="s">
        <v>336</v>
      </c>
      <c r="C82" s="71" t="s">
        <v>337</v>
      </c>
      <c r="D82" s="71" t="s">
        <v>319</v>
      </c>
      <c r="E82" s="71">
        <v>1</v>
      </c>
      <c r="F82" s="71">
        <v>125</v>
      </c>
      <c r="G82" s="71">
        <v>38.946551999999997</v>
      </c>
      <c r="H82" s="71">
        <v>-74.894542999999999</v>
      </c>
      <c r="I82" s="71">
        <v>38.946373999999999</v>
      </c>
      <c r="J82" s="71">
        <v>-74.894918000000004</v>
      </c>
    </row>
    <row r="83" spans="1:10" ht="12.75" customHeight="1" x14ac:dyDescent="0.2">
      <c r="A83" s="71" t="s">
        <v>252</v>
      </c>
      <c r="B83" s="71" t="s">
        <v>338</v>
      </c>
      <c r="C83" s="71" t="s">
        <v>339</v>
      </c>
      <c r="D83" s="71" t="s">
        <v>33</v>
      </c>
      <c r="E83" s="71">
        <v>1</v>
      </c>
      <c r="F83" s="71">
        <v>256</v>
      </c>
      <c r="G83" s="71">
        <v>38.969892000000002</v>
      </c>
      <c r="H83" s="71">
        <v>-74.82902</v>
      </c>
      <c r="I83" s="71">
        <v>38.970340999999998</v>
      </c>
      <c r="J83" s="71">
        <v>-74.828328999999997</v>
      </c>
    </row>
    <row r="84" spans="1:10" ht="12.75" customHeight="1" x14ac:dyDescent="0.2">
      <c r="A84" s="71" t="s">
        <v>252</v>
      </c>
      <c r="B84" s="71" t="s">
        <v>340</v>
      </c>
      <c r="C84" s="71" t="s">
        <v>341</v>
      </c>
      <c r="D84" s="71" t="s">
        <v>33</v>
      </c>
      <c r="E84" s="71">
        <v>1</v>
      </c>
      <c r="F84" s="71">
        <v>728</v>
      </c>
      <c r="G84" s="71">
        <v>38.929474999999996</v>
      </c>
      <c r="H84" s="71">
        <v>-74.927627000000001</v>
      </c>
      <c r="I84" s="71">
        <v>38.928550999999999</v>
      </c>
      <c r="J84" s="71">
        <v>-74.925858000000005</v>
      </c>
    </row>
    <row r="85" spans="1:10" ht="12.75" customHeight="1" x14ac:dyDescent="0.2">
      <c r="A85" s="71" t="s">
        <v>252</v>
      </c>
      <c r="B85" s="71" t="s">
        <v>342</v>
      </c>
      <c r="C85" s="71" t="s">
        <v>343</v>
      </c>
      <c r="D85" s="71" t="s">
        <v>33</v>
      </c>
      <c r="E85" s="71">
        <v>1</v>
      </c>
      <c r="F85" s="71">
        <v>213</v>
      </c>
      <c r="G85" s="71">
        <v>38.960453999999999</v>
      </c>
      <c r="H85" s="71">
        <v>-74.841945999999993</v>
      </c>
      <c r="I85" s="71">
        <v>38.960850999999998</v>
      </c>
      <c r="J85" s="71">
        <v>-74.841393999999994</v>
      </c>
    </row>
    <row r="86" spans="1:10" ht="12.75" customHeight="1" x14ac:dyDescent="0.2">
      <c r="A86" s="71" t="s">
        <v>252</v>
      </c>
      <c r="B86" s="71" t="s">
        <v>344</v>
      </c>
      <c r="C86" s="71" t="s">
        <v>345</v>
      </c>
      <c r="D86" s="71" t="s">
        <v>33</v>
      </c>
      <c r="E86" s="71">
        <v>1</v>
      </c>
      <c r="F86" s="71">
        <v>225</v>
      </c>
      <c r="G86" s="71">
        <v>38.957121999999998</v>
      </c>
      <c r="H86" s="71">
        <v>-74.846172999999993</v>
      </c>
      <c r="I86" s="71">
        <v>38.957562000000003</v>
      </c>
      <c r="J86" s="71">
        <v>-74.845616000000007</v>
      </c>
    </row>
    <row r="87" spans="1:10" ht="12.75" customHeight="1" x14ac:dyDescent="0.2">
      <c r="A87" s="71" t="s">
        <v>252</v>
      </c>
      <c r="B87" s="71" t="s">
        <v>346</v>
      </c>
      <c r="C87" s="71" t="s">
        <v>347</v>
      </c>
      <c r="D87" s="71" t="s">
        <v>33</v>
      </c>
      <c r="E87" s="71">
        <v>1</v>
      </c>
      <c r="F87" s="71">
        <v>280</v>
      </c>
      <c r="G87" s="71">
        <v>38.973799</v>
      </c>
      <c r="H87" s="71">
        <v>-74.822856999999999</v>
      </c>
      <c r="I87" s="71">
        <v>38.974268000000002</v>
      </c>
      <c r="J87" s="71">
        <v>-74.822075999999996</v>
      </c>
    </row>
    <row r="88" spans="1:10" ht="12.75" customHeight="1" x14ac:dyDescent="0.2">
      <c r="A88" s="71" t="s">
        <v>252</v>
      </c>
      <c r="B88" s="71" t="s">
        <v>348</v>
      </c>
      <c r="C88" s="71" t="s">
        <v>349</v>
      </c>
      <c r="D88" s="71" t="s">
        <v>33</v>
      </c>
      <c r="E88" s="71">
        <v>1</v>
      </c>
      <c r="F88" s="71">
        <v>294</v>
      </c>
      <c r="G88" s="71">
        <v>38.985460000000003</v>
      </c>
      <c r="H88" s="71">
        <v>-74.803742999999997</v>
      </c>
      <c r="I88" s="71">
        <v>38.986004000000001</v>
      </c>
      <c r="J88" s="71">
        <v>-74.802977999999996</v>
      </c>
    </row>
    <row r="89" spans="1:10" ht="12.75" customHeight="1" x14ac:dyDescent="0.2">
      <c r="A89" s="71" t="s">
        <v>252</v>
      </c>
      <c r="B89" s="71" t="s">
        <v>350</v>
      </c>
      <c r="C89" s="71" t="s">
        <v>351</v>
      </c>
      <c r="D89" s="71" t="s">
        <v>33</v>
      </c>
      <c r="E89" s="71">
        <v>1</v>
      </c>
      <c r="F89" s="71">
        <v>235</v>
      </c>
      <c r="G89" s="71">
        <v>38.963394999999998</v>
      </c>
      <c r="H89" s="71">
        <v>-74.838134999999994</v>
      </c>
      <c r="I89" s="71">
        <v>38.963836999999998</v>
      </c>
      <c r="J89" s="71">
        <v>-74.837532999999993</v>
      </c>
    </row>
    <row r="90" spans="1:10" ht="12.75" customHeight="1" x14ac:dyDescent="0.2">
      <c r="A90" s="71" t="s">
        <v>252</v>
      </c>
      <c r="B90" s="71" t="s">
        <v>352</v>
      </c>
      <c r="C90" s="71" t="s">
        <v>353</v>
      </c>
      <c r="D90" s="71" t="s">
        <v>33</v>
      </c>
      <c r="E90" s="71">
        <v>1</v>
      </c>
      <c r="F90" s="71">
        <v>257</v>
      </c>
      <c r="G90" s="71">
        <v>38.979550000000003</v>
      </c>
      <c r="H90" s="71">
        <v>-74.813186999999999</v>
      </c>
      <c r="I90" s="71">
        <v>38.979982999999997</v>
      </c>
      <c r="J90" s="71">
        <v>-74.812472999999997</v>
      </c>
    </row>
    <row r="91" spans="1:10" ht="12.75" customHeight="1" x14ac:dyDescent="0.2">
      <c r="A91" s="71" t="s">
        <v>252</v>
      </c>
      <c r="B91" s="71" t="s">
        <v>354</v>
      </c>
      <c r="C91" s="71" t="s">
        <v>355</v>
      </c>
      <c r="D91" s="71" t="s">
        <v>33</v>
      </c>
      <c r="E91" s="71">
        <v>1</v>
      </c>
      <c r="F91" s="71">
        <v>338</v>
      </c>
      <c r="G91" s="71">
        <v>39.283172</v>
      </c>
      <c r="H91" s="71">
        <v>-74.556478999999996</v>
      </c>
      <c r="I91" s="71">
        <v>39.283850999999999</v>
      </c>
      <c r="J91" s="71">
        <v>-74.555666000000002</v>
      </c>
    </row>
    <row r="92" spans="1:10" ht="12.75" customHeight="1" x14ac:dyDescent="0.2">
      <c r="A92" s="71" t="s">
        <v>252</v>
      </c>
      <c r="B92" s="71" t="s">
        <v>356</v>
      </c>
      <c r="C92" s="71" t="s">
        <v>357</v>
      </c>
      <c r="D92" s="71" t="s">
        <v>33</v>
      </c>
      <c r="E92" s="71">
        <v>1</v>
      </c>
      <c r="F92" s="71">
        <v>670</v>
      </c>
      <c r="G92" s="71">
        <v>38.929240999999998</v>
      </c>
      <c r="H92" s="71">
        <v>-74.919736999999998</v>
      </c>
      <c r="I92" s="71">
        <v>38.929226999999997</v>
      </c>
      <c r="J92" s="71">
        <v>-74.917664000000002</v>
      </c>
    </row>
    <row r="93" spans="1:10" ht="12.75" customHeight="1" x14ac:dyDescent="0.2">
      <c r="A93" s="71" t="s">
        <v>252</v>
      </c>
      <c r="B93" s="71" t="s">
        <v>358</v>
      </c>
      <c r="C93" s="71" t="s">
        <v>359</v>
      </c>
      <c r="D93" s="71" t="s">
        <v>319</v>
      </c>
      <c r="E93" s="71">
        <v>1</v>
      </c>
      <c r="F93" s="71">
        <v>34</v>
      </c>
      <c r="G93" s="71">
        <v>39.292859</v>
      </c>
      <c r="H93" s="71">
        <v>-74.565391000000005</v>
      </c>
      <c r="I93" s="71">
        <v>39.292796000000003</v>
      </c>
      <c r="J93" s="71">
        <v>-74.565477999999999</v>
      </c>
    </row>
    <row r="94" spans="1:10" ht="12.75" customHeight="1" x14ac:dyDescent="0.2">
      <c r="A94" s="71" t="s">
        <v>252</v>
      </c>
      <c r="B94" s="71" t="s">
        <v>360</v>
      </c>
      <c r="C94" s="71" t="s">
        <v>361</v>
      </c>
      <c r="D94" s="71" t="s">
        <v>33</v>
      </c>
      <c r="E94" s="71">
        <v>1</v>
      </c>
      <c r="F94" s="71">
        <v>669</v>
      </c>
      <c r="G94" s="71">
        <v>38.933450999999998</v>
      </c>
      <c r="H94" s="71">
        <v>-74.967436000000006</v>
      </c>
      <c r="I94" s="71">
        <v>38.932549999999999</v>
      </c>
      <c r="J94" s="71">
        <v>-74.965433000000004</v>
      </c>
    </row>
    <row r="95" spans="1:10" ht="12.75" customHeight="1" x14ac:dyDescent="0.2">
      <c r="A95" s="71" t="s">
        <v>252</v>
      </c>
      <c r="B95" s="71" t="s">
        <v>362</v>
      </c>
      <c r="C95" s="71" t="s">
        <v>363</v>
      </c>
      <c r="D95" s="71" t="s">
        <v>33</v>
      </c>
      <c r="E95" s="71">
        <v>1</v>
      </c>
      <c r="F95" s="71">
        <v>236</v>
      </c>
      <c r="G95" s="71">
        <v>38.966580999999998</v>
      </c>
      <c r="H95" s="71">
        <v>-74.833631999999994</v>
      </c>
      <c r="I95" s="71">
        <v>38.967039999999997</v>
      </c>
      <c r="J95" s="71">
        <v>-74.833044999999998</v>
      </c>
    </row>
    <row r="96" spans="1:10" ht="12.75" customHeight="1" x14ac:dyDescent="0.2">
      <c r="A96" s="71" t="s">
        <v>252</v>
      </c>
      <c r="B96" s="71" t="s">
        <v>364</v>
      </c>
      <c r="C96" s="71" t="s">
        <v>365</v>
      </c>
      <c r="D96" s="71" t="s">
        <v>33</v>
      </c>
      <c r="E96" s="71">
        <v>1</v>
      </c>
      <c r="F96" s="71">
        <v>294</v>
      </c>
      <c r="G96" s="71">
        <v>39.278412000000003</v>
      </c>
      <c r="H96" s="71">
        <v>-74.561481000000001</v>
      </c>
      <c r="I96" s="71">
        <v>39.278911000000001</v>
      </c>
      <c r="J96" s="71">
        <v>-74.560663000000005</v>
      </c>
    </row>
    <row r="97" spans="1:10" ht="12.75" customHeight="1" x14ac:dyDescent="0.2">
      <c r="A97" s="71" t="s">
        <v>252</v>
      </c>
      <c r="B97" s="71" t="s">
        <v>366</v>
      </c>
      <c r="C97" s="71" t="s">
        <v>367</v>
      </c>
      <c r="D97" s="71" t="s">
        <v>33</v>
      </c>
      <c r="E97" s="71">
        <v>1</v>
      </c>
      <c r="F97" s="71">
        <v>284</v>
      </c>
      <c r="G97" s="71">
        <v>38.931635</v>
      </c>
      <c r="H97" s="71">
        <v>-74.906886</v>
      </c>
      <c r="I97" s="71">
        <v>38.931938000000002</v>
      </c>
      <c r="J97" s="71">
        <v>-74.905967000000004</v>
      </c>
    </row>
    <row r="98" spans="1:10" ht="12.75" customHeight="1" x14ac:dyDescent="0.2">
      <c r="A98" s="71" t="s">
        <v>252</v>
      </c>
      <c r="B98" s="71" t="s">
        <v>368</v>
      </c>
      <c r="C98" s="71" t="s">
        <v>369</v>
      </c>
      <c r="D98" s="71" t="s">
        <v>33</v>
      </c>
      <c r="E98" s="71">
        <v>1</v>
      </c>
      <c r="F98" s="71">
        <v>713</v>
      </c>
      <c r="G98" s="71">
        <v>38.936053999999999</v>
      </c>
      <c r="H98" s="71">
        <v>-74.894884000000005</v>
      </c>
      <c r="I98" s="71">
        <v>38.937061999999997</v>
      </c>
      <c r="J98" s="71">
        <v>-74.892734000000004</v>
      </c>
    </row>
    <row r="99" spans="1:10" ht="12.75" customHeight="1" x14ac:dyDescent="0.2">
      <c r="A99" s="71" t="s">
        <v>252</v>
      </c>
      <c r="B99" s="71" t="s">
        <v>370</v>
      </c>
      <c r="C99" s="71" t="s">
        <v>371</v>
      </c>
      <c r="D99" s="71" t="s">
        <v>33</v>
      </c>
      <c r="E99" s="71">
        <v>1</v>
      </c>
      <c r="F99" s="71">
        <v>586</v>
      </c>
      <c r="G99" s="71">
        <v>38.930255000000002</v>
      </c>
      <c r="H99" s="71">
        <v>-74.912625000000006</v>
      </c>
      <c r="I99" s="71">
        <v>38.930649000000003</v>
      </c>
      <c r="J99" s="71">
        <v>-74.911052999999995</v>
      </c>
    </row>
    <row r="100" spans="1:10" ht="12.75" customHeight="1" x14ac:dyDescent="0.2">
      <c r="A100" s="71" t="s">
        <v>252</v>
      </c>
      <c r="B100" s="71" t="s">
        <v>372</v>
      </c>
      <c r="C100" s="71" t="s">
        <v>373</v>
      </c>
      <c r="D100" s="71" t="s">
        <v>33</v>
      </c>
      <c r="E100" s="71">
        <v>1</v>
      </c>
      <c r="F100" s="71">
        <v>179</v>
      </c>
      <c r="G100" s="71">
        <v>38.956757000000003</v>
      </c>
      <c r="H100" s="71">
        <v>-74.846594999999994</v>
      </c>
      <c r="I100" s="71">
        <v>38.957121999999998</v>
      </c>
      <c r="J100" s="71">
        <v>-74.846172999999993</v>
      </c>
    </row>
    <row r="101" spans="1:10" ht="12.75" customHeight="1" x14ac:dyDescent="0.2">
      <c r="A101" s="71" t="s">
        <v>252</v>
      </c>
      <c r="B101" s="71" t="s">
        <v>374</v>
      </c>
      <c r="C101" s="71" t="s">
        <v>375</v>
      </c>
      <c r="D101" s="71" t="s">
        <v>33</v>
      </c>
      <c r="E101" s="71">
        <v>1</v>
      </c>
      <c r="F101" s="71">
        <v>361</v>
      </c>
      <c r="G101" s="71">
        <v>38.982866000000001</v>
      </c>
      <c r="H101" s="71">
        <v>-74.807480999999996</v>
      </c>
      <c r="I101" s="71">
        <v>38.983521000000003</v>
      </c>
      <c r="J101" s="71">
        <v>-74.806526000000005</v>
      </c>
    </row>
    <row r="102" spans="1:10" ht="12.75" customHeight="1" x14ac:dyDescent="0.2">
      <c r="A102" s="71" t="s">
        <v>252</v>
      </c>
      <c r="B102" s="71" t="s">
        <v>376</v>
      </c>
      <c r="C102" s="71" t="s">
        <v>377</v>
      </c>
      <c r="D102" s="71" t="s">
        <v>319</v>
      </c>
      <c r="E102" s="71">
        <v>1</v>
      </c>
      <c r="F102" s="71">
        <v>189</v>
      </c>
      <c r="G102" s="71">
        <v>39.155251999999997</v>
      </c>
      <c r="H102" s="71">
        <v>-74.703355999999999</v>
      </c>
      <c r="I102" s="71">
        <v>39.154795999999997</v>
      </c>
      <c r="J102" s="71">
        <v>-74.703574000000003</v>
      </c>
    </row>
    <row r="103" spans="1:10" ht="12.75" customHeight="1" x14ac:dyDescent="0.2">
      <c r="A103" s="71" t="s">
        <v>252</v>
      </c>
      <c r="B103" s="71" t="s">
        <v>378</v>
      </c>
      <c r="C103" s="71" t="s">
        <v>379</v>
      </c>
      <c r="D103" s="71" t="s">
        <v>33</v>
      </c>
      <c r="E103" s="71">
        <v>1</v>
      </c>
      <c r="F103" s="71">
        <v>409</v>
      </c>
      <c r="G103" s="71">
        <v>39.288710000000002</v>
      </c>
      <c r="H103" s="71">
        <v>-74.55256</v>
      </c>
      <c r="I103" s="71">
        <v>39.289701000000001</v>
      </c>
      <c r="J103" s="71">
        <v>-74.552051000000006</v>
      </c>
    </row>
    <row r="104" spans="1:10" ht="12.75" customHeight="1" x14ac:dyDescent="0.2">
      <c r="A104" s="71" t="s">
        <v>252</v>
      </c>
      <c r="B104" s="71" t="s">
        <v>380</v>
      </c>
      <c r="C104" s="71" t="s">
        <v>381</v>
      </c>
      <c r="D104" s="71" t="s">
        <v>33</v>
      </c>
      <c r="E104" s="71">
        <v>1</v>
      </c>
      <c r="F104" s="71">
        <v>316</v>
      </c>
      <c r="G104" s="71">
        <v>39.196396</v>
      </c>
      <c r="H104" s="71">
        <v>-74.654061999999996</v>
      </c>
      <c r="I104" s="71">
        <v>39.196986000000003</v>
      </c>
      <c r="J104" s="71">
        <v>-74.653244000000001</v>
      </c>
    </row>
    <row r="105" spans="1:10" ht="12.75" customHeight="1" x14ac:dyDescent="0.2">
      <c r="A105" s="71" t="s">
        <v>252</v>
      </c>
      <c r="B105" s="71" t="s">
        <v>382</v>
      </c>
      <c r="C105" s="71" t="s">
        <v>383</v>
      </c>
      <c r="D105" s="71" t="s">
        <v>33</v>
      </c>
      <c r="E105" s="71">
        <v>1</v>
      </c>
      <c r="F105" s="71">
        <v>567</v>
      </c>
      <c r="G105" s="71">
        <v>38.931840999999999</v>
      </c>
      <c r="H105" s="71">
        <v>-74.963942000000003</v>
      </c>
      <c r="I105" s="71">
        <v>38.931123999999997</v>
      </c>
      <c r="J105" s="71">
        <v>-74.962463999999997</v>
      </c>
    </row>
    <row r="106" spans="1:10" ht="12.75" customHeight="1" x14ac:dyDescent="0.2">
      <c r="A106" s="71" t="s">
        <v>252</v>
      </c>
      <c r="B106" s="71" t="s">
        <v>384</v>
      </c>
      <c r="C106" s="71" t="s">
        <v>385</v>
      </c>
      <c r="D106" s="71" t="s">
        <v>33</v>
      </c>
      <c r="E106" s="71">
        <v>1</v>
      </c>
      <c r="F106" s="71">
        <v>309</v>
      </c>
      <c r="G106" s="71">
        <v>39.197457</v>
      </c>
      <c r="H106" s="71">
        <v>-74.652585999999999</v>
      </c>
      <c r="I106" s="71">
        <v>39.198081000000002</v>
      </c>
      <c r="J106" s="71">
        <v>-74.651848000000001</v>
      </c>
    </row>
    <row r="107" spans="1:10" ht="12.75" customHeight="1" x14ac:dyDescent="0.2">
      <c r="A107" s="71" t="s">
        <v>252</v>
      </c>
      <c r="B107" s="71" t="s">
        <v>386</v>
      </c>
      <c r="C107" s="71" t="s">
        <v>387</v>
      </c>
      <c r="D107" s="71" t="s">
        <v>33</v>
      </c>
      <c r="E107" s="71">
        <v>1</v>
      </c>
      <c r="F107" s="71">
        <v>45</v>
      </c>
      <c r="G107" s="71">
        <v>38.977730000000001</v>
      </c>
      <c r="H107" s="71">
        <v>-74.837226000000001</v>
      </c>
      <c r="I107" s="71">
        <v>38.977626000000001</v>
      </c>
      <c r="J107" s="71">
        <v>-74.837281000000004</v>
      </c>
    </row>
    <row r="108" spans="1:10" ht="12.75" customHeight="1" x14ac:dyDescent="0.2">
      <c r="A108" s="71" t="s">
        <v>252</v>
      </c>
      <c r="B108" s="71" t="s">
        <v>388</v>
      </c>
      <c r="C108" s="71" t="s">
        <v>389</v>
      </c>
      <c r="D108" s="71" t="s">
        <v>33</v>
      </c>
      <c r="E108" s="71">
        <v>1</v>
      </c>
      <c r="F108" s="71">
        <v>160</v>
      </c>
      <c r="G108" s="71">
        <v>38.971991000000003</v>
      </c>
      <c r="H108" s="71">
        <v>-74.841550999999995</v>
      </c>
      <c r="I108" s="71">
        <v>38.971699999999998</v>
      </c>
      <c r="J108" s="71">
        <v>-74.841969000000006</v>
      </c>
    </row>
    <row r="109" spans="1:10" ht="12.75" customHeight="1" x14ac:dyDescent="0.2">
      <c r="A109" s="72" t="s">
        <v>252</v>
      </c>
      <c r="B109" s="72" t="s">
        <v>390</v>
      </c>
      <c r="C109" s="72" t="s">
        <v>391</v>
      </c>
      <c r="D109" s="72" t="s">
        <v>319</v>
      </c>
      <c r="E109" s="72">
        <v>1</v>
      </c>
      <c r="F109" s="72">
        <v>127</v>
      </c>
      <c r="G109" s="72">
        <v>39.116002000000002</v>
      </c>
      <c r="H109" s="72">
        <v>-74.721175000000002</v>
      </c>
      <c r="I109" s="72">
        <v>39.115718000000001</v>
      </c>
      <c r="J109" s="72">
        <v>-74.721435</v>
      </c>
    </row>
    <row r="110" spans="1:10" ht="12.75" customHeight="1" x14ac:dyDescent="0.2">
      <c r="A110" s="33"/>
      <c r="B110" s="34">
        <f>COUNTA(B41:B109)</f>
        <v>69</v>
      </c>
      <c r="C110" s="33"/>
      <c r="D110" s="33"/>
      <c r="E110" s="76"/>
      <c r="F110" s="54">
        <f>SUM(F41:F109)</f>
        <v>25451</v>
      </c>
      <c r="G110" s="33"/>
      <c r="H110" s="33"/>
      <c r="I110" s="33"/>
      <c r="J110" s="33"/>
    </row>
    <row r="111" spans="1:10" ht="12.75" customHeight="1" x14ac:dyDescent="0.2">
      <c r="A111" s="33"/>
      <c r="B111" s="33"/>
      <c r="C111" s="33"/>
      <c r="D111" s="33"/>
      <c r="E111" s="56"/>
      <c r="G111" s="33"/>
      <c r="H111" s="33"/>
      <c r="I111" s="33"/>
      <c r="J111" s="33"/>
    </row>
    <row r="112" spans="1:10" ht="12.75" customHeight="1" x14ac:dyDescent="0.2">
      <c r="A112" s="71" t="s">
        <v>392</v>
      </c>
      <c r="B112" s="71" t="s">
        <v>393</v>
      </c>
      <c r="C112" s="71" t="s">
        <v>394</v>
      </c>
      <c r="D112" s="71" t="s">
        <v>33</v>
      </c>
      <c r="E112" s="71">
        <v>1</v>
      </c>
      <c r="F112" s="71">
        <v>474</v>
      </c>
      <c r="G112" s="71">
        <v>40.173971999999999</v>
      </c>
      <c r="H112" s="71">
        <v>-74.013469999999998</v>
      </c>
      <c r="I112" s="71">
        <v>40.175190000000001</v>
      </c>
      <c r="J112" s="71">
        <v>-74.013114000000002</v>
      </c>
    </row>
    <row r="113" spans="1:10" ht="12.75" customHeight="1" x14ac:dyDescent="0.2">
      <c r="A113" s="71" t="s">
        <v>392</v>
      </c>
      <c r="B113" s="71" t="s">
        <v>395</v>
      </c>
      <c r="C113" s="71" t="s">
        <v>396</v>
      </c>
      <c r="D113" s="71" t="s">
        <v>33</v>
      </c>
      <c r="E113" s="71">
        <v>1</v>
      </c>
      <c r="F113" s="71">
        <v>607</v>
      </c>
      <c r="G113" s="71">
        <v>40.217269999999999</v>
      </c>
      <c r="H113" s="71">
        <v>-73.999391000000003</v>
      </c>
      <c r="I113" s="71">
        <v>40.218702</v>
      </c>
      <c r="J113" s="71">
        <v>-73.998535000000004</v>
      </c>
    </row>
    <row r="114" spans="1:10" ht="12.75" customHeight="1" x14ac:dyDescent="0.2">
      <c r="A114" s="71" t="s">
        <v>392</v>
      </c>
      <c r="B114" s="71" t="s">
        <v>397</v>
      </c>
      <c r="C114" s="71" t="s">
        <v>398</v>
      </c>
      <c r="D114" s="71" t="s">
        <v>33</v>
      </c>
      <c r="E114" s="71">
        <v>1</v>
      </c>
      <c r="F114" s="71">
        <v>474</v>
      </c>
      <c r="G114" s="71">
        <v>40.167707999999998</v>
      </c>
      <c r="H114" s="71">
        <v>-74.015972000000005</v>
      </c>
      <c r="I114" s="71">
        <v>40.168888000000003</v>
      </c>
      <c r="J114" s="71">
        <v>-74.015287000000001</v>
      </c>
    </row>
    <row r="115" spans="1:10" ht="12.75" customHeight="1" x14ac:dyDescent="0.2">
      <c r="A115" s="71" t="s">
        <v>392</v>
      </c>
      <c r="B115" s="71" t="s">
        <v>399</v>
      </c>
      <c r="C115" s="71" t="s">
        <v>400</v>
      </c>
      <c r="D115" s="71" t="s">
        <v>33</v>
      </c>
      <c r="E115" s="71">
        <v>1</v>
      </c>
      <c r="F115" s="71">
        <v>376</v>
      </c>
      <c r="G115" s="71">
        <v>40.220132</v>
      </c>
      <c r="H115" s="71">
        <v>-73.998670000000004</v>
      </c>
      <c r="I115" s="71">
        <v>40.221107000000003</v>
      </c>
      <c r="J115" s="71">
        <v>-73.998240999999993</v>
      </c>
    </row>
    <row r="116" spans="1:10" ht="12.75" customHeight="1" x14ac:dyDescent="0.2">
      <c r="A116" s="71" t="s">
        <v>392</v>
      </c>
      <c r="B116" s="71" t="s">
        <v>401</v>
      </c>
      <c r="C116" s="71" t="s">
        <v>402</v>
      </c>
      <c r="D116" s="71" t="s">
        <v>33</v>
      </c>
      <c r="E116" s="71">
        <v>1</v>
      </c>
      <c r="F116" s="71">
        <v>354</v>
      </c>
      <c r="G116" s="71">
        <v>40.226101</v>
      </c>
      <c r="H116" s="71">
        <v>-73.996640999999997</v>
      </c>
      <c r="I116" s="71">
        <v>40.227043999999999</v>
      </c>
      <c r="J116" s="71">
        <v>-73.996363000000002</v>
      </c>
    </row>
    <row r="117" spans="1:10" ht="12.75" customHeight="1" x14ac:dyDescent="0.2">
      <c r="A117" s="71" t="s">
        <v>392</v>
      </c>
      <c r="B117" s="71" t="s">
        <v>403</v>
      </c>
      <c r="C117" s="71" t="s">
        <v>404</v>
      </c>
      <c r="D117" s="71" t="s">
        <v>33</v>
      </c>
      <c r="E117" s="71">
        <v>1</v>
      </c>
      <c r="F117" s="71">
        <v>408</v>
      </c>
      <c r="G117" s="71">
        <v>40.179065000000001</v>
      </c>
      <c r="H117" s="71">
        <v>-74.011559000000005</v>
      </c>
      <c r="I117" s="71">
        <v>40.180138999999997</v>
      </c>
      <c r="J117" s="71">
        <v>-74.011151999999996</v>
      </c>
    </row>
    <row r="118" spans="1:10" ht="12.75" customHeight="1" x14ac:dyDescent="0.2">
      <c r="A118" s="71" t="s">
        <v>392</v>
      </c>
      <c r="B118" s="71" t="s">
        <v>405</v>
      </c>
      <c r="C118" s="71" t="s">
        <v>406</v>
      </c>
      <c r="D118" s="71" t="s">
        <v>33</v>
      </c>
      <c r="E118" s="71">
        <v>1</v>
      </c>
      <c r="F118" s="71">
        <v>435</v>
      </c>
      <c r="G118" s="71">
        <v>40.418325000000003</v>
      </c>
      <c r="H118" s="71">
        <v>-73.980126999999996</v>
      </c>
      <c r="I118" s="71">
        <v>40.419147000000002</v>
      </c>
      <c r="J118" s="71">
        <v>-73.981256000000002</v>
      </c>
    </row>
    <row r="119" spans="1:10" ht="12.75" customHeight="1" x14ac:dyDescent="0.2">
      <c r="A119" s="71" t="s">
        <v>392</v>
      </c>
      <c r="B119" s="71" t="s">
        <v>407</v>
      </c>
      <c r="C119" s="71" t="s">
        <v>408</v>
      </c>
      <c r="D119" s="71" t="s">
        <v>33</v>
      </c>
      <c r="E119" s="71">
        <v>1</v>
      </c>
      <c r="F119" s="71">
        <v>476</v>
      </c>
      <c r="G119" s="71">
        <v>40.426144000000001</v>
      </c>
      <c r="H119" s="71">
        <v>-73.982375000000005</v>
      </c>
      <c r="I119" s="71">
        <v>40.42745</v>
      </c>
      <c r="J119" s="71">
        <v>-73.982315</v>
      </c>
    </row>
    <row r="120" spans="1:10" ht="12.75" customHeight="1" x14ac:dyDescent="0.2">
      <c r="A120" s="71" t="s">
        <v>392</v>
      </c>
      <c r="B120" s="71" t="s">
        <v>409</v>
      </c>
      <c r="C120" s="71" t="s">
        <v>410</v>
      </c>
      <c r="D120" s="71" t="s">
        <v>33</v>
      </c>
      <c r="E120" s="71">
        <v>1</v>
      </c>
      <c r="F120" s="71">
        <v>622</v>
      </c>
      <c r="G120" s="71">
        <v>40.468018999999998</v>
      </c>
      <c r="H120" s="71">
        <v>-73.995752999999993</v>
      </c>
      <c r="I120" s="71">
        <v>40.469290999999998</v>
      </c>
      <c r="J120" s="71">
        <v>-73.997159999999994</v>
      </c>
    </row>
    <row r="121" spans="1:10" ht="12.75" customHeight="1" x14ac:dyDescent="0.2">
      <c r="A121" s="71" t="s">
        <v>392</v>
      </c>
      <c r="B121" s="71" t="s">
        <v>411</v>
      </c>
      <c r="C121" s="71" t="s">
        <v>412</v>
      </c>
      <c r="D121" s="71" t="s">
        <v>33</v>
      </c>
      <c r="E121" s="71">
        <v>1</v>
      </c>
      <c r="F121" s="71">
        <v>279</v>
      </c>
      <c r="G121" s="71">
        <v>40.131357000000001</v>
      </c>
      <c r="H121" s="71">
        <v>-74.027443000000005</v>
      </c>
      <c r="I121" s="71">
        <v>40.132078999999997</v>
      </c>
      <c r="J121" s="71">
        <v>-74.027113999999997</v>
      </c>
    </row>
    <row r="122" spans="1:10" ht="12.75" customHeight="1" x14ac:dyDescent="0.2">
      <c r="A122" s="71" t="s">
        <v>392</v>
      </c>
      <c r="B122" s="71" t="s">
        <v>413</v>
      </c>
      <c r="C122" s="71" t="s">
        <v>414</v>
      </c>
      <c r="D122" s="71" t="s">
        <v>33</v>
      </c>
      <c r="E122" s="71">
        <v>1</v>
      </c>
      <c r="F122" s="71">
        <v>541</v>
      </c>
      <c r="G122" s="71">
        <v>40.135263999999999</v>
      </c>
      <c r="H122" s="71">
        <v>-74.026196999999996</v>
      </c>
      <c r="I122" s="71">
        <v>40.136634000000001</v>
      </c>
      <c r="J122" s="71">
        <v>-74.025561999999994</v>
      </c>
    </row>
    <row r="123" spans="1:10" ht="12.75" customHeight="1" x14ac:dyDescent="0.2">
      <c r="A123" s="71" t="s">
        <v>392</v>
      </c>
      <c r="B123" s="71" t="s">
        <v>415</v>
      </c>
      <c r="C123" s="71" t="s">
        <v>416</v>
      </c>
      <c r="D123" s="71" t="s">
        <v>33</v>
      </c>
      <c r="E123" s="71">
        <v>1</v>
      </c>
      <c r="F123" s="71">
        <v>315</v>
      </c>
      <c r="G123" s="71">
        <v>40.208579</v>
      </c>
      <c r="H123" s="71">
        <v>-74.002953000000005</v>
      </c>
      <c r="I123" s="71">
        <v>40.209378999999998</v>
      </c>
      <c r="J123" s="71">
        <v>-74.002533</v>
      </c>
    </row>
    <row r="124" spans="1:10" ht="12.75" customHeight="1" x14ac:dyDescent="0.2">
      <c r="A124" s="71" t="s">
        <v>392</v>
      </c>
      <c r="B124" s="71" t="s">
        <v>417</v>
      </c>
      <c r="C124" s="71" t="s">
        <v>418</v>
      </c>
      <c r="D124" s="71" t="s">
        <v>33</v>
      </c>
      <c r="E124" s="71">
        <v>1</v>
      </c>
      <c r="F124" s="71">
        <v>539</v>
      </c>
      <c r="G124" s="71">
        <v>40.138072000000001</v>
      </c>
      <c r="H124" s="71">
        <v>-74.025204000000002</v>
      </c>
      <c r="I124" s="71">
        <v>40.139440999999998</v>
      </c>
      <c r="J124" s="71">
        <v>-74.024736000000004</v>
      </c>
    </row>
    <row r="125" spans="1:10" ht="12.75" customHeight="1" x14ac:dyDescent="0.2">
      <c r="A125" s="71" t="s">
        <v>392</v>
      </c>
      <c r="B125" s="71" t="s">
        <v>419</v>
      </c>
      <c r="C125" s="71" t="s">
        <v>420</v>
      </c>
      <c r="D125" s="71" t="s">
        <v>33</v>
      </c>
      <c r="E125" s="71">
        <v>1</v>
      </c>
      <c r="F125" s="71">
        <v>312</v>
      </c>
      <c r="G125" s="71">
        <v>40.236221999999998</v>
      </c>
      <c r="H125" s="71">
        <v>-73.994398000000004</v>
      </c>
      <c r="I125" s="71">
        <v>40.236832</v>
      </c>
      <c r="J125" s="71">
        <v>-73.993678000000003</v>
      </c>
    </row>
    <row r="126" spans="1:10" ht="12.75" customHeight="1" x14ac:dyDescent="0.2">
      <c r="A126" s="71" t="s">
        <v>392</v>
      </c>
      <c r="B126" s="71" t="s">
        <v>421</v>
      </c>
      <c r="C126" s="71" t="s">
        <v>422</v>
      </c>
      <c r="D126" s="71" t="s">
        <v>33</v>
      </c>
      <c r="E126" s="71">
        <v>1</v>
      </c>
      <c r="F126" s="71">
        <v>169</v>
      </c>
      <c r="G126" s="71">
        <v>40.409027000000002</v>
      </c>
      <c r="H126" s="71">
        <v>-73.997320000000002</v>
      </c>
      <c r="I126" s="71">
        <v>40.409067</v>
      </c>
      <c r="J126" s="71">
        <v>-73.997922000000003</v>
      </c>
    </row>
    <row r="127" spans="1:10" ht="12.75" customHeight="1" x14ac:dyDescent="0.2">
      <c r="A127" s="71" t="s">
        <v>392</v>
      </c>
      <c r="B127" s="71" t="s">
        <v>423</v>
      </c>
      <c r="C127" s="71" t="s">
        <v>424</v>
      </c>
      <c r="D127" s="71" t="s">
        <v>425</v>
      </c>
      <c r="E127" s="71">
        <v>1</v>
      </c>
      <c r="F127" s="71">
        <v>394</v>
      </c>
      <c r="G127" s="71">
        <v>40.251632999999998</v>
      </c>
      <c r="H127" s="71">
        <v>-73.990245000000002</v>
      </c>
      <c r="I127" s="71">
        <v>40.252654999999997</v>
      </c>
      <c r="J127" s="71">
        <v>-73.989806999999999</v>
      </c>
    </row>
    <row r="128" spans="1:10" ht="12.75" customHeight="1" x14ac:dyDescent="0.2">
      <c r="A128" s="71" t="s">
        <v>392</v>
      </c>
      <c r="B128" s="71" t="s">
        <v>426</v>
      </c>
      <c r="C128" s="71" t="s">
        <v>427</v>
      </c>
      <c r="D128" s="71" t="s">
        <v>33</v>
      </c>
      <c r="E128" s="71">
        <v>1</v>
      </c>
      <c r="F128" s="71">
        <v>370</v>
      </c>
      <c r="G128" s="71">
        <v>40.110881999999997</v>
      </c>
      <c r="H128" s="71">
        <v>-74.032183000000003</v>
      </c>
      <c r="I128" s="71">
        <v>40.111866999999997</v>
      </c>
      <c r="J128" s="71">
        <v>-74.031868000000003</v>
      </c>
    </row>
    <row r="129" spans="1:10" ht="12.75" customHeight="1" x14ac:dyDescent="0.2">
      <c r="A129" s="71" t="s">
        <v>392</v>
      </c>
      <c r="B129" s="71" t="s">
        <v>428</v>
      </c>
      <c r="C129" s="71" t="s">
        <v>429</v>
      </c>
      <c r="D129" s="71" t="s">
        <v>319</v>
      </c>
      <c r="E129" s="71">
        <v>1</v>
      </c>
      <c r="F129" s="71">
        <v>205</v>
      </c>
      <c r="G129" s="71">
        <v>40.260652</v>
      </c>
      <c r="H129" s="71">
        <v>-73.987824000000003</v>
      </c>
      <c r="I129" s="71">
        <v>40.261201</v>
      </c>
      <c r="J129" s="71">
        <v>-73.987701999999999</v>
      </c>
    </row>
    <row r="130" spans="1:10" ht="12.75" customHeight="1" x14ac:dyDescent="0.2">
      <c r="A130" s="71" t="s">
        <v>392</v>
      </c>
      <c r="B130" s="71" t="s">
        <v>430</v>
      </c>
      <c r="C130" s="71" t="s">
        <v>431</v>
      </c>
      <c r="D130" s="71" t="s">
        <v>33</v>
      </c>
      <c r="E130" s="71">
        <v>1</v>
      </c>
      <c r="F130" s="71">
        <v>399</v>
      </c>
      <c r="G130" s="71">
        <v>40.145364000000001</v>
      </c>
      <c r="H130" s="71">
        <v>-74.023016999999996</v>
      </c>
      <c r="I130" s="71">
        <v>40.146414999999998</v>
      </c>
      <c r="J130" s="71">
        <v>-74.022620000000003</v>
      </c>
    </row>
    <row r="131" spans="1:10" ht="12.75" customHeight="1" x14ac:dyDescent="0.2">
      <c r="A131" s="71" t="s">
        <v>392</v>
      </c>
      <c r="B131" s="71" t="s">
        <v>432</v>
      </c>
      <c r="C131" s="71" t="s">
        <v>433</v>
      </c>
      <c r="D131" s="71" t="s">
        <v>33</v>
      </c>
      <c r="E131" s="71">
        <v>1</v>
      </c>
      <c r="F131" s="71">
        <v>365</v>
      </c>
      <c r="G131" s="71">
        <v>40.195512000000001</v>
      </c>
      <c r="H131" s="71">
        <v>-74.006958999999995</v>
      </c>
      <c r="I131" s="71">
        <v>40.196503</v>
      </c>
      <c r="J131" s="71">
        <v>-74.006765000000001</v>
      </c>
    </row>
    <row r="132" spans="1:10" ht="12.75" customHeight="1" x14ac:dyDescent="0.2">
      <c r="A132" s="71" t="s">
        <v>392</v>
      </c>
      <c r="B132" s="71" t="s">
        <v>434</v>
      </c>
      <c r="C132" s="71" t="s">
        <v>435</v>
      </c>
      <c r="D132" s="71" t="s">
        <v>33</v>
      </c>
      <c r="E132" s="71">
        <v>1</v>
      </c>
      <c r="F132" s="71">
        <v>566</v>
      </c>
      <c r="G132" s="71">
        <v>40.4587</v>
      </c>
      <c r="H132" s="71">
        <v>-73.988720999999998</v>
      </c>
      <c r="I132" s="71">
        <v>40.460141</v>
      </c>
      <c r="J132" s="71">
        <v>-73.989473000000004</v>
      </c>
    </row>
    <row r="133" spans="1:10" ht="12.75" customHeight="1" x14ac:dyDescent="0.2">
      <c r="A133" s="71" t="s">
        <v>392</v>
      </c>
      <c r="B133" s="71" t="s">
        <v>436</v>
      </c>
      <c r="C133" s="71" t="s">
        <v>437</v>
      </c>
      <c r="D133" s="71" t="s">
        <v>33</v>
      </c>
      <c r="E133" s="71">
        <v>1</v>
      </c>
      <c r="F133" s="71">
        <v>156</v>
      </c>
      <c r="G133" s="71">
        <v>40.407949000000002</v>
      </c>
      <c r="H133" s="71">
        <v>-73.992990000000006</v>
      </c>
      <c r="I133" s="71">
        <v>40.407895000000003</v>
      </c>
      <c r="J133" s="71">
        <v>-73.993538999999998</v>
      </c>
    </row>
    <row r="134" spans="1:10" ht="12.75" customHeight="1" x14ac:dyDescent="0.2">
      <c r="A134" s="71" t="s">
        <v>392</v>
      </c>
      <c r="B134" s="71" t="s">
        <v>438</v>
      </c>
      <c r="C134" s="71" t="s">
        <v>439</v>
      </c>
      <c r="D134" s="71" t="s">
        <v>33</v>
      </c>
      <c r="E134" s="71">
        <v>1</v>
      </c>
      <c r="F134" s="71">
        <v>360</v>
      </c>
      <c r="G134" s="71">
        <v>40.444569000000001</v>
      </c>
      <c r="H134" s="71">
        <v>-74.111362</v>
      </c>
      <c r="I134" s="71">
        <v>40.445095000000002</v>
      </c>
      <c r="J134" s="71">
        <v>-74.112454999999997</v>
      </c>
    </row>
    <row r="135" spans="1:10" ht="12.75" customHeight="1" x14ac:dyDescent="0.2">
      <c r="A135" s="71" t="s">
        <v>392</v>
      </c>
      <c r="B135" s="71" t="s">
        <v>440</v>
      </c>
      <c r="C135" s="71" t="s">
        <v>441</v>
      </c>
      <c r="D135" s="71" t="s">
        <v>319</v>
      </c>
      <c r="E135" s="71">
        <v>1</v>
      </c>
      <c r="F135" s="71">
        <v>384</v>
      </c>
      <c r="G135" s="71">
        <v>40.276667000000003</v>
      </c>
      <c r="H135" s="71">
        <v>-73.982917999999998</v>
      </c>
      <c r="I135" s="71">
        <v>40.277670000000001</v>
      </c>
      <c r="J135" s="71">
        <v>-73.982590000000002</v>
      </c>
    </row>
    <row r="136" spans="1:10" ht="12.75" customHeight="1" x14ac:dyDescent="0.2">
      <c r="A136" s="71" t="s">
        <v>392</v>
      </c>
      <c r="B136" s="71" t="s">
        <v>442</v>
      </c>
      <c r="C136" s="71" t="s">
        <v>443</v>
      </c>
      <c r="D136" s="71" t="s">
        <v>33</v>
      </c>
      <c r="E136" s="71">
        <v>1</v>
      </c>
      <c r="F136" s="71">
        <v>1462</v>
      </c>
      <c r="G136" s="71">
        <v>40.101562000000001</v>
      </c>
      <c r="H136" s="71">
        <v>-74.031200999999996</v>
      </c>
      <c r="I136" s="71">
        <v>40.104609000000004</v>
      </c>
      <c r="J136" s="71">
        <v>-74.033367999999996</v>
      </c>
    </row>
    <row r="137" spans="1:10" ht="12.75" customHeight="1" x14ac:dyDescent="0.2">
      <c r="A137" s="71" t="s">
        <v>392</v>
      </c>
      <c r="B137" s="71" t="s">
        <v>444</v>
      </c>
      <c r="C137" s="71" t="s">
        <v>445</v>
      </c>
      <c r="D137" s="71" t="s">
        <v>33</v>
      </c>
      <c r="E137" s="71">
        <v>1</v>
      </c>
      <c r="F137" s="71">
        <v>341</v>
      </c>
      <c r="G137" s="71">
        <v>40.313876999999998</v>
      </c>
      <c r="H137" s="71">
        <v>-73.975521999999998</v>
      </c>
      <c r="I137" s="71">
        <v>40.314810000000001</v>
      </c>
      <c r="J137" s="71">
        <v>-73.975514000000004</v>
      </c>
    </row>
    <row r="138" spans="1:10" ht="18" customHeight="1" x14ac:dyDescent="0.2">
      <c r="A138" s="71" t="s">
        <v>392</v>
      </c>
      <c r="B138" s="71" t="s">
        <v>446</v>
      </c>
      <c r="C138" s="71" t="s">
        <v>447</v>
      </c>
      <c r="D138" s="71" t="s">
        <v>33</v>
      </c>
      <c r="E138" s="71">
        <v>1</v>
      </c>
      <c r="F138" s="71">
        <v>840</v>
      </c>
      <c r="G138" s="71">
        <v>40.187879000000002</v>
      </c>
      <c r="H138" s="71">
        <v>-74.008284000000003</v>
      </c>
      <c r="I138" s="71">
        <v>40.189988</v>
      </c>
      <c r="J138" s="71">
        <v>-74.008213999999995</v>
      </c>
    </row>
    <row r="139" spans="1:10" ht="12.75" customHeight="1" x14ac:dyDescent="0.2">
      <c r="A139" s="71" t="s">
        <v>392</v>
      </c>
      <c r="B139" s="71" t="s">
        <v>448</v>
      </c>
      <c r="C139" s="71" t="s">
        <v>449</v>
      </c>
      <c r="D139" s="71" t="s">
        <v>33</v>
      </c>
      <c r="E139" s="71">
        <v>1</v>
      </c>
      <c r="F139" s="71">
        <v>198</v>
      </c>
      <c r="G139" s="71">
        <v>40.178646000000001</v>
      </c>
      <c r="H139" s="71">
        <v>-74.033293999999998</v>
      </c>
      <c r="I139" s="71">
        <v>40.178578000000002</v>
      </c>
      <c r="J139" s="71">
        <v>-74.033984000000004</v>
      </c>
    </row>
    <row r="140" spans="1:10" ht="12.75" customHeight="1" x14ac:dyDescent="0.2">
      <c r="A140" s="71" t="s">
        <v>392</v>
      </c>
      <c r="B140" s="71" t="s">
        <v>450</v>
      </c>
      <c r="C140" s="71" t="s">
        <v>451</v>
      </c>
      <c r="D140" s="71" t="s">
        <v>33</v>
      </c>
      <c r="E140" s="71">
        <v>1</v>
      </c>
      <c r="F140" s="71">
        <v>604</v>
      </c>
      <c r="G140" s="71">
        <v>40.303407999999997</v>
      </c>
      <c r="H140" s="71">
        <v>-73.976337999999998</v>
      </c>
      <c r="I140" s="71">
        <v>40.305019000000001</v>
      </c>
      <c r="J140" s="71">
        <v>-73.976719000000003</v>
      </c>
    </row>
    <row r="141" spans="1:10" ht="12.75" customHeight="1" x14ac:dyDescent="0.2">
      <c r="A141" s="71" t="s">
        <v>392</v>
      </c>
      <c r="B141" s="71" t="s">
        <v>452</v>
      </c>
      <c r="C141" s="71" t="s">
        <v>453</v>
      </c>
      <c r="D141" s="71" t="s">
        <v>33</v>
      </c>
      <c r="E141" s="71">
        <v>1</v>
      </c>
      <c r="F141" s="71">
        <v>338</v>
      </c>
      <c r="G141" s="71">
        <v>40.210804000000003</v>
      </c>
      <c r="H141" s="71">
        <v>-74.002026999999998</v>
      </c>
      <c r="I141" s="71">
        <v>40.211671000000003</v>
      </c>
      <c r="J141" s="71">
        <v>-74.001596000000006</v>
      </c>
    </row>
    <row r="142" spans="1:10" ht="12.75" customHeight="1" x14ac:dyDescent="0.2">
      <c r="A142" s="71" t="s">
        <v>392</v>
      </c>
      <c r="B142" s="71" t="s">
        <v>454</v>
      </c>
      <c r="C142" s="71" t="s">
        <v>455</v>
      </c>
      <c r="D142" s="71" t="s">
        <v>33</v>
      </c>
      <c r="E142" s="71">
        <v>1</v>
      </c>
      <c r="F142" s="71">
        <v>58</v>
      </c>
      <c r="G142" s="71">
        <v>40.403582999999998</v>
      </c>
      <c r="H142" s="71">
        <v>-73.984646999999995</v>
      </c>
      <c r="I142" s="71">
        <v>40.403713000000003</v>
      </c>
      <c r="J142" s="71">
        <v>-73.984758999999997</v>
      </c>
    </row>
    <row r="143" spans="1:10" ht="18" customHeight="1" x14ac:dyDescent="0.2">
      <c r="A143" s="71" t="s">
        <v>392</v>
      </c>
      <c r="B143" s="71" t="s">
        <v>456</v>
      </c>
      <c r="C143" s="71" t="s">
        <v>457</v>
      </c>
      <c r="D143" s="71" t="s">
        <v>319</v>
      </c>
      <c r="E143" s="71">
        <v>1</v>
      </c>
      <c r="F143" s="71">
        <v>301</v>
      </c>
      <c r="G143" s="71">
        <v>40.331817999999998</v>
      </c>
      <c r="H143" s="71">
        <v>-73.972828000000007</v>
      </c>
      <c r="I143" s="71">
        <v>40.332608999999998</v>
      </c>
      <c r="J143" s="71">
        <v>-73.972526000000002</v>
      </c>
    </row>
    <row r="144" spans="1:10" ht="12.75" customHeight="1" x14ac:dyDescent="0.2">
      <c r="A144" s="71" t="s">
        <v>392</v>
      </c>
      <c r="B144" s="71" t="s">
        <v>458</v>
      </c>
      <c r="C144" s="71" t="s">
        <v>459</v>
      </c>
      <c r="D144" s="71" t="s">
        <v>33</v>
      </c>
      <c r="E144" s="71">
        <v>1</v>
      </c>
      <c r="F144" s="71">
        <v>222</v>
      </c>
      <c r="G144" s="71">
        <v>40.124268000000001</v>
      </c>
      <c r="H144" s="71">
        <v>-74.029553000000007</v>
      </c>
      <c r="I144" s="71">
        <v>40.124856999999999</v>
      </c>
      <c r="J144" s="71">
        <v>-74.029347000000001</v>
      </c>
    </row>
    <row r="145" spans="1:10" ht="12.75" customHeight="1" x14ac:dyDescent="0.2">
      <c r="A145" s="71" t="s">
        <v>392</v>
      </c>
      <c r="B145" s="71" t="s">
        <v>460</v>
      </c>
      <c r="C145" s="71" t="s">
        <v>461</v>
      </c>
      <c r="D145" s="71" t="s">
        <v>33</v>
      </c>
      <c r="E145" s="71">
        <v>1</v>
      </c>
      <c r="F145" s="71">
        <v>536</v>
      </c>
      <c r="G145" s="71">
        <v>40.132078999999997</v>
      </c>
      <c r="H145" s="71">
        <v>-74.027113999999997</v>
      </c>
      <c r="I145" s="71">
        <v>40.133412</v>
      </c>
      <c r="J145" s="71">
        <v>-74.026415999999998</v>
      </c>
    </row>
    <row r="146" spans="1:10" ht="12.75" customHeight="1" x14ac:dyDescent="0.2">
      <c r="A146" s="71" t="s">
        <v>392</v>
      </c>
      <c r="B146" s="71" t="s">
        <v>462</v>
      </c>
      <c r="C146" s="71" t="s">
        <v>463</v>
      </c>
      <c r="D146" s="71" t="s">
        <v>33</v>
      </c>
      <c r="E146" s="71">
        <v>1</v>
      </c>
      <c r="F146" s="71">
        <v>400</v>
      </c>
      <c r="G146" s="71">
        <v>40.293582999999998</v>
      </c>
      <c r="H146" s="71">
        <v>-73.978555999999998</v>
      </c>
      <c r="I146" s="71">
        <v>40.294625000000003</v>
      </c>
      <c r="J146" s="71">
        <v>-73.978142000000005</v>
      </c>
    </row>
    <row r="147" spans="1:10" ht="12.75" customHeight="1" x14ac:dyDescent="0.2">
      <c r="A147" s="71" t="s">
        <v>392</v>
      </c>
      <c r="B147" s="71" t="s">
        <v>464</v>
      </c>
      <c r="C147" s="71" t="s">
        <v>465</v>
      </c>
      <c r="D147" s="71" t="s">
        <v>319</v>
      </c>
      <c r="E147" s="71">
        <v>1</v>
      </c>
      <c r="F147" s="71">
        <v>96</v>
      </c>
      <c r="G147" s="71">
        <v>40.269123</v>
      </c>
      <c r="H147" s="71">
        <v>-73.985021000000003</v>
      </c>
      <c r="I147" s="71">
        <v>40.269241000000001</v>
      </c>
      <c r="J147" s="71">
        <v>-73.984724</v>
      </c>
    </row>
    <row r="148" spans="1:10" ht="12.75" customHeight="1" x14ac:dyDescent="0.2">
      <c r="A148" s="71" t="s">
        <v>392</v>
      </c>
      <c r="B148" s="71" t="s">
        <v>466</v>
      </c>
      <c r="C148" s="71" t="s">
        <v>467</v>
      </c>
      <c r="D148" s="71" t="s">
        <v>33</v>
      </c>
      <c r="E148" s="71">
        <v>1</v>
      </c>
      <c r="F148" s="71">
        <v>159</v>
      </c>
      <c r="G148" s="71">
        <v>40.203654</v>
      </c>
      <c r="H148" s="71">
        <v>-74.004609000000002</v>
      </c>
      <c r="I148" s="71">
        <v>40.204062</v>
      </c>
      <c r="J148" s="71">
        <v>-74.004416000000006</v>
      </c>
    </row>
    <row r="149" spans="1:10" ht="12.75" customHeight="1" x14ac:dyDescent="0.2">
      <c r="A149" s="71" t="s">
        <v>392</v>
      </c>
      <c r="B149" s="71" t="s">
        <v>468</v>
      </c>
      <c r="C149" s="71" t="s">
        <v>469</v>
      </c>
      <c r="D149" s="71" t="s">
        <v>33</v>
      </c>
      <c r="E149" s="71">
        <v>1</v>
      </c>
      <c r="F149" s="71">
        <v>528</v>
      </c>
      <c r="G149" s="71">
        <v>40.361466</v>
      </c>
      <c r="H149" s="71">
        <v>-73.971333999999999</v>
      </c>
      <c r="I149" s="71">
        <v>40.362915000000001</v>
      </c>
      <c r="J149" s="71">
        <v>-73.971339</v>
      </c>
    </row>
    <row r="150" spans="1:10" ht="12.75" customHeight="1" x14ac:dyDescent="0.2">
      <c r="A150" s="71" t="s">
        <v>392</v>
      </c>
      <c r="B150" s="71" t="s">
        <v>470</v>
      </c>
      <c r="C150" s="71" t="s">
        <v>471</v>
      </c>
      <c r="D150" s="71" t="s">
        <v>33</v>
      </c>
      <c r="E150" s="71">
        <v>1</v>
      </c>
      <c r="F150" s="71">
        <v>599</v>
      </c>
      <c r="G150" s="71">
        <v>40.319274999999998</v>
      </c>
      <c r="H150" s="71">
        <v>-73.974801999999997</v>
      </c>
      <c r="I150" s="71">
        <v>40.320914000000002</v>
      </c>
      <c r="J150" s="71">
        <v>-73.974644999999995</v>
      </c>
    </row>
    <row r="151" spans="1:10" ht="12.75" customHeight="1" x14ac:dyDescent="0.2">
      <c r="A151" s="71" t="s">
        <v>392</v>
      </c>
      <c r="B151" s="71" t="s">
        <v>472</v>
      </c>
      <c r="C151" s="71" t="s">
        <v>473</v>
      </c>
      <c r="D151" s="71" t="s">
        <v>319</v>
      </c>
      <c r="E151" s="71">
        <v>1</v>
      </c>
      <c r="F151" s="71">
        <v>612</v>
      </c>
      <c r="G151" s="71">
        <v>40.185288</v>
      </c>
      <c r="H151" s="71">
        <v>-74.040621000000002</v>
      </c>
      <c r="I151" s="71">
        <v>40.186669000000002</v>
      </c>
      <c r="J151" s="71">
        <v>-74.039372</v>
      </c>
    </row>
    <row r="152" spans="1:10" ht="12.75" customHeight="1" x14ac:dyDescent="0.2">
      <c r="A152" s="71" t="s">
        <v>392</v>
      </c>
      <c r="B152" s="71" t="s">
        <v>474</v>
      </c>
      <c r="C152" s="71" t="s">
        <v>475</v>
      </c>
      <c r="D152" s="71" t="s">
        <v>33</v>
      </c>
      <c r="E152" s="71">
        <v>1</v>
      </c>
      <c r="F152" s="71">
        <v>369</v>
      </c>
      <c r="G152" s="71">
        <v>40.290180999999997</v>
      </c>
      <c r="H152" s="71">
        <v>-73.979500999999999</v>
      </c>
      <c r="I152" s="71">
        <v>40.291148</v>
      </c>
      <c r="J152" s="71">
        <v>-73.979125999999994</v>
      </c>
    </row>
    <row r="153" spans="1:10" ht="12.75" customHeight="1" x14ac:dyDescent="0.2">
      <c r="A153" s="71" t="s">
        <v>392</v>
      </c>
      <c r="B153" s="71" t="s">
        <v>476</v>
      </c>
      <c r="C153" s="71" t="s">
        <v>477</v>
      </c>
      <c r="D153" s="71" t="s">
        <v>33</v>
      </c>
      <c r="E153" s="71">
        <v>1</v>
      </c>
      <c r="F153" s="71">
        <v>753</v>
      </c>
      <c r="G153" s="71">
        <v>40.214818999999999</v>
      </c>
      <c r="H153" s="71">
        <v>-74.000364000000005</v>
      </c>
      <c r="I153" s="71">
        <v>40.216709000000002</v>
      </c>
      <c r="J153" s="71">
        <v>-73.999529999999993</v>
      </c>
    </row>
    <row r="154" spans="1:10" ht="12.75" customHeight="1" x14ac:dyDescent="0.2">
      <c r="A154" s="71" t="s">
        <v>392</v>
      </c>
      <c r="B154" s="71" t="s">
        <v>478</v>
      </c>
      <c r="C154" s="71" t="s">
        <v>479</v>
      </c>
      <c r="D154" s="71" t="s">
        <v>33</v>
      </c>
      <c r="E154" s="71">
        <v>1</v>
      </c>
      <c r="F154" s="71">
        <v>420</v>
      </c>
      <c r="G154" s="71">
        <v>40.190924000000003</v>
      </c>
      <c r="H154" s="71">
        <v>-74.008246</v>
      </c>
      <c r="I154" s="71">
        <v>40.191996000000003</v>
      </c>
      <c r="J154" s="71">
        <v>-74.007727000000003</v>
      </c>
    </row>
    <row r="155" spans="1:10" ht="12.75" customHeight="1" x14ac:dyDescent="0.2">
      <c r="A155" s="71" t="s">
        <v>392</v>
      </c>
      <c r="B155" s="71" t="s">
        <v>480</v>
      </c>
      <c r="C155" s="71" t="s">
        <v>481</v>
      </c>
      <c r="D155" s="71" t="s">
        <v>33</v>
      </c>
      <c r="E155" s="71">
        <v>1</v>
      </c>
      <c r="F155" s="71">
        <v>554</v>
      </c>
      <c r="G155" s="71">
        <v>40.136634000000001</v>
      </c>
      <c r="H155" s="71">
        <v>-74.025561999999994</v>
      </c>
      <c r="I155" s="71">
        <v>40.138072000000001</v>
      </c>
      <c r="J155" s="71">
        <v>-74.025204000000002</v>
      </c>
    </row>
    <row r="156" spans="1:10" ht="12.75" customHeight="1" x14ac:dyDescent="0.2">
      <c r="A156" s="71" t="s">
        <v>392</v>
      </c>
      <c r="B156" s="71" t="s">
        <v>482</v>
      </c>
      <c r="C156" s="71" t="s">
        <v>483</v>
      </c>
      <c r="D156" s="71" t="s">
        <v>33</v>
      </c>
      <c r="E156" s="71">
        <v>1</v>
      </c>
      <c r="F156" s="71">
        <v>229</v>
      </c>
      <c r="G156" s="71">
        <v>40.423316</v>
      </c>
      <c r="H156" s="71">
        <v>-74.059263000000001</v>
      </c>
      <c r="I156" s="71">
        <v>40.423551000000003</v>
      </c>
      <c r="J156" s="71">
        <v>-74.060022000000004</v>
      </c>
    </row>
    <row r="157" spans="1:10" ht="12.75" customHeight="1" x14ac:dyDescent="0.2">
      <c r="A157" s="71" t="s">
        <v>392</v>
      </c>
      <c r="B157" s="71" t="s">
        <v>484</v>
      </c>
      <c r="C157" s="71" t="s">
        <v>485</v>
      </c>
      <c r="D157" s="71" t="s">
        <v>33</v>
      </c>
      <c r="E157" s="71">
        <v>1</v>
      </c>
      <c r="F157" s="71">
        <v>480</v>
      </c>
      <c r="G157" s="71">
        <v>40.140524999999997</v>
      </c>
      <c r="H157" s="71">
        <v>-74.024581999999995</v>
      </c>
      <c r="I157" s="71">
        <v>40.141775000000003</v>
      </c>
      <c r="J157" s="71">
        <v>-74.024045000000001</v>
      </c>
    </row>
    <row r="158" spans="1:10" ht="12.75" customHeight="1" x14ac:dyDescent="0.2">
      <c r="A158" s="71" t="s">
        <v>392</v>
      </c>
      <c r="B158" s="71" t="s">
        <v>486</v>
      </c>
      <c r="C158" s="71" t="s">
        <v>487</v>
      </c>
      <c r="D158" s="71" t="s">
        <v>425</v>
      </c>
      <c r="E158" s="71">
        <v>1</v>
      </c>
      <c r="F158" s="71">
        <v>499</v>
      </c>
      <c r="G158" s="71">
        <v>40.231495000000002</v>
      </c>
      <c r="H158" s="71">
        <v>-73.996157999999994</v>
      </c>
      <c r="I158" s="71">
        <v>40.232829000000002</v>
      </c>
      <c r="J158" s="71">
        <v>-73.995828000000003</v>
      </c>
    </row>
    <row r="159" spans="1:10" ht="12.75" customHeight="1" x14ac:dyDescent="0.2">
      <c r="A159" s="71" t="s">
        <v>392</v>
      </c>
      <c r="B159" s="71" t="s">
        <v>488</v>
      </c>
      <c r="C159" s="71" t="s">
        <v>489</v>
      </c>
      <c r="D159" s="71" t="s">
        <v>33</v>
      </c>
      <c r="E159" s="71">
        <v>1</v>
      </c>
      <c r="F159" s="71">
        <v>545</v>
      </c>
      <c r="G159" s="71">
        <v>40.152560000000001</v>
      </c>
      <c r="H159" s="71">
        <v>-74.020702</v>
      </c>
      <c r="I159" s="71">
        <v>40.153964000000002</v>
      </c>
      <c r="J159" s="71">
        <v>-74.020565000000005</v>
      </c>
    </row>
    <row r="160" spans="1:10" ht="12.75" customHeight="1" x14ac:dyDescent="0.2">
      <c r="A160" s="71" t="s">
        <v>392</v>
      </c>
      <c r="B160" s="71" t="s">
        <v>490</v>
      </c>
      <c r="C160" s="71" t="s">
        <v>491</v>
      </c>
      <c r="D160" s="71" t="s">
        <v>33</v>
      </c>
      <c r="E160" s="71">
        <v>1</v>
      </c>
      <c r="F160" s="71">
        <v>466</v>
      </c>
      <c r="G160" s="71">
        <v>40.160046999999999</v>
      </c>
      <c r="H160" s="71">
        <v>-74.017921999999999</v>
      </c>
      <c r="I160" s="71">
        <v>40.161290000000001</v>
      </c>
      <c r="J160" s="71">
        <v>-74.018063999999995</v>
      </c>
    </row>
    <row r="161" spans="1:10" ht="12.75" customHeight="1" x14ac:dyDescent="0.2">
      <c r="A161" s="72" t="s">
        <v>392</v>
      </c>
      <c r="B161" s="72" t="s">
        <v>492</v>
      </c>
      <c r="C161" s="72" t="s">
        <v>493</v>
      </c>
      <c r="D161" s="72" t="s">
        <v>33</v>
      </c>
      <c r="E161" s="72">
        <v>1</v>
      </c>
      <c r="F161" s="72">
        <v>403</v>
      </c>
      <c r="G161" s="72">
        <v>40.139440999999998</v>
      </c>
      <c r="H161" s="72">
        <v>-74.024736000000004</v>
      </c>
      <c r="I161" s="72">
        <v>40.140524999999997</v>
      </c>
      <c r="J161" s="72">
        <v>-74.024581999999995</v>
      </c>
    </row>
    <row r="162" spans="1:10" ht="12.75" customHeight="1" x14ac:dyDescent="0.2">
      <c r="A162" s="33"/>
      <c r="B162" s="34">
        <f>COUNTA(B112:B161)</f>
        <v>50</v>
      </c>
      <c r="C162" s="33"/>
      <c r="D162" s="47"/>
      <c r="E162" s="76"/>
      <c r="F162" s="54">
        <f>SUM(F112:F161)</f>
        <v>21592</v>
      </c>
      <c r="G162" s="47"/>
      <c r="H162" s="47"/>
      <c r="I162" s="47"/>
      <c r="J162" s="47"/>
    </row>
    <row r="163" spans="1:10" ht="12.75" customHeight="1" x14ac:dyDescent="0.2">
      <c r="A163" s="33"/>
      <c r="B163" s="34"/>
      <c r="C163" s="33"/>
      <c r="D163" s="47"/>
      <c r="E163" s="57"/>
      <c r="G163" s="47"/>
      <c r="H163" s="47"/>
      <c r="I163" s="47"/>
      <c r="J163" s="47"/>
    </row>
    <row r="164" spans="1:10" ht="12.75" customHeight="1" x14ac:dyDescent="0.2">
      <c r="A164" s="71" t="s">
        <v>494</v>
      </c>
      <c r="B164" s="71" t="s">
        <v>495</v>
      </c>
      <c r="C164" s="71" t="s">
        <v>496</v>
      </c>
      <c r="D164" s="71" t="s">
        <v>33</v>
      </c>
      <c r="E164" s="71">
        <v>1</v>
      </c>
      <c r="F164" s="71">
        <v>269</v>
      </c>
      <c r="G164" s="71">
        <v>39.753284000000001</v>
      </c>
      <c r="H164" s="71">
        <v>-74.100821999999994</v>
      </c>
      <c r="I164" s="71">
        <v>39.753991999999997</v>
      </c>
      <c r="J164" s="71">
        <v>-74.100559000000004</v>
      </c>
    </row>
    <row r="165" spans="1:10" ht="12.75" customHeight="1" x14ac:dyDescent="0.2">
      <c r="A165" s="71" t="s">
        <v>494</v>
      </c>
      <c r="B165" s="71" t="s">
        <v>497</v>
      </c>
      <c r="C165" s="71" t="s">
        <v>498</v>
      </c>
      <c r="D165" s="71" t="s">
        <v>33</v>
      </c>
      <c r="E165" s="71">
        <v>1</v>
      </c>
      <c r="F165" s="71">
        <v>92</v>
      </c>
      <c r="G165" s="71">
        <v>39.913944000000001</v>
      </c>
      <c r="H165" s="71">
        <v>-74.075935999999999</v>
      </c>
      <c r="I165" s="71">
        <v>39.914191000000002</v>
      </c>
      <c r="J165" s="71">
        <v>-74.075889000000004</v>
      </c>
    </row>
    <row r="166" spans="1:10" ht="12.75" customHeight="1" x14ac:dyDescent="0.2">
      <c r="A166" s="71" t="s">
        <v>494</v>
      </c>
      <c r="B166" s="71" t="s">
        <v>499</v>
      </c>
      <c r="C166" s="71" t="s">
        <v>500</v>
      </c>
      <c r="D166" s="71" t="s">
        <v>33</v>
      </c>
      <c r="E166" s="71">
        <v>1</v>
      </c>
      <c r="F166" s="71">
        <v>301</v>
      </c>
      <c r="G166" s="71">
        <v>39.649532999999998</v>
      </c>
      <c r="H166" s="71">
        <v>-74.185616999999993</v>
      </c>
      <c r="I166" s="71">
        <v>39.648721000000002</v>
      </c>
      <c r="J166" s="71">
        <v>-74.185765000000004</v>
      </c>
    </row>
    <row r="167" spans="1:10" ht="12.75" customHeight="1" x14ac:dyDescent="0.2">
      <c r="A167" s="71" t="s">
        <v>494</v>
      </c>
      <c r="B167" s="71" t="s">
        <v>501</v>
      </c>
      <c r="C167" s="71" t="s">
        <v>500</v>
      </c>
      <c r="D167" s="71" t="s">
        <v>33</v>
      </c>
      <c r="E167" s="71">
        <v>1</v>
      </c>
      <c r="F167" s="71">
        <v>56</v>
      </c>
      <c r="G167" s="71">
        <v>39.644913000000003</v>
      </c>
      <c r="H167" s="71">
        <v>-74.176306999999994</v>
      </c>
      <c r="I167" s="71">
        <v>39.645040999999999</v>
      </c>
      <c r="J167" s="71">
        <v>-74.176197000000002</v>
      </c>
    </row>
    <row r="168" spans="1:10" ht="12.75" customHeight="1" x14ac:dyDescent="0.2">
      <c r="A168" s="71" t="s">
        <v>494</v>
      </c>
      <c r="B168" s="71" t="s">
        <v>502</v>
      </c>
      <c r="C168" s="71" t="s">
        <v>503</v>
      </c>
      <c r="D168" s="71" t="s">
        <v>33</v>
      </c>
      <c r="E168" s="71">
        <v>1</v>
      </c>
      <c r="F168" s="71">
        <v>116</v>
      </c>
      <c r="G168" s="71">
        <v>39.667087000000002</v>
      </c>
      <c r="H168" s="71">
        <v>-74.168190999999993</v>
      </c>
      <c r="I168" s="71">
        <v>39.666868000000001</v>
      </c>
      <c r="J168" s="71">
        <v>-74.168492000000001</v>
      </c>
    </row>
    <row r="169" spans="1:10" ht="12.75" customHeight="1" x14ac:dyDescent="0.2">
      <c r="A169" s="71" t="s">
        <v>494</v>
      </c>
      <c r="B169" s="71" t="s">
        <v>504</v>
      </c>
      <c r="C169" s="71" t="s">
        <v>505</v>
      </c>
      <c r="D169" s="71" t="s">
        <v>33</v>
      </c>
      <c r="E169" s="71">
        <v>1</v>
      </c>
      <c r="F169" s="71">
        <v>62</v>
      </c>
      <c r="G169" s="71">
        <v>39.906063000000003</v>
      </c>
      <c r="H169" s="71">
        <v>-74.07741</v>
      </c>
      <c r="I169" s="71">
        <v>39.906232000000003</v>
      </c>
      <c r="J169" s="71">
        <v>-74.077369000000004</v>
      </c>
    </row>
    <row r="170" spans="1:10" ht="12.75" customHeight="1" x14ac:dyDescent="0.2">
      <c r="A170" s="71" t="s">
        <v>494</v>
      </c>
      <c r="B170" s="71" t="s">
        <v>506</v>
      </c>
      <c r="C170" s="71" t="s">
        <v>507</v>
      </c>
      <c r="D170" s="71" t="s">
        <v>33</v>
      </c>
      <c r="E170" s="71">
        <v>1</v>
      </c>
      <c r="F170" s="71">
        <v>46</v>
      </c>
      <c r="G170" s="71">
        <v>39.668114000000003</v>
      </c>
      <c r="H170" s="71">
        <v>-74.157796000000005</v>
      </c>
      <c r="I170" s="71">
        <v>39.668225999999997</v>
      </c>
      <c r="J170" s="71">
        <v>-74.157718000000003</v>
      </c>
    </row>
    <row r="171" spans="1:10" ht="12.75" customHeight="1" x14ac:dyDescent="0.2">
      <c r="A171" s="71" t="s">
        <v>494</v>
      </c>
      <c r="B171" s="71" t="s">
        <v>508</v>
      </c>
      <c r="C171" s="71" t="s">
        <v>509</v>
      </c>
      <c r="D171" s="71" t="s">
        <v>33</v>
      </c>
      <c r="E171" s="71">
        <v>1</v>
      </c>
      <c r="F171" s="71">
        <v>237</v>
      </c>
      <c r="G171" s="71">
        <v>39.743564999999997</v>
      </c>
      <c r="H171" s="71">
        <v>-74.110906999999997</v>
      </c>
      <c r="I171" s="71">
        <v>39.744104999999998</v>
      </c>
      <c r="J171" s="71">
        <v>-74.110438000000002</v>
      </c>
    </row>
    <row r="172" spans="1:10" ht="12.75" customHeight="1" x14ac:dyDescent="0.2">
      <c r="A172" s="71" t="s">
        <v>494</v>
      </c>
      <c r="B172" s="71" t="s">
        <v>510</v>
      </c>
      <c r="C172" s="71" t="s">
        <v>511</v>
      </c>
      <c r="D172" s="71" t="s">
        <v>33</v>
      </c>
      <c r="E172" s="71">
        <v>1</v>
      </c>
      <c r="F172" s="71">
        <v>53</v>
      </c>
      <c r="G172" s="71">
        <v>39.745375000000003</v>
      </c>
      <c r="H172" s="71">
        <v>-74.117802999999995</v>
      </c>
      <c r="I172" s="71">
        <v>39.745238999999998</v>
      </c>
      <c r="J172" s="71">
        <v>-74.117869999999996</v>
      </c>
    </row>
    <row r="173" spans="1:10" ht="12.75" customHeight="1" x14ac:dyDescent="0.2">
      <c r="A173" s="71" t="s">
        <v>494</v>
      </c>
      <c r="B173" s="71" t="s">
        <v>512</v>
      </c>
      <c r="C173" s="71" t="s">
        <v>513</v>
      </c>
      <c r="D173" s="71" t="s">
        <v>33</v>
      </c>
      <c r="E173" s="71">
        <v>1</v>
      </c>
      <c r="F173" s="71">
        <v>36</v>
      </c>
      <c r="G173" s="71">
        <v>39.956209999999999</v>
      </c>
      <c r="H173" s="71">
        <v>-74.067295999999999</v>
      </c>
      <c r="I173" s="71">
        <v>39.956308</v>
      </c>
      <c r="J173" s="71">
        <v>-74.067284000000001</v>
      </c>
    </row>
    <row r="174" spans="1:10" ht="12.75" customHeight="1" x14ac:dyDescent="0.2">
      <c r="A174" s="71" t="s">
        <v>494</v>
      </c>
      <c r="B174" s="71" t="s">
        <v>514</v>
      </c>
      <c r="C174" s="71" t="s">
        <v>515</v>
      </c>
      <c r="D174" s="71" t="s">
        <v>33</v>
      </c>
      <c r="E174" s="71">
        <v>1</v>
      </c>
      <c r="F174" s="71">
        <v>50</v>
      </c>
      <c r="G174" s="71">
        <v>39.919705</v>
      </c>
      <c r="H174" s="71">
        <v>-74.080956999999998</v>
      </c>
      <c r="I174" s="71">
        <v>39.919573</v>
      </c>
      <c r="J174" s="71">
        <v>-74.081006000000002</v>
      </c>
    </row>
    <row r="175" spans="1:10" ht="12.75" customHeight="1" x14ac:dyDescent="0.2">
      <c r="A175" s="71" t="s">
        <v>494</v>
      </c>
      <c r="B175" s="71" t="s">
        <v>516</v>
      </c>
      <c r="C175" s="71" t="s">
        <v>517</v>
      </c>
      <c r="D175" s="71" t="s">
        <v>33</v>
      </c>
      <c r="E175" s="71">
        <v>1</v>
      </c>
      <c r="F175" s="71">
        <v>63</v>
      </c>
      <c r="G175" s="71">
        <v>39.704509000000002</v>
      </c>
      <c r="H175" s="71">
        <v>-74.137271999999996</v>
      </c>
      <c r="I175" s="71">
        <v>39.704323000000002</v>
      </c>
      <c r="J175" s="71">
        <v>-74.137371999999999</v>
      </c>
    </row>
    <row r="176" spans="1:10" ht="12.75" customHeight="1" x14ac:dyDescent="0.2">
      <c r="A176" s="71" t="s">
        <v>494</v>
      </c>
      <c r="B176" s="71" t="s">
        <v>518</v>
      </c>
      <c r="C176" s="71" t="s">
        <v>517</v>
      </c>
      <c r="D176" s="71" t="s">
        <v>33</v>
      </c>
      <c r="E176" s="71">
        <v>1</v>
      </c>
      <c r="F176" s="71">
        <v>73</v>
      </c>
      <c r="G176" s="71">
        <v>39.703356999999997</v>
      </c>
      <c r="H176" s="71">
        <v>-74.133609000000007</v>
      </c>
      <c r="I176" s="71">
        <v>39.703516</v>
      </c>
      <c r="J176" s="71">
        <v>-74.133516999999998</v>
      </c>
    </row>
    <row r="177" spans="1:10" ht="12.75" customHeight="1" x14ac:dyDescent="0.2">
      <c r="A177" s="71" t="s">
        <v>494</v>
      </c>
      <c r="B177" s="71" t="s">
        <v>519</v>
      </c>
      <c r="C177" s="71" t="s">
        <v>520</v>
      </c>
      <c r="D177" s="71" t="s">
        <v>33</v>
      </c>
      <c r="E177" s="71">
        <v>1</v>
      </c>
      <c r="F177" s="71">
        <v>103</v>
      </c>
      <c r="G177" s="71">
        <v>40.002085000000001</v>
      </c>
      <c r="H177" s="71">
        <v>-74.058059</v>
      </c>
      <c r="I177" s="71">
        <v>40.002364999999998</v>
      </c>
      <c r="J177" s="71">
        <v>-74.058000000000007</v>
      </c>
    </row>
    <row r="178" spans="1:10" ht="12.75" customHeight="1" x14ac:dyDescent="0.2">
      <c r="A178" s="71" t="s">
        <v>494</v>
      </c>
      <c r="B178" s="71" t="s">
        <v>521</v>
      </c>
      <c r="C178" s="71" t="s">
        <v>522</v>
      </c>
      <c r="D178" s="71" t="s">
        <v>33</v>
      </c>
      <c r="E178" s="71">
        <v>1</v>
      </c>
      <c r="F178" s="71">
        <v>47</v>
      </c>
      <c r="G178" s="71">
        <v>39.928814000000003</v>
      </c>
      <c r="H178" s="71">
        <v>-74.128369000000006</v>
      </c>
      <c r="I178" s="71">
        <v>39.92886</v>
      </c>
      <c r="J178" s="71">
        <v>-74.128524999999996</v>
      </c>
    </row>
    <row r="179" spans="1:10" ht="12.75" customHeight="1" x14ac:dyDescent="0.2">
      <c r="A179" s="71" t="s">
        <v>494</v>
      </c>
      <c r="B179" s="71" t="s">
        <v>523</v>
      </c>
      <c r="C179" s="71" t="s">
        <v>524</v>
      </c>
      <c r="D179" s="71" t="s">
        <v>33</v>
      </c>
      <c r="E179" s="71">
        <v>1</v>
      </c>
      <c r="F179" s="71">
        <v>54</v>
      </c>
      <c r="G179" s="71">
        <v>39.754204000000001</v>
      </c>
      <c r="H179" s="71">
        <v>-74.190616000000006</v>
      </c>
      <c r="I179" s="71">
        <v>39.754342999999999</v>
      </c>
      <c r="J179" s="71">
        <v>-74.190675999999996</v>
      </c>
    </row>
    <row r="180" spans="1:10" ht="12.75" customHeight="1" x14ac:dyDescent="0.2">
      <c r="A180" s="71" t="s">
        <v>494</v>
      </c>
      <c r="B180" s="71" t="s">
        <v>525</v>
      </c>
      <c r="C180" s="71" t="s">
        <v>526</v>
      </c>
      <c r="D180" s="71" t="s">
        <v>33</v>
      </c>
      <c r="E180" s="71">
        <v>1</v>
      </c>
      <c r="F180" s="71">
        <v>57</v>
      </c>
      <c r="G180" s="71">
        <v>39.942675999999999</v>
      </c>
      <c r="H180" s="71">
        <v>-74.184567000000001</v>
      </c>
      <c r="I180" s="71">
        <v>39.942557000000001</v>
      </c>
      <c r="J180" s="71">
        <v>-74.184701000000004</v>
      </c>
    </row>
    <row r="181" spans="1:10" ht="12.75" customHeight="1" x14ac:dyDescent="0.2">
      <c r="A181" s="71" t="s">
        <v>494</v>
      </c>
      <c r="B181" s="71" t="s">
        <v>527</v>
      </c>
      <c r="C181" s="71" t="s">
        <v>528</v>
      </c>
      <c r="D181" s="71" t="s">
        <v>33</v>
      </c>
      <c r="E181" s="71">
        <v>1</v>
      </c>
      <c r="F181" s="71">
        <v>48</v>
      </c>
      <c r="G181" s="71">
        <v>39.685963999999998</v>
      </c>
      <c r="H181" s="71">
        <v>-74.144681000000006</v>
      </c>
      <c r="I181" s="71">
        <v>39.686067999999999</v>
      </c>
      <c r="J181" s="71">
        <v>-74.144577999999996</v>
      </c>
    </row>
    <row r="182" spans="1:10" ht="12.75" customHeight="1" x14ac:dyDescent="0.2">
      <c r="A182" s="71" t="s">
        <v>494</v>
      </c>
      <c r="B182" s="71" t="s">
        <v>529</v>
      </c>
      <c r="C182" s="71" t="s">
        <v>530</v>
      </c>
      <c r="D182" s="71" t="s">
        <v>33</v>
      </c>
      <c r="E182" s="71">
        <v>1</v>
      </c>
      <c r="F182" s="71">
        <v>32</v>
      </c>
      <c r="G182" s="71">
        <v>39.872909</v>
      </c>
      <c r="H182" s="71">
        <v>-74.131525999999994</v>
      </c>
      <c r="I182" s="71">
        <v>39.872905000000003</v>
      </c>
      <c r="J182" s="71">
        <v>-74.131412999999995</v>
      </c>
    </row>
    <row r="183" spans="1:10" ht="12.75" customHeight="1" x14ac:dyDescent="0.2">
      <c r="A183" s="71" t="s">
        <v>494</v>
      </c>
      <c r="B183" s="71" t="s">
        <v>531</v>
      </c>
      <c r="C183" s="71" t="s">
        <v>532</v>
      </c>
      <c r="D183" s="71" t="s">
        <v>33</v>
      </c>
      <c r="E183" s="71">
        <v>1</v>
      </c>
      <c r="F183" s="71">
        <v>99</v>
      </c>
      <c r="G183" s="71">
        <v>40.009197</v>
      </c>
      <c r="H183" s="71">
        <v>-74.056299999999993</v>
      </c>
      <c r="I183" s="71">
        <v>40.009464000000001</v>
      </c>
      <c r="J183" s="71">
        <v>-74.056227000000007</v>
      </c>
    </row>
    <row r="184" spans="1:10" ht="12.75" customHeight="1" x14ac:dyDescent="0.2">
      <c r="A184" s="71" t="s">
        <v>494</v>
      </c>
      <c r="B184" s="71" t="s">
        <v>533</v>
      </c>
      <c r="C184" s="71" t="s">
        <v>534</v>
      </c>
      <c r="D184" s="71" t="s">
        <v>33</v>
      </c>
      <c r="E184" s="71">
        <v>1</v>
      </c>
      <c r="F184" s="71">
        <v>65</v>
      </c>
      <c r="G184" s="71">
        <v>39.924073</v>
      </c>
      <c r="H184" s="71">
        <v>-74.073594</v>
      </c>
      <c r="I184" s="71">
        <v>39.924253</v>
      </c>
      <c r="J184" s="71">
        <v>-74.073589999999996</v>
      </c>
    </row>
    <row r="185" spans="1:10" ht="12.75" customHeight="1" x14ac:dyDescent="0.2">
      <c r="A185" s="71" t="s">
        <v>494</v>
      </c>
      <c r="B185" s="71" t="s">
        <v>535</v>
      </c>
      <c r="C185" s="71" t="s">
        <v>536</v>
      </c>
      <c r="D185" s="71" t="s">
        <v>34</v>
      </c>
      <c r="E185" s="71">
        <v>1</v>
      </c>
      <c r="F185" s="71">
        <v>81</v>
      </c>
      <c r="G185" s="71">
        <v>40.099615</v>
      </c>
      <c r="H185" s="71">
        <v>-74.032481000000004</v>
      </c>
      <c r="I185" s="71">
        <v>40.099828000000002</v>
      </c>
      <c r="J185" s="71">
        <v>-74.032394999999994</v>
      </c>
    </row>
    <row r="186" spans="1:10" ht="12.75" customHeight="1" x14ac:dyDescent="0.2">
      <c r="A186" s="71" t="s">
        <v>494</v>
      </c>
      <c r="B186" s="71" t="s">
        <v>537</v>
      </c>
      <c r="C186" s="71" t="s">
        <v>538</v>
      </c>
      <c r="D186" s="71" t="s">
        <v>33</v>
      </c>
      <c r="E186" s="71">
        <v>1</v>
      </c>
      <c r="F186" s="71">
        <v>37</v>
      </c>
      <c r="G186" s="71">
        <v>39.967644</v>
      </c>
      <c r="H186" s="71">
        <v>-74.065473999999995</v>
      </c>
      <c r="I186" s="71">
        <v>39.967745000000001</v>
      </c>
      <c r="J186" s="71">
        <v>-74.065451999999993</v>
      </c>
    </row>
    <row r="187" spans="1:10" ht="12.75" customHeight="1" x14ac:dyDescent="0.2">
      <c r="A187" s="71" t="s">
        <v>494</v>
      </c>
      <c r="B187" s="71" t="s">
        <v>539</v>
      </c>
      <c r="C187" s="71" t="s">
        <v>540</v>
      </c>
      <c r="D187" s="71" t="s">
        <v>33</v>
      </c>
      <c r="E187" s="71">
        <v>1</v>
      </c>
      <c r="F187" s="71">
        <v>410</v>
      </c>
      <c r="G187" s="71">
        <v>39.969824000000003</v>
      </c>
      <c r="H187" s="71">
        <v>-74.074251000000004</v>
      </c>
      <c r="I187" s="71">
        <v>39.968848999999999</v>
      </c>
      <c r="J187" s="71">
        <v>-74.074980999999994</v>
      </c>
    </row>
    <row r="188" spans="1:10" ht="12.75" customHeight="1" x14ac:dyDescent="0.2">
      <c r="A188" s="71" t="s">
        <v>494</v>
      </c>
      <c r="B188" s="71" t="s">
        <v>541</v>
      </c>
      <c r="C188" s="71" t="s">
        <v>542</v>
      </c>
      <c r="D188" s="71" t="s">
        <v>33</v>
      </c>
      <c r="E188" s="71">
        <v>1</v>
      </c>
      <c r="F188" s="71">
        <v>78</v>
      </c>
      <c r="G188" s="71">
        <v>39.979585</v>
      </c>
      <c r="H188" s="71">
        <v>-74.063185000000004</v>
      </c>
      <c r="I188" s="71">
        <v>39.979795000000003</v>
      </c>
      <c r="J188" s="71">
        <v>-74.063125999999997</v>
      </c>
    </row>
    <row r="189" spans="1:10" ht="12.75" customHeight="1" x14ac:dyDescent="0.2">
      <c r="A189" s="71" t="s">
        <v>494</v>
      </c>
      <c r="B189" s="71" t="s">
        <v>543</v>
      </c>
      <c r="C189" s="71" t="s">
        <v>544</v>
      </c>
      <c r="D189" s="71" t="s">
        <v>34</v>
      </c>
      <c r="E189" s="71">
        <v>1</v>
      </c>
      <c r="F189" s="71">
        <v>56</v>
      </c>
      <c r="G189" s="71">
        <v>40.093496999999999</v>
      </c>
      <c r="H189" s="71">
        <v>-74.035041000000007</v>
      </c>
      <c r="I189" s="71">
        <v>40.093646999999997</v>
      </c>
      <c r="J189" s="71">
        <v>-74.034991000000005</v>
      </c>
    </row>
    <row r="190" spans="1:10" ht="12.75" customHeight="1" x14ac:dyDescent="0.2">
      <c r="A190" s="71" t="s">
        <v>494</v>
      </c>
      <c r="B190" s="71" t="s">
        <v>545</v>
      </c>
      <c r="C190" s="71" t="s">
        <v>546</v>
      </c>
      <c r="D190" s="71" t="s">
        <v>33</v>
      </c>
      <c r="E190" s="71">
        <v>1</v>
      </c>
      <c r="F190" s="71">
        <v>54</v>
      </c>
      <c r="G190" s="71">
        <v>39.938133999999998</v>
      </c>
      <c r="H190" s="71">
        <v>-74.157871999999998</v>
      </c>
      <c r="I190" s="71">
        <v>39.938046999999997</v>
      </c>
      <c r="J190" s="71">
        <v>-74.158028000000002</v>
      </c>
    </row>
    <row r="191" spans="1:10" ht="12.75" customHeight="1" x14ac:dyDescent="0.2">
      <c r="A191" s="71" t="s">
        <v>494</v>
      </c>
      <c r="B191" s="71" t="s">
        <v>547</v>
      </c>
      <c r="C191" s="71" t="s">
        <v>548</v>
      </c>
      <c r="D191" s="71" t="s">
        <v>33</v>
      </c>
      <c r="E191" s="71">
        <v>1</v>
      </c>
      <c r="F191" s="71">
        <v>114</v>
      </c>
      <c r="G191" s="71">
        <v>39.988000999999997</v>
      </c>
      <c r="H191" s="71">
        <v>-74.061308999999994</v>
      </c>
      <c r="I191" s="71">
        <v>39.988306999999999</v>
      </c>
      <c r="J191" s="71">
        <v>-74.061233999999999</v>
      </c>
    </row>
    <row r="192" spans="1:10" ht="12.75" customHeight="1" x14ac:dyDescent="0.2">
      <c r="A192" s="71" t="s">
        <v>494</v>
      </c>
      <c r="B192" s="71" t="s">
        <v>549</v>
      </c>
      <c r="C192" s="71" t="s">
        <v>550</v>
      </c>
      <c r="D192" s="71" t="s">
        <v>33</v>
      </c>
      <c r="E192" s="71">
        <v>1</v>
      </c>
      <c r="F192" s="71">
        <v>70</v>
      </c>
      <c r="G192" s="71">
        <v>39.952562</v>
      </c>
      <c r="H192" s="71">
        <v>-74.067811000000006</v>
      </c>
      <c r="I192" s="71">
        <v>39.952751999999997</v>
      </c>
      <c r="J192" s="71">
        <v>-74.067783000000006</v>
      </c>
    </row>
    <row r="193" spans="1:10" ht="12.75" customHeight="1" x14ac:dyDescent="0.2">
      <c r="A193" s="71" t="s">
        <v>494</v>
      </c>
      <c r="B193" s="71" t="s">
        <v>551</v>
      </c>
      <c r="C193" s="71" t="s">
        <v>552</v>
      </c>
      <c r="D193" s="71" t="s">
        <v>33</v>
      </c>
      <c r="E193" s="71">
        <v>1</v>
      </c>
      <c r="F193" s="71">
        <v>65</v>
      </c>
      <c r="G193" s="71">
        <v>39.974392999999999</v>
      </c>
      <c r="H193" s="71">
        <v>-74.064226000000005</v>
      </c>
      <c r="I193" s="71">
        <v>39.974569000000002</v>
      </c>
      <c r="J193" s="71">
        <v>-74.064178999999996</v>
      </c>
    </row>
    <row r="194" spans="1:10" ht="12.75" customHeight="1" x14ac:dyDescent="0.2">
      <c r="A194" s="71" t="s">
        <v>494</v>
      </c>
      <c r="B194" s="71" t="s">
        <v>553</v>
      </c>
      <c r="C194" s="71" t="s">
        <v>554</v>
      </c>
      <c r="D194" s="71" t="s">
        <v>33</v>
      </c>
      <c r="E194" s="71">
        <v>1</v>
      </c>
      <c r="F194" s="71">
        <v>55</v>
      </c>
      <c r="G194" s="71">
        <v>39.945611999999997</v>
      </c>
      <c r="H194" s="71">
        <v>-74.079811000000007</v>
      </c>
      <c r="I194" s="71">
        <v>39.945461000000002</v>
      </c>
      <c r="J194" s="71">
        <v>-74.079797999999997</v>
      </c>
    </row>
    <row r="195" spans="1:10" ht="12.75" customHeight="1" x14ac:dyDescent="0.2">
      <c r="A195" s="71" t="s">
        <v>494</v>
      </c>
      <c r="B195" s="71" t="s">
        <v>555</v>
      </c>
      <c r="C195" s="71" t="s">
        <v>556</v>
      </c>
      <c r="D195" s="71" t="s">
        <v>33</v>
      </c>
      <c r="E195" s="71">
        <v>1</v>
      </c>
      <c r="F195" s="71">
        <v>55</v>
      </c>
      <c r="G195" s="71">
        <v>39.853966999999997</v>
      </c>
      <c r="H195" s="71">
        <v>-74.084658000000005</v>
      </c>
      <c r="I195" s="71">
        <v>39.854115999999998</v>
      </c>
      <c r="J195" s="71">
        <v>-74.084637000000001</v>
      </c>
    </row>
    <row r="196" spans="1:10" ht="12.75" customHeight="1" x14ac:dyDescent="0.2">
      <c r="A196" s="71" t="s">
        <v>494</v>
      </c>
      <c r="B196" s="71" t="s">
        <v>557</v>
      </c>
      <c r="C196" s="71" t="s">
        <v>558</v>
      </c>
      <c r="D196" s="71" t="s">
        <v>33</v>
      </c>
      <c r="E196" s="71">
        <v>1</v>
      </c>
      <c r="F196" s="71">
        <v>203</v>
      </c>
      <c r="G196" s="71">
        <v>39.849615999999997</v>
      </c>
      <c r="H196" s="71">
        <v>-74.085344000000006</v>
      </c>
      <c r="I196" s="71">
        <v>39.850169000000001</v>
      </c>
      <c r="J196" s="71">
        <v>-74.085267999999999</v>
      </c>
    </row>
    <row r="197" spans="1:10" ht="12.75" customHeight="1" x14ac:dyDescent="0.2">
      <c r="A197" s="71" t="s">
        <v>494</v>
      </c>
      <c r="B197" s="71" t="s">
        <v>559</v>
      </c>
      <c r="C197" s="71" t="s">
        <v>560</v>
      </c>
      <c r="D197" s="71" t="s">
        <v>33</v>
      </c>
      <c r="E197" s="71">
        <v>1</v>
      </c>
      <c r="F197" s="71">
        <v>42</v>
      </c>
      <c r="G197" s="71">
        <v>39.663618</v>
      </c>
      <c r="H197" s="71">
        <v>-74.217303999999999</v>
      </c>
      <c r="I197" s="71">
        <v>39.663713000000001</v>
      </c>
      <c r="J197" s="71">
        <v>-74.217222000000007</v>
      </c>
    </row>
    <row r="198" spans="1:10" ht="12.75" customHeight="1" x14ac:dyDescent="0.2">
      <c r="A198" s="71" t="s">
        <v>494</v>
      </c>
      <c r="B198" s="71" t="s">
        <v>561</v>
      </c>
      <c r="C198" s="71" t="s">
        <v>562</v>
      </c>
      <c r="D198" s="71" t="s">
        <v>33</v>
      </c>
      <c r="E198" s="71">
        <v>1</v>
      </c>
      <c r="F198" s="71">
        <v>31</v>
      </c>
      <c r="G198" s="71">
        <v>39.963124000000001</v>
      </c>
      <c r="H198" s="71">
        <v>-74.066314000000006</v>
      </c>
      <c r="I198" s="71">
        <v>39.963208000000002</v>
      </c>
      <c r="J198" s="71">
        <v>-74.066301999999993</v>
      </c>
    </row>
    <row r="199" spans="1:10" ht="12.75" customHeight="1" x14ac:dyDescent="0.2">
      <c r="A199" s="71" t="s">
        <v>494</v>
      </c>
      <c r="B199" s="71" t="s">
        <v>563</v>
      </c>
      <c r="C199" s="71" t="s">
        <v>564</v>
      </c>
      <c r="D199" s="71" t="s">
        <v>33</v>
      </c>
      <c r="E199" s="71">
        <v>1</v>
      </c>
      <c r="F199" s="71">
        <v>64</v>
      </c>
      <c r="G199" s="71">
        <v>40.062826000000001</v>
      </c>
      <c r="H199" s="71">
        <v>-74.043145999999993</v>
      </c>
      <c r="I199" s="71">
        <v>40.063000000000002</v>
      </c>
      <c r="J199" s="71">
        <v>-74.043109000000001</v>
      </c>
    </row>
    <row r="200" spans="1:10" ht="12.75" customHeight="1" x14ac:dyDescent="0.2">
      <c r="A200" s="71" t="s">
        <v>494</v>
      </c>
      <c r="B200" s="71" t="s">
        <v>565</v>
      </c>
      <c r="C200" s="71" t="s">
        <v>566</v>
      </c>
      <c r="D200" s="71" t="s">
        <v>33</v>
      </c>
      <c r="E200" s="71">
        <v>1</v>
      </c>
      <c r="F200" s="71">
        <v>133</v>
      </c>
      <c r="G200" s="71">
        <v>39.548583999999998</v>
      </c>
      <c r="H200" s="71">
        <v>-74.248816000000005</v>
      </c>
      <c r="I200" s="71">
        <v>39.548876999999997</v>
      </c>
      <c r="J200" s="71">
        <v>-74.248531999999997</v>
      </c>
    </row>
    <row r="201" spans="1:10" ht="12.75" customHeight="1" x14ac:dyDescent="0.2">
      <c r="A201" s="71" t="s">
        <v>494</v>
      </c>
      <c r="B201" s="71" t="s">
        <v>567</v>
      </c>
      <c r="C201" s="71" t="s">
        <v>568</v>
      </c>
      <c r="D201" s="71" t="s">
        <v>33</v>
      </c>
      <c r="E201" s="71">
        <v>1</v>
      </c>
      <c r="F201" s="71">
        <v>53</v>
      </c>
      <c r="G201" s="71">
        <v>39.938122</v>
      </c>
      <c r="H201" s="71">
        <v>-74.070295999999999</v>
      </c>
      <c r="I201" s="71">
        <v>39.938267000000003</v>
      </c>
      <c r="J201" s="71">
        <v>-74.070267000000001</v>
      </c>
    </row>
    <row r="202" spans="1:10" ht="12.75" customHeight="1" x14ac:dyDescent="0.2">
      <c r="A202" s="71" t="s">
        <v>494</v>
      </c>
      <c r="B202" s="71" t="s">
        <v>569</v>
      </c>
      <c r="C202" s="71" t="s">
        <v>570</v>
      </c>
      <c r="D202" s="71" t="s">
        <v>33</v>
      </c>
      <c r="E202" s="71">
        <v>1</v>
      </c>
      <c r="F202" s="71">
        <v>130</v>
      </c>
      <c r="G202" s="71">
        <v>39.719563999999998</v>
      </c>
      <c r="H202" s="71">
        <v>-74.125457999999995</v>
      </c>
      <c r="I202" s="71">
        <v>39.719898000000001</v>
      </c>
      <c r="J202" s="71">
        <v>-74.125288999999995</v>
      </c>
    </row>
    <row r="203" spans="1:10" ht="12.75" customHeight="1" x14ac:dyDescent="0.2">
      <c r="A203" s="71" t="s">
        <v>494</v>
      </c>
      <c r="B203" s="71" t="s">
        <v>571</v>
      </c>
      <c r="C203" s="71" t="s">
        <v>572</v>
      </c>
      <c r="D203" s="71" t="s">
        <v>33</v>
      </c>
      <c r="E203" s="71">
        <v>1</v>
      </c>
      <c r="F203" s="71">
        <v>71</v>
      </c>
      <c r="G203" s="71">
        <v>40.050387999999998</v>
      </c>
      <c r="H203" s="71">
        <v>-74.046099999999996</v>
      </c>
      <c r="I203" s="71">
        <v>40.050583000000003</v>
      </c>
      <c r="J203" s="71">
        <v>-74.046079000000006</v>
      </c>
    </row>
    <row r="204" spans="1:10" ht="12.75" customHeight="1" x14ac:dyDescent="0.2">
      <c r="A204" s="71" t="s">
        <v>494</v>
      </c>
      <c r="B204" s="71" t="s">
        <v>573</v>
      </c>
      <c r="C204" s="71" t="s">
        <v>574</v>
      </c>
      <c r="D204" s="71" t="s">
        <v>33</v>
      </c>
      <c r="E204" s="71">
        <v>1</v>
      </c>
      <c r="F204" s="71">
        <v>79</v>
      </c>
      <c r="G204" s="71">
        <v>40.076495999999999</v>
      </c>
      <c r="H204" s="71">
        <v>-74.040273999999997</v>
      </c>
      <c r="I204" s="71">
        <v>40.076711000000003</v>
      </c>
      <c r="J204" s="71">
        <v>-74.040231000000006</v>
      </c>
    </row>
    <row r="205" spans="1:10" ht="12.75" customHeight="1" x14ac:dyDescent="0.2">
      <c r="A205" s="71" t="s">
        <v>494</v>
      </c>
      <c r="B205" s="71" t="s">
        <v>575</v>
      </c>
      <c r="C205" s="71" t="s">
        <v>576</v>
      </c>
      <c r="D205" s="71" t="s">
        <v>33</v>
      </c>
      <c r="E205" s="71">
        <v>1</v>
      </c>
      <c r="F205" s="71">
        <v>42</v>
      </c>
      <c r="G205" s="71">
        <v>40.088616999999999</v>
      </c>
      <c r="H205" s="71">
        <v>-74.071326999999997</v>
      </c>
      <c r="I205" s="71">
        <v>40.088666000000003</v>
      </c>
      <c r="J205" s="71">
        <v>-74.071464000000006</v>
      </c>
    </row>
    <row r="206" spans="1:10" ht="12.75" customHeight="1" x14ac:dyDescent="0.2">
      <c r="A206" s="71" t="s">
        <v>494</v>
      </c>
      <c r="B206" s="71" t="s">
        <v>577</v>
      </c>
      <c r="C206" s="71" t="s">
        <v>578</v>
      </c>
      <c r="D206" s="71" t="s">
        <v>33</v>
      </c>
      <c r="E206" s="71">
        <v>1</v>
      </c>
      <c r="F206" s="71">
        <v>62</v>
      </c>
      <c r="G206" s="71">
        <v>39.948290999999998</v>
      </c>
      <c r="H206" s="71">
        <v>-74.163220999999993</v>
      </c>
      <c r="I206" s="71">
        <v>39.948197</v>
      </c>
      <c r="J206" s="71">
        <v>-74.163038</v>
      </c>
    </row>
    <row r="207" spans="1:10" ht="12.75" customHeight="1" x14ac:dyDescent="0.2">
      <c r="A207" s="71" t="s">
        <v>494</v>
      </c>
      <c r="B207" s="71" t="s">
        <v>579</v>
      </c>
      <c r="C207" s="71" t="s">
        <v>580</v>
      </c>
      <c r="D207" s="71" t="s">
        <v>33</v>
      </c>
      <c r="E207" s="71">
        <v>1</v>
      </c>
      <c r="F207" s="71">
        <v>54</v>
      </c>
      <c r="G207" s="71">
        <v>40.067950000000003</v>
      </c>
      <c r="H207" s="71">
        <v>-74.041809999999998</v>
      </c>
      <c r="I207" s="71">
        <v>40.068094000000002</v>
      </c>
      <c r="J207" s="71">
        <v>-74.041759999999996</v>
      </c>
    </row>
    <row r="208" spans="1:10" ht="12.75" customHeight="1" x14ac:dyDescent="0.2">
      <c r="A208" s="71" t="s">
        <v>494</v>
      </c>
      <c r="B208" s="71" t="s">
        <v>581</v>
      </c>
      <c r="C208" s="71" t="s">
        <v>582</v>
      </c>
      <c r="D208" s="71" t="s">
        <v>33</v>
      </c>
      <c r="E208" s="71">
        <v>1</v>
      </c>
      <c r="F208" s="71">
        <v>75</v>
      </c>
      <c r="G208" s="71">
        <v>39.584457</v>
      </c>
      <c r="H208" s="71">
        <v>-74.219807000000003</v>
      </c>
      <c r="I208" s="71">
        <v>39.584657999999997</v>
      </c>
      <c r="J208" s="71">
        <v>-74.219755000000006</v>
      </c>
    </row>
    <row r="209" spans="1:10" ht="12.75" customHeight="1" x14ac:dyDescent="0.2">
      <c r="A209" s="71" t="s">
        <v>494</v>
      </c>
      <c r="B209" s="71" t="s">
        <v>583</v>
      </c>
      <c r="C209" s="71" t="s">
        <v>584</v>
      </c>
      <c r="D209" s="71" t="s">
        <v>33</v>
      </c>
      <c r="E209" s="71">
        <v>1</v>
      </c>
      <c r="F209" s="71">
        <v>76</v>
      </c>
      <c r="G209" s="71">
        <v>39.588056999999999</v>
      </c>
      <c r="H209" s="71">
        <v>-74.228474000000006</v>
      </c>
      <c r="I209" s="71">
        <v>39.587879000000001</v>
      </c>
      <c r="J209" s="71">
        <v>-74.228613999999993</v>
      </c>
    </row>
    <row r="210" spans="1:10" ht="12.75" customHeight="1" x14ac:dyDescent="0.2">
      <c r="A210" s="71" t="s">
        <v>494</v>
      </c>
      <c r="B210" s="71" t="s">
        <v>585</v>
      </c>
      <c r="C210" s="71" t="s">
        <v>586</v>
      </c>
      <c r="D210" s="71" t="s">
        <v>33</v>
      </c>
      <c r="E210" s="71">
        <v>1</v>
      </c>
      <c r="F210" s="71">
        <v>67</v>
      </c>
      <c r="G210" s="71">
        <v>39.660212000000001</v>
      </c>
      <c r="H210" s="71">
        <v>-74.163964000000007</v>
      </c>
      <c r="I210" s="71">
        <v>39.660358000000002</v>
      </c>
      <c r="J210" s="71">
        <v>-74.163821999999996</v>
      </c>
    </row>
    <row r="211" spans="1:10" ht="12.75" customHeight="1" x14ac:dyDescent="0.2">
      <c r="A211" s="71" t="s">
        <v>494</v>
      </c>
      <c r="B211" s="71" t="s">
        <v>587</v>
      </c>
      <c r="C211" s="71" t="s">
        <v>588</v>
      </c>
      <c r="D211" s="71" t="s">
        <v>33</v>
      </c>
      <c r="E211" s="71">
        <v>1</v>
      </c>
      <c r="F211" s="71">
        <v>57</v>
      </c>
      <c r="G211" s="71">
        <v>39.950595</v>
      </c>
      <c r="H211" s="71">
        <v>-74.068012999999993</v>
      </c>
      <c r="I211" s="71">
        <v>39.950750999999997</v>
      </c>
      <c r="J211" s="71">
        <v>-74.067995999999994</v>
      </c>
    </row>
    <row r="212" spans="1:10" ht="12.75" customHeight="1" x14ac:dyDescent="0.2">
      <c r="A212" s="71" t="s">
        <v>494</v>
      </c>
      <c r="B212" s="71" t="s">
        <v>589</v>
      </c>
      <c r="C212" s="71" t="s">
        <v>590</v>
      </c>
      <c r="D212" s="71" t="s">
        <v>33</v>
      </c>
      <c r="E212" s="71">
        <v>1</v>
      </c>
      <c r="F212" s="71">
        <v>62</v>
      </c>
      <c r="G212" s="71">
        <v>39.933314000000003</v>
      </c>
      <c r="H212" s="71">
        <v>-74.071478999999997</v>
      </c>
      <c r="I212" s="71">
        <v>39.933481</v>
      </c>
      <c r="J212" s="71">
        <v>-74.071447000000006</v>
      </c>
    </row>
    <row r="213" spans="1:10" ht="12.75" customHeight="1" x14ac:dyDescent="0.2">
      <c r="A213" s="71" t="s">
        <v>494</v>
      </c>
      <c r="B213" s="71" t="s">
        <v>591</v>
      </c>
      <c r="C213" s="71" t="s">
        <v>592</v>
      </c>
      <c r="D213" s="71" t="s">
        <v>33</v>
      </c>
      <c r="E213" s="71">
        <v>1</v>
      </c>
      <c r="F213" s="71">
        <v>88</v>
      </c>
      <c r="G213" s="71">
        <v>39.609712000000002</v>
      </c>
      <c r="H213" s="71">
        <v>-74.292119</v>
      </c>
      <c r="I213" s="71">
        <v>39.609932000000001</v>
      </c>
      <c r="J213" s="71">
        <v>-74.291989999999998</v>
      </c>
    </row>
    <row r="214" spans="1:10" ht="12.75" customHeight="1" x14ac:dyDescent="0.2">
      <c r="A214" s="71" t="s">
        <v>494</v>
      </c>
      <c r="B214" s="71" t="s">
        <v>593</v>
      </c>
      <c r="C214" s="71" t="s">
        <v>594</v>
      </c>
      <c r="D214" s="71" t="s">
        <v>33</v>
      </c>
      <c r="E214" s="71">
        <v>1</v>
      </c>
      <c r="F214" s="71">
        <v>71</v>
      </c>
      <c r="G214" s="71">
        <v>40.033808000000001</v>
      </c>
      <c r="H214" s="71">
        <v>-74.050171000000006</v>
      </c>
      <c r="I214" s="71">
        <v>40.033993000000002</v>
      </c>
      <c r="J214" s="71">
        <v>-74.050093000000004</v>
      </c>
    </row>
    <row r="215" spans="1:10" ht="12.75" customHeight="1" x14ac:dyDescent="0.2">
      <c r="A215" s="71" t="s">
        <v>494</v>
      </c>
      <c r="B215" s="71" t="s">
        <v>595</v>
      </c>
      <c r="C215" s="71" t="s">
        <v>596</v>
      </c>
      <c r="D215" s="71" t="s">
        <v>33</v>
      </c>
      <c r="E215" s="71">
        <v>1</v>
      </c>
      <c r="F215" s="71">
        <v>92</v>
      </c>
      <c r="G215" s="71">
        <v>39.973688000000003</v>
      </c>
      <c r="H215" s="71">
        <v>-74.072182999999995</v>
      </c>
      <c r="I215" s="71">
        <v>39.973447999999998</v>
      </c>
      <c r="J215" s="71">
        <v>-74.072284999999994</v>
      </c>
    </row>
    <row r="216" spans="1:10" ht="12.75" customHeight="1" x14ac:dyDescent="0.2">
      <c r="A216" s="71" t="s">
        <v>494</v>
      </c>
      <c r="B216" s="71" t="s">
        <v>597</v>
      </c>
      <c r="C216" s="71" t="s">
        <v>598</v>
      </c>
      <c r="D216" s="71" t="s">
        <v>33</v>
      </c>
      <c r="E216" s="71">
        <v>1</v>
      </c>
      <c r="F216" s="71">
        <v>58</v>
      </c>
      <c r="G216" s="71">
        <v>40.088701999999998</v>
      </c>
      <c r="H216" s="71">
        <v>-74.072964999999996</v>
      </c>
      <c r="I216" s="71">
        <v>40.088639999999998</v>
      </c>
      <c r="J216" s="71">
        <v>-74.073150999999996</v>
      </c>
    </row>
    <row r="217" spans="1:10" ht="12.75" customHeight="1" x14ac:dyDescent="0.2">
      <c r="A217" s="71" t="s">
        <v>494</v>
      </c>
      <c r="B217" s="71" t="s">
        <v>599</v>
      </c>
      <c r="C217" s="71" t="s">
        <v>600</v>
      </c>
      <c r="D217" s="71" t="s">
        <v>33</v>
      </c>
      <c r="E217" s="71">
        <v>1</v>
      </c>
      <c r="F217" s="71">
        <v>47</v>
      </c>
      <c r="G217" s="71">
        <v>39.968992999999998</v>
      </c>
      <c r="H217" s="71">
        <v>-74.112643000000006</v>
      </c>
      <c r="I217" s="71">
        <v>39.969123000000003</v>
      </c>
      <c r="J217" s="71">
        <v>-74.112651999999997</v>
      </c>
    </row>
    <row r="218" spans="1:10" ht="12.75" customHeight="1" x14ac:dyDescent="0.2">
      <c r="A218" s="71" t="s">
        <v>494</v>
      </c>
      <c r="B218" s="71" t="s">
        <v>601</v>
      </c>
      <c r="C218" s="71" t="s">
        <v>602</v>
      </c>
      <c r="D218" s="71" t="s">
        <v>33</v>
      </c>
      <c r="E218" s="71">
        <v>1</v>
      </c>
      <c r="F218" s="71">
        <v>68</v>
      </c>
      <c r="G218" s="71">
        <v>39.943555000000003</v>
      </c>
      <c r="H218" s="71">
        <v>-74.068816999999996</v>
      </c>
      <c r="I218" s="71">
        <v>39.943739999999998</v>
      </c>
      <c r="J218" s="71">
        <v>-74.068832999999998</v>
      </c>
    </row>
    <row r="219" spans="1:10" ht="12.75" customHeight="1" x14ac:dyDescent="0.2">
      <c r="A219" s="71" t="s">
        <v>494</v>
      </c>
      <c r="B219" s="71" t="s">
        <v>603</v>
      </c>
      <c r="C219" s="71" t="s">
        <v>604</v>
      </c>
      <c r="D219" s="71" t="s">
        <v>33</v>
      </c>
      <c r="E219" s="71">
        <v>1</v>
      </c>
      <c r="F219" s="71">
        <v>33</v>
      </c>
      <c r="G219" s="71">
        <v>39.651575000000001</v>
      </c>
      <c r="H219" s="71">
        <v>-74.170817</v>
      </c>
      <c r="I219" s="71">
        <v>39.651653000000003</v>
      </c>
      <c r="J219" s="71">
        <v>-74.170755</v>
      </c>
    </row>
    <row r="220" spans="1:10" ht="12.75" customHeight="1" x14ac:dyDescent="0.2">
      <c r="A220" s="71" t="s">
        <v>494</v>
      </c>
      <c r="B220" s="71" t="s">
        <v>605</v>
      </c>
      <c r="C220" s="71" t="s">
        <v>606</v>
      </c>
      <c r="D220" s="71" t="s">
        <v>33</v>
      </c>
      <c r="E220" s="71">
        <v>1</v>
      </c>
      <c r="F220" s="71">
        <v>45</v>
      </c>
      <c r="G220" s="71">
        <v>39.615146000000003</v>
      </c>
      <c r="H220" s="71">
        <v>-74.198081999999999</v>
      </c>
      <c r="I220" s="71">
        <v>39.615253000000003</v>
      </c>
      <c r="J220" s="71">
        <v>-74.198003999999997</v>
      </c>
    </row>
    <row r="221" spans="1:10" ht="12.75" customHeight="1" x14ac:dyDescent="0.2">
      <c r="A221" s="71" t="s">
        <v>494</v>
      </c>
      <c r="B221" s="71" t="s">
        <v>607</v>
      </c>
      <c r="C221" s="71" t="s">
        <v>608</v>
      </c>
      <c r="D221" s="71" t="s">
        <v>33</v>
      </c>
      <c r="E221" s="71">
        <v>1</v>
      </c>
      <c r="F221" s="71">
        <v>275</v>
      </c>
      <c r="G221" s="71">
        <v>39.616337999999999</v>
      </c>
      <c r="H221" s="71">
        <v>-74.201430000000002</v>
      </c>
      <c r="I221" s="71">
        <v>39.615727999999997</v>
      </c>
      <c r="J221" s="71">
        <v>-74.201695999999998</v>
      </c>
    </row>
    <row r="222" spans="1:10" ht="12.75" customHeight="1" x14ac:dyDescent="0.2">
      <c r="A222" s="71" t="s">
        <v>494</v>
      </c>
      <c r="B222" s="71" t="s">
        <v>609</v>
      </c>
      <c r="C222" s="71" t="s">
        <v>610</v>
      </c>
      <c r="D222" s="71" t="s">
        <v>33</v>
      </c>
      <c r="E222" s="71">
        <v>1</v>
      </c>
      <c r="F222" s="71">
        <v>55</v>
      </c>
      <c r="G222" s="71">
        <v>39.942419000000001</v>
      </c>
      <c r="H222" s="71">
        <v>-74.133836000000002</v>
      </c>
      <c r="I222" s="71">
        <v>39.942528000000003</v>
      </c>
      <c r="J222" s="71">
        <v>-74.133700000000005</v>
      </c>
    </row>
    <row r="223" spans="1:10" ht="12.75" customHeight="1" x14ac:dyDescent="0.2">
      <c r="A223" s="71" t="s">
        <v>494</v>
      </c>
      <c r="B223" s="71" t="s">
        <v>611</v>
      </c>
      <c r="C223" s="71" t="s">
        <v>612</v>
      </c>
      <c r="D223" s="71" t="s">
        <v>33</v>
      </c>
      <c r="E223" s="71">
        <v>1</v>
      </c>
      <c r="F223" s="71">
        <v>28</v>
      </c>
      <c r="G223" s="71">
        <v>39.960276</v>
      </c>
      <c r="H223" s="71">
        <v>-74.066743000000002</v>
      </c>
      <c r="I223" s="71">
        <v>39.960352</v>
      </c>
      <c r="J223" s="71">
        <v>-74.066737000000003</v>
      </c>
    </row>
    <row r="224" spans="1:10" ht="12.75" customHeight="1" x14ac:dyDescent="0.2">
      <c r="A224" s="71" t="s">
        <v>494</v>
      </c>
      <c r="B224" s="71" t="s">
        <v>613</v>
      </c>
      <c r="C224" s="71" t="s">
        <v>614</v>
      </c>
      <c r="D224" s="71" t="s">
        <v>33</v>
      </c>
      <c r="E224" s="71">
        <v>1</v>
      </c>
      <c r="F224" s="71">
        <v>54</v>
      </c>
      <c r="G224" s="71">
        <v>39.941248000000002</v>
      </c>
      <c r="H224" s="71">
        <v>-74.171549999999996</v>
      </c>
      <c r="I224" s="71">
        <v>39.941273000000002</v>
      </c>
      <c r="J224" s="71">
        <v>-74.171738000000005</v>
      </c>
    </row>
    <row r="225" spans="1:10" ht="12.75" customHeight="1" x14ac:dyDescent="0.2">
      <c r="A225" s="71" t="s">
        <v>494</v>
      </c>
      <c r="B225" s="71" t="s">
        <v>615</v>
      </c>
      <c r="C225" s="71" t="s">
        <v>616</v>
      </c>
      <c r="D225" s="71" t="s">
        <v>33</v>
      </c>
      <c r="E225" s="71">
        <v>1</v>
      </c>
      <c r="F225" s="71">
        <v>78</v>
      </c>
      <c r="G225" s="71">
        <v>39.928587</v>
      </c>
      <c r="H225" s="71">
        <v>-74.135161999999994</v>
      </c>
      <c r="I225" s="71">
        <v>39.928694999999998</v>
      </c>
      <c r="J225" s="71">
        <v>-74.135400000000004</v>
      </c>
    </row>
    <row r="226" spans="1:10" ht="12.75" customHeight="1" x14ac:dyDescent="0.2">
      <c r="A226" s="72" t="s">
        <v>494</v>
      </c>
      <c r="B226" s="72" t="s">
        <v>617</v>
      </c>
      <c r="C226" s="72" t="s">
        <v>618</v>
      </c>
      <c r="D226" s="72" t="s">
        <v>33</v>
      </c>
      <c r="E226" s="72">
        <v>1</v>
      </c>
      <c r="F226" s="72">
        <v>61</v>
      </c>
      <c r="G226" s="72">
        <v>40.056536999999999</v>
      </c>
      <c r="H226" s="72">
        <v>-74.111705999999998</v>
      </c>
      <c r="I226" s="72">
        <v>40.056455999999997</v>
      </c>
      <c r="J226" s="72">
        <v>-74.111514999999997</v>
      </c>
    </row>
    <row r="227" spans="1:10" ht="12.75" customHeight="1" x14ac:dyDescent="0.2">
      <c r="A227" s="33"/>
      <c r="B227" s="34">
        <f>COUNTA(B164:B226)</f>
        <v>63</v>
      </c>
      <c r="C227" s="33"/>
      <c r="D227" s="33"/>
      <c r="E227" s="76"/>
      <c r="F227" s="54">
        <f>SUM(F164:F226)</f>
        <v>5388</v>
      </c>
      <c r="G227" s="33"/>
      <c r="H227" s="33"/>
      <c r="I227" s="33"/>
      <c r="J227" s="33"/>
    </row>
    <row r="228" spans="1:10" ht="12.75" customHeight="1" x14ac:dyDescent="0.2">
      <c r="A228" s="33"/>
      <c r="B228" s="34"/>
      <c r="C228" s="33"/>
      <c r="D228" s="33"/>
      <c r="E228" s="76"/>
      <c r="F228" s="54"/>
      <c r="G228" s="33"/>
      <c r="H228" s="33"/>
      <c r="I228" s="33"/>
      <c r="J228" s="33"/>
    </row>
    <row r="229" spans="1:10" ht="12.75" customHeight="1" x14ac:dyDescent="0.2">
      <c r="A229" s="33"/>
      <c r="B229" s="34"/>
      <c r="C229" s="33"/>
      <c r="D229" s="33"/>
      <c r="E229" s="76"/>
      <c r="F229" s="54"/>
      <c r="G229" s="33"/>
      <c r="H229" s="33"/>
      <c r="I229" s="33"/>
      <c r="J229" s="33"/>
    </row>
    <row r="230" spans="1:10" ht="12.75" customHeight="1" x14ac:dyDescent="0.2">
      <c r="A230" s="33"/>
      <c r="C230" s="106" t="s">
        <v>121</v>
      </c>
      <c r="D230" s="107"/>
      <c r="E230" s="108"/>
      <c r="G230" s="33"/>
      <c r="H230" s="33"/>
      <c r="I230" s="33"/>
      <c r="J230" s="33"/>
    </row>
    <row r="231" spans="1:10" s="2" customFormat="1" ht="12.75" customHeight="1" x14ac:dyDescent="0.15">
      <c r="C231" s="102" t="s">
        <v>119</v>
      </c>
      <c r="D231" s="103">
        <f>SUM(B39+B110+B162+B227)</f>
        <v>219</v>
      </c>
      <c r="E231" s="108"/>
      <c r="G231" s="55"/>
      <c r="H231" s="55"/>
      <c r="I231" s="55"/>
      <c r="J231" s="55"/>
    </row>
    <row r="232" spans="1:10" ht="12.75" customHeight="1" x14ac:dyDescent="0.2">
      <c r="A232" s="48"/>
      <c r="B232" s="48"/>
      <c r="C232" s="102" t="s">
        <v>120</v>
      </c>
      <c r="D232" s="104">
        <f>SUM(F39+F110+F162+F227)</f>
        <v>65952</v>
      </c>
      <c r="E232" s="105" t="s">
        <v>620</v>
      </c>
      <c r="F232" s="92"/>
      <c r="G232" s="47"/>
      <c r="H232" s="47"/>
      <c r="I232" s="47"/>
      <c r="J232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Jersey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4"/>
  <sheetViews>
    <sheetView workbookViewId="0">
      <selection activeCell="L234" sqref="L234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6384" width="9.140625" style="5"/>
  </cols>
  <sheetData>
    <row r="1" spans="1:10" s="2" customFormat="1" ht="40.5" customHeight="1" x14ac:dyDescent="0.15">
      <c r="A1" s="25" t="s">
        <v>15</v>
      </c>
      <c r="B1" s="25" t="s">
        <v>16</v>
      </c>
      <c r="C1" s="25" t="s">
        <v>83</v>
      </c>
      <c r="D1" s="3" t="s">
        <v>84</v>
      </c>
      <c r="E1" s="3" t="s">
        <v>85</v>
      </c>
      <c r="F1" s="3" t="s">
        <v>86</v>
      </c>
      <c r="G1" s="3" t="s">
        <v>87</v>
      </c>
      <c r="H1" s="3" t="s">
        <v>88</v>
      </c>
      <c r="I1" s="3" t="s">
        <v>89</v>
      </c>
      <c r="J1" s="77" t="s">
        <v>629</v>
      </c>
    </row>
    <row r="2" spans="1:10" ht="12.75" customHeight="1" x14ac:dyDescent="0.2">
      <c r="A2" s="71" t="s">
        <v>177</v>
      </c>
      <c r="B2" s="71" t="s">
        <v>178</v>
      </c>
      <c r="C2" s="71" t="s">
        <v>179</v>
      </c>
      <c r="D2" s="71">
        <v>101</v>
      </c>
      <c r="E2" s="71" t="s">
        <v>45</v>
      </c>
      <c r="F2" s="71">
        <v>1</v>
      </c>
      <c r="G2" s="71" t="s">
        <v>621</v>
      </c>
      <c r="H2" s="71">
        <v>0</v>
      </c>
      <c r="I2" s="71" t="s">
        <v>621</v>
      </c>
      <c r="J2" s="71">
        <v>218</v>
      </c>
    </row>
    <row r="3" spans="1:10" ht="12.75" customHeight="1" x14ac:dyDescent="0.2">
      <c r="A3" s="71" t="s">
        <v>177</v>
      </c>
      <c r="B3" s="71" t="s">
        <v>180</v>
      </c>
      <c r="C3" s="71" t="s">
        <v>181</v>
      </c>
      <c r="D3" s="71">
        <v>101</v>
      </c>
      <c r="E3" s="71" t="s">
        <v>45</v>
      </c>
      <c r="F3" s="71">
        <v>1</v>
      </c>
      <c r="G3" s="71" t="s">
        <v>621</v>
      </c>
      <c r="H3" s="71">
        <v>0</v>
      </c>
      <c r="I3" s="71" t="s">
        <v>621</v>
      </c>
      <c r="J3" s="71">
        <v>124</v>
      </c>
    </row>
    <row r="4" spans="1:10" ht="12.75" customHeight="1" x14ac:dyDescent="0.2">
      <c r="A4" s="71" t="s">
        <v>177</v>
      </c>
      <c r="B4" s="71" t="s">
        <v>182</v>
      </c>
      <c r="C4" s="71" t="s">
        <v>183</v>
      </c>
      <c r="D4" s="71">
        <v>101</v>
      </c>
      <c r="E4" s="71" t="s">
        <v>45</v>
      </c>
      <c r="F4" s="71">
        <v>1</v>
      </c>
      <c r="G4" s="71" t="s">
        <v>621</v>
      </c>
      <c r="H4" s="71">
        <v>0</v>
      </c>
      <c r="I4" s="71" t="s">
        <v>621</v>
      </c>
      <c r="J4" s="71">
        <v>217</v>
      </c>
    </row>
    <row r="5" spans="1:10" ht="12.75" customHeight="1" x14ac:dyDescent="0.2">
      <c r="A5" s="71" t="s">
        <v>177</v>
      </c>
      <c r="B5" s="71" t="s">
        <v>184</v>
      </c>
      <c r="C5" s="71" t="s">
        <v>185</v>
      </c>
      <c r="D5" s="71">
        <v>101</v>
      </c>
      <c r="E5" s="71" t="s">
        <v>45</v>
      </c>
      <c r="F5" s="71">
        <v>1</v>
      </c>
      <c r="G5" s="71" t="s">
        <v>621</v>
      </c>
      <c r="H5" s="71">
        <v>0</v>
      </c>
      <c r="I5" s="71" t="s">
        <v>621</v>
      </c>
      <c r="J5" s="71">
        <v>320</v>
      </c>
    </row>
    <row r="6" spans="1:10" ht="12.75" customHeight="1" x14ac:dyDescent="0.2">
      <c r="A6" s="71" t="s">
        <v>177</v>
      </c>
      <c r="B6" s="71" t="s">
        <v>186</v>
      </c>
      <c r="C6" s="71" t="s">
        <v>187</v>
      </c>
      <c r="D6" s="71">
        <v>101</v>
      </c>
      <c r="E6" s="71" t="s">
        <v>45</v>
      </c>
      <c r="F6" s="71">
        <v>1</v>
      </c>
      <c r="G6" s="71" t="s">
        <v>621</v>
      </c>
      <c r="H6" s="71">
        <v>0</v>
      </c>
      <c r="I6" s="71" t="s">
        <v>621</v>
      </c>
      <c r="J6" s="71">
        <v>220</v>
      </c>
    </row>
    <row r="7" spans="1:10" ht="12.75" customHeight="1" x14ac:dyDescent="0.2">
      <c r="A7" s="71" t="s">
        <v>177</v>
      </c>
      <c r="B7" s="71" t="s">
        <v>188</v>
      </c>
      <c r="C7" s="71" t="s">
        <v>189</v>
      </c>
      <c r="D7" s="71">
        <v>101</v>
      </c>
      <c r="E7" s="71" t="s">
        <v>45</v>
      </c>
      <c r="F7" s="71">
        <v>1</v>
      </c>
      <c r="G7" s="71" t="s">
        <v>621</v>
      </c>
      <c r="H7" s="71">
        <v>0</v>
      </c>
      <c r="I7" s="71" t="s">
        <v>621</v>
      </c>
      <c r="J7" s="71">
        <v>32</v>
      </c>
    </row>
    <row r="8" spans="1:10" ht="12.75" customHeight="1" x14ac:dyDescent="0.2">
      <c r="A8" s="71" t="s">
        <v>177</v>
      </c>
      <c r="B8" s="71" t="s">
        <v>190</v>
      </c>
      <c r="C8" s="71" t="s">
        <v>191</v>
      </c>
      <c r="D8" s="71">
        <v>101</v>
      </c>
      <c r="E8" s="71" t="s">
        <v>45</v>
      </c>
      <c r="F8" s="71">
        <v>1</v>
      </c>
      <c r="G8" s="71" t="s">
        <v>621</v>
      </c>
      <c r="H8" s="71">
        <v>0</v>
      </c>
      <c r="I8" s="71" t="s">
        <v>621</v>
      </c>
      <c r="J8" s="71">
        <v>263</v>
      </c>
    </row>
    <row r="9" spans="1:10" ht="12.75" customHeight="1" x14ac:dyDescent="0.2">
      <c r="A9" s="71" t="s">
        <v>177</v>
      </c>
      <c r="B9" s="71" t="s">
        <v>192</v>
      </c>
      <c r="C9" s="71" t="s">
        <v>193</v>
      </c>
      <c r="D9" s="71">
        <v>101</v>
      </c>
      <c r="E9" s="71" t="s">
        <v>45</v>
      </c>
      <c r="F9" s="71">
        <v>1</v>
      </c>
      <c r="G9" s="71" t="s">
        <v>621</v>
      </c>
      <c r="H9" s="71">
        <v>0</v>
      </c>
      <c r="I9" s="71" t="s">
        <v>621</v>
      </c>
      <c r="J9" s="71">
        <v>167</v>
      </c>
    </row>
    <row r="10" spans="1:10" ht="12.75" customHeight="1" x14ac:dyDescent="0.2">
      <c r="A10" s="71" t="s">
        <v>177</v>
      </c>
      <c r="B10" s="71" t="s">
        <v>194</v>
      </c>
      <c r="C10" s="71" t="s">
        <v>195</v>
      </c>
      <c r="D10" s="71">
        <v>101</v>
      </c>
      <c r="E10" s="71" t="s">
        <v>45</v>
      </c>
      <c r="F10" s="71">
        <v>1</v>
      </c>
      <c r="G10" s="71" t="s">
        <v>621</v>
      </c>
      <c r="H10" s="71">
        <v>0</v>
      </c>
      <c r="I10" s="71" t="s">
        <v>621</v>
      </c>
      <c r="J10" s="71">
        <v>258</v>
      </c>
    </row>
    <row r="11" spans="1:10" ht="12.75" customHeight="1" x14ac:dyDescent="0.2">
      <c r="A11" s="71" t="s">
        <v>177</v>
      </c>
      <c r="B11" s="71" t="s">
        <v>196</v>
      </c>
      <c r="C11" s="71" t="s">
        <v>197</v>
      </c>
      <c r="D11" s="71">
        <v>101</v>
      </c>
      <c r="E11" s="71" t="s">
        <v>45</v>
      </c>
      <c r="F11" s="71">
        <v>1</v>
      </c>
      <c r="G11" s="71" t="s">
        <v>621</v>
      </c>
      <c r="H11" s="71">
        <v>0</v>
      </c>
      <c r="I11" s="71" t="s">
        <v>621</v>
      </c>
      <c r="J11" s="71">
        <v>300</v>
      </c>
    </row>
    <row r="12" spans="1:10" ht="12.75" customHeight="1" x14ac:dyDescent="0.2">
      <c r="A12" s="71" t="s">
        <v>177</v>
      </c>
      <c r="B12" s="71" t="s">
        <v>198</v>
      </c>
      <c r="C12" s="71" t="s">
        <v>199</v>
      </c>
      <c r="D12" s="71">
        <v>101</v>
      </c>
      <c r="E12" s="71" t="s">
        <v>45</v>
      </c>
      <c r="F12" s="71">
        <v>1</v>
      </c>
      <c r="G12" s="71" t="s">
        <v>621</v>
      </c>
      <c r="H12" s="71">
        <v>0</v>
      </c>
      <c r="I12" s="71" t="s">
        <v>621</v>
      </c>
      <c r="J12" s="71">
        <v>256</v>
      </c>
    </row>
    <row r="13" spans="1:10" ht="12.75" customHeight="1" x14ac:dyDescent="0.2">
      <c r="A13" s="71" t="s">
        <v>177</v>
      </c>
      <c r="B13" s="71" t="s">
        <v>200</v>
      </c>
      <c r="C13" s="71" t="s">
        <v>201</v>
      </c>
      <c r="D13" s="71">
        <v>101</v>
      </c>
      <c r="E13" s="71" t="s">
        <v>45</v>
      </c>
      <c r="F13" s="71">
        <v>1</v>
      </c>
      <c r="G13" s="71" t="s">
        <v>621</v>
      </c>
      <c r="H13" s="71">
        <v>0</v>
      </c>
      <c r="I13" s="71" t="s">
        <v>621</v>
      </c>
      <c r="J13" s="71">
        <v>151</v>
      </c>
    </row>
    <row r="14" spans="1:10" ht="12.75" customHeight="1" x14ac:dyDescent="0.2">
      <c r="A14" s="71" t="s">
        <v>177</v>
      </c>
      <c r="B14" s="71" t="s">
        <v>202</v>
      </c>
      <c r="C14" s="71" t="s">
        <v>203</v>
      </c>
      <c r="D14" s="71">
        <v>101</v>
      </c>
      <c r="E14" s="71" t="s">
        <v>45</v>
      </c>
      <c r="F14" s="71">
        <v>1</v>
      </c>
      <c r="G14" s="71" t="s">
        <v>621</v>
      </c>
      <c r="H14" s="71">
        <v>0</v>
      </c>
      <c r="I14" s="71" t="s">
        <v>621</v>
      </c>
      <c r="J14" s="71">
        <v>926</v>
      </c>
    </row>
    <row r="15" spans="1:10" ht="12.75" customHeight="1" x14ac:dyDescent="0.2">
      <c r="A15" s="71" t="s">
        <v>177</v>
      </c>
      <c r="B15" s="71" t="s">
        <v>204</v>
      </c>
      <c r="C15" s="71" t="s">
        <v>205</v>
      </c>
      <c r="D15" s="71">
        <v>101</v>
      </c>
      <c r="E15" s="71" t="s">
        <v>45</v>
      </c>
      <c r="F15" s="71">
        <v>1</v>
      </c>
      <c r="G15" s="71" t="s">
        <v>621</v>
      </c>
      <c r="H15" s="71">
        <v>0</v>
      </c>
      <c r="I15" s="71" t="s">
        <v>621</v>
      </c>
      <c r="J15" s="71">
        <v>247</v>
      </c>
    </row>
    <row r="16" spans="1:10" ht="12.75" customHeight="1" x14ac:dyDescent="0.2">
      <c r="A16" s="71" t="s">
        <v>177</v>
      </c>
      <c r="B16" s="71" t="s">
        <v>206</v>
      </c>
      <c r="C16" s="71" t="s">
        <v>207</v>
      </c>
      <c r="D16" s="71">
        <v>101</v>
      </c>
      <c r="E16" s="71" t="s">
        <v>45</v>
      </c>
      <c r="F16" s="71">
        <v>1</v>
      </c>
      <c r="G16" s="71" t="s">
        <v>621</v>
      </c>
      <c r="H16" s="71">
        <v>0</v>
      </c>
      <c r="I16" s="71" t="s">
        <v>621</v>
      </c>
      <c r="J16" s="71">
        <v>300</v>
      </c>
    </row>
    <row r="17" spans="1:10" ht="12.75" customHeight="1" x14ac:dyDescent="0.2">
      <c r="A17" s="71" t="s">
        <v>177</v>
      </c>
      <c r="B17" s="71" t="s">
        <v>208</v>
      </c>
      <c r="C17" s="71" t="s">
        <v>209</v>
      </c>
      <c r="D17" s="71">
        <v>101</v>
      </c>
      <c r="E17" s="71" t="s">
        <v>45</v>
      </c>
      <c r="F17" s="71">
        <v>1</v>
      </c>
      <c r="G17" s="71" t="s">
        <v>621</v>
      </c>
      <c r="H17" s="71">
        <v>0</v>
      </c>
      <c r="I17" s="71" t="s">
        <v>621</v>
      </c>
      <c r="J17" s="71">
        <v>349</v>
      </c>
    </row>
    <row r="18" spans="1:10" ht="12.75" customHeight="1" x14ac:dyDescent="0.2">
      <c r="A18" s="71" t="s">
        <v>177</v>
      </c>
      <c r="B18" s="71" t="s">
        <v>210</v>
      </c>
      <c r="C18" s="71" t="s">
        <v>211</v>
      </c>
      <c r="D18" s="71">
        <v>101</v>
      </c>
      <c r="E18" s="71" t="s">
        <v>45</v>
      </c>
      <c r="F18" s="71">
        <v>1</v>
      </c>
      <c r="G18" s="71" t="s">
        <v>621</v>
      </c>
      <c r="H18" s="71">
        <v>0</v>
      </c>
      <c r="I18" s="71" t="s">
        <v>621</v>
      </c>
      <c r="J18" s="71">
        <v>203</v>
      </c>
    </row>
    <row r="19" spans="1:10" ht="12.75" customHeight="1" x14ac:dyDescent="0.2">
      <c r="A19" s="71" t="s">
        <v>177</v>
      </c>
      <c r="B19" s="71" t="s">
        <v>212</v>
      </c>
      <c r="C19" s="71" t="s">
        <v>213</v>
      </c>
      <c r="D19" s="71">
        <v>101</v>
      </c>
      <c r="E19" s="71" t="s">
        <v>45</v>
      </c>
      <c r="F19" s="71">
        <v>1</v>
      </c>
      <c r="G19" s="71" t="s">
        <v>621</v>
      </c>
      <c r="H19" s="71">
        <v>0</v>
      </c>
      <c r="I19" s="71" t="s">
        <v>621</v>
      </c>
      <c r="J19" s="71">
        <v>651</v>
      </c>
    </row>
    <row r="20" spans="1:10" ht="12.75" customHeight="1" x14ac:dyDescent="0.2">
      <c r="A20" s="71" t="s">
        <v>177</v>
      </c>
      <c r="B20" s="71" t="s">
        <v>214</v>
      </c>
      <c r="C20" s="71" t="s">
        <v>215</v>
      </c>
      <c r="D20" s="71">
        <v>101</v>
      </c>
      <c r="E20" s="71" t="s">
        <v>45</v>
      </c>
      <c r="F20" s="71">
        <v>1</v>
      </c>
      <c r="G20" s="71" t="s">
        <v>621</v>
      </c>
      <c r="H20" s="71">
        <v>0</v>
      </c>
      <c r="I20" s="71" t="s">
        <v>621</v>
      </c>
      <c r="J20" s="71">
        <v>493</v>
      </c>
    </row>
    <row r="21" spans="1:10" ht="12.75" customHeight="1" x14ac:dyDescent="0.2">
      <c r="A21" s="71" t="s">
        <v>177</v>
      </c>
      <c r="B21" s="71" t="s">
        <v>216</v>
      </c>
      <c r="C21" s="71" t="s">
        <v>217</v>
      </c>
      <c r="D21" s="71">
        <v>101</v>
      </c>
      <c r="E21" s="71" t="s">
        <v>45</v>
      </c>
      <c r="F21" s="71">
        <v>1</v>
      </c>
      <c r="G21" s="71" t="s">
        <v>621</v>
      </c>
      <c r="H21" s="71">
        <v>0</v>
      </c>
      <c r="I21" s="71" t="s">
        <v>621</v>
      </c>
      <c r="J21" s="71">
        <v>344</v>
      </c>
    </row>
    <row r="22" spans="1:10" ht="12.75" customHeight="1" x14ac:dyDescent="0.2">
      <c r="A22" s="71" t="s">
        <v>177</v>
      </c>
      <c r="B22" s="71" t="s">
        <v>218</v>
      </c>
      <c r="C22" s="71" t="s">
        <v>219</v>
      </c>
      <c r="D22" s="71">
        <v>101</v>
      </c>
      <c r="E22" s="71" t="s">
        <v>45</v>
      </c>
      <c r="F22" s="71">
        <v>1</v>
      </c>
      <c r="G22" s="71" t="s">
        <v>621</v>
      </c>
      <c r="H22" s="71">
        <v>0</v>
      </c>
      <c r="I22" s="71" t="s">
        <v>621</v>
      </c>
      <c r="J22" s="71">
        <v>381</v>
      </c>
    </row>
    <row r="23" spans="1:10" ht="12.75" customHeight="1" x14ac:dyDescent="0.2">
      <c r="A23" s="71" t="s">
        <v>177</v>
      </c>
      <c r="B23" s="71" t="s">
        <v>220</v>
      </c>
      <c r="C23" s="71" t="s">
        <v>221</v>
      </c>
      <c r="D23" s="71">
        <v>101</v>
      </c>
      <c r="E23" s="71" t="s">
        <v>45</v>
      </c>
      <c r="F23" s="71">
        <v>1</v>
      </c>
      <c r="G23" s="71" t="s">
        <v>621</v>
      </c>
      <c r="H23" s="71">
        <v>0</v>
      </c>
      <c r="I23" s="71" t="s">
        <v>621</v>
      </c>
      <c r="J23" s="71">
        <v>957</v>
      </c>
    </row>
    <row r="24" spans="1:10" ht="12.75" customHeight="1" x14ac:dyDescent="0.2">
      <c r="A24" s="71" t="s">
        <v>177</v>
      </c>
      <c r="B24" s="71" t="s">
        <v>222</v>
      </c>
      <c r="C24" s="71" t="s">
        <v>223</v>
      </c>
      <c r="D24" s="71">
        <v>101</v>
      </c>
      <c r="E24" s="71" t="s">
        <v>45</v>
      </c>
      <c r="F24" s="71">
        <v>1</v>
      </c>
      <c r="G24" s="71" t="s">
        <v>621</v>
      </c>
      <c r="H24" s="71">
        <v>0</v>
      </c>
      <c r="I24" s="71" t="s">
        <v>621</v>
      </c>
      <c r="J24" s="71">
        <v>290</v>
      </c>
    </row>
    <row r="25" spans="1:10" ht="12.75" customHeight="1" x14ac:dyDescent="0.2">
      <c r="A25" s="71" t="s">
        <v>177</v>
      </c>
      <c r="B25" s="71" t="s">
        <v>224</v>
      </c>
      <c r="C25" s="71" t="s">
        <v>225</v>
      </c>
      <c r="D25" s="71">
        <v>101</v>
      </c>
      <c r="E25" s="71" t="s">
        <v>45</v>
      </c>
      <c r="F25" s="71">
        <v>1</v>
      </c>
      <c r="G25" s="71" t="s">
        <v>621</v>
      </c>
      <c r="H25" s="71">
        <v>0</v>
      </c>
      <c r="I25" s="71" t="s">
        <v>621</v>
      </c>
      <c r="J25" s="71">
        <v>257</v>
      </c>
    </row>
    <row r="26" spans="1:10" ht="12.75" customHeight="1" x14ac:dyDescent="0.2">
      <c r="A26" s="71" t="s">
        <v>177</v>
      </c>
      <c r="B26" s="71" t="s">
        <v>226</v>
      </c>
      <c r="C26" s="71" t="s">
        <v>227</v>
      </c>
      <c r="D26" s="71">
        <v>101</v>
      </c>
      <c r="E26" s="71" t="s">
        <v>45</v>
      </c>
      <c r="F26" s="71">
        <v>1</v>
      </c>
      <c r="G26" s="71" t="s">
        <v>621</v>
      </c>
      <c r="H26" s="71">
        <v>0</v>
      </c>
      <c r="I26" s="71" t="s">
        <v>621</v>
      </c>
      <c r="J26" s="71">
        <v>205</v>
      </c>
    </row>
    <row r="27" spans="1:10" ht="12.75" customHeight="1" x14ac:dyDescent="0.2">
      <c r="A27" s="71" t="s">
        <v>177</v>
      </c>
      <c r="B27" s="71" t="s">
        <v>228</v>
      </c>
      <c r="C27" s="71" t="s">
        <v>229</v>
      </c>
      <c r="D27" s="71">
        <v>101</v>
      </c>
      <c r="E27" s="71" t="s">
        <v>45</v>
      </c>
      <c r="F27" s="71">
        <v>1</v>
      </c>
      <c r="G27" s="71" t="s">
        <v>621</v>
      </c>
      <c r="H27" s="71">
        <v>0</v>
      </c>
      <c r="I27" s="71" t="s">
        <v>621</v>
      </c>
      <c r="J27" s="71">
        <v>404</v>
      </c>
    </row>
    <row r="28" spans="1:10" ht="12.75" customHeight="1" x14ac:dyDescent="0.2">
      <c r="A28" s="71" t="s">
        <v>177</v>
      </c>
      <c r="B28" s="71" t="s">
        <v>230</v>
      </c>
      <c r="C28" s="71" t="s">
        <v>231</v>
      </c>
      <c r="D28" s="71">
        <v>101</v>
      </c>
      <c r="E28" s="71" t="s">
        <v>45</v>
      </c>
      <c r="F28" s="71">
        <v>1</v>
      </c>
      <c r="G28" s="71" t="s">
        <v>621</v>
      </c>
      <c r="H28" s="71">
        <v>0</v>
      </c>
      <c r="I28" s="71" t="s">
        <v>621</v>
      </c>
      <c r="J28" s="71">
        <v>273</v>
      </c>
    </row>
    <row r="29" spans="1:10" ht="12.75" customHeight="1" x14ac:dyDescent="0.2">
      <c r="A29" s="71" t="s">
        <v>177</v>
      </c>
      <c r="B29" s="71" t="s">
        <v>232</v>
      </c>
      <c r="C29" s="71" t="s">
        <v>233</v>
      </c>
      <c r="D29" s="71">
        <v>101</v>
      </c>
      <c r="E29" s="71" t="s">
        <v>45</v>
      </c>
      <c r="F29" s="71">
        <v>1</v>
      </c>
      <c r="G29" s="71" t="s">
        <v>621</v>
      </c>
      <c r="H29" s="71">
        <v>0</v>
      </c>
      <c r="I29" s="71" t="s">
        <v>621</v>
      </c>
      <c r="J29" s="71">
        <v>150</v>
      </c>
    </row>
    <row r="30" spans="1:10" ht="12.75" customHeight="1" x14ac:dyDescent="0.2">
      <c r="A30" s="71" t="s">
        <v>177</v>
      </c>
      <c r="B30" s="71" t="s">
        <v>234</v>
      </c>
      <c r="C30" s="71" t="s">
        <v>235</v>
      </c>
      <c r="D30" s="71">
        <v>101</v>
      </c>
      <c r="E30" s="71" t="s">
        <v>45</v>
      </c>
      <c r="F30" s="71">
        <v>1</v>
      </c>
      <c r="G30" s="71" t="s">
        <v>621</v>
      </c>
      <c r="H30" s="71">
        <v>0</v>
      </c>
      <c r="I30" s="71" t="s">
        <v>621</v>
      </c>
      <c r="J30" s="71">
        <v>1170</v>
      </c>
    </row>
    <row r="31" spans="1:10" ht="12.75" customHeight="1" x14ac:dyDescent="0.2">
      <c r="A31" s="71" t="s">
        <v>177</v>
      </c>
      <c r="B31" s="71" t="s">
        <v>236</v>
      </c>
      <c r="C31" s="71" t="s">
        <v>237</v>
      </c>
      <c r="D31" s="71">
        <v>101</v>
      </c>
      <c r="E31" s="71" t="s">
        <v>45</v>
      </c>
      <c r="F31" s="71">
        <v>1</v>
      </c>
      <c r="G31" s="71" t="s">
        <v>621</v>
      </c>
      <c r="H31" s="71">
        <v>0</v>
      </c>
      <c r="I31" s="71" t="s">
        <v>621</v>
      </c>
      <c r="J31" s="71">
        <v>409</v>
      </c>
    </row>
    <row r="32" spans="1:10" ht="12.75" customHeight="1" x14ac:dyDescent="0.2">
      <c r="A32" s="71" t="s">
        <v>177</v>
      </c>
      <c r="B32" s="71" t="s">
        <v>238</v>
      </c>
      <c r="C32" s="71" t="s">
        <v>239</v>
      </c>
      <c r="D32" s="71">
        <v>101</v>
      </c>
      <c r="E32" s="71" t="s">
        <v>45</v>
      </c>
      <c r="F32" s="71">
        <v>1</v>
      </c>
      <c r="G32" s="71" t="s">
        <v>621</v>
      </c>
      <c r="H32" s="71">
        <v>0</v>
      </c>
      <c r="I32" s="71" t="s">
        <v>621</v>
      </c>
      <c r="J32" s="71">
        <v>1380</v>
      </c>
    </row>
    <row r="33" spans="1:10" ht="12.75" customHeight="1" x14ac:dyDescent="0.2">
      <c r="A33" s="71" t="s">
        <v>177</v>
      </c>
      <c r="B33" s="71" t="s">
        <v>240</v>
      </c>
      <c r="C33" s="71" t="s">
        <v>241</v>
      </c>
      <c r="D33" s="71">
        <v>101</v>
      </c>
      <c r="E33" s="71" t="s">
        <v>45</v>
      </c>
      <c r="F33" s="71">
        <v>1</v>
      </c>
      <c r="G33" s="71" t="s">
        <v>621</v>
      </c>
      <c r="H33" s="71">
        <v>0</v>
      </c>
      <c r="I33" s="71" t="s">
        <v>621</v>
      </c>
      <c r="J33" s="71">
        <v>347</v>
      </c>
    </row>
    <row r="34" spans="1:10" ht="12.75" customHeight="1" x14ac:dyDescent="0.2">
      <c r="A34" s="71" t="s">
        <v>177</v>
      </c>
      <c r="B34" s="71" t="s">
        <v>242</v>
      </c>
      <c r="C34" s="71" t="s">
        <v>243</v>
      </c>
      <c r="D34" s="71">
        <v>101</v>
      </c>
      <c r="E34" s="71" t="s">
        <v>45</v>
      </c>
      <c r="F34" s="71">
        <v>1</v>
      </c>
      <c r="G34" s="71" t="s">
        <v>621</v>
      </c>
      <c r="H34" s="71">
        <v>0</v>
      </c>
      <c r="I34" s="71" t="s">
        <v>621</v>
      </c>
      <c r="J34" s="71">
        <v>489</v>
      </c>
    </row>
    <row r="35" spans="1:10" ht="12.75" customHeight="1" x14ac:dyDescent="0.2">
      <c r="A35" s="71" t="s">
        <v>177</v>
      </c>
      <c r="B35" s="71" t="s">
        <v>244</v>
      </c>
      <c r="C35" s="71" t="s">
        <v>245</v>
      </c>
      <c r="D35" s="71">
        <v>101</v>
      </c>
      <c r="E35" s="71" t="s">
        <v>45</v>
      </c>
      <c r="F35" s="71">
        <v>1</v>
      </c>
      <c r="G35" s="71" t="s">
        <v>621</v>
      </c>
      <c r="H35" s="71">
        <v>0</v>
      </c>
      <c r="I35" s="71" t="s">
        <v>621</v>
      </c>
      <c r="J35" s="71">
        <v>180</v>
      </c>
    </row>
    <row r="36" spans="1:10" ht="12.75" customHeight="1" x14ac:dyDescent="0.2">
      <c r="A36" s="71" t="s">
        <v>177</v>
      </c>
      <c r="B36" s="71" t="s">
        <v>246</v>
      </c>
      <c r="C36" s="71" t="s">
        <v>247</v>
      </c>
      <c r="D36" s="71">
        <v>101</v>
      </c>
      <c r="E36" s="71" t="s">
        <v>45</v>
      </c>
      <c r="F36" s="71">
        <v>1</v>
      </c>
      <c r="G36" s="71" t="s">
        <v>621</v>
      </c>
      <c r="H36" s="71">
        <v>0</v>
      </c>
      <c r="I36" s="71" t="s">
        <v>621</v>
      </c>
      <c r="J36" s="71">
        <v>110</v>
      </c>
    </row>
    <row r="37" spans="1:10" ht="12.75" customHeight="1" x14ac:dyDescent="0.2">
      <c r="A37" s="71" t="s">
        <v>177</v>
      </c>
      <c r="B37" s="71" t="s">
        <v>248</v>
      </c>
      <c r="C37" s="71" t="s">
        <v>249</v>
      </c>
      <c r="D37" s="71">
        <v>101</v>
      </c>
      <c r="E37" s="71" t="s">
        <v>45</v>
      </c>
      <c r="F37" s="71">
        <v>1</v>
      </c>
      <c r="G37" s="71" t="s">
        <v>621</v>
      </c>
      <c r="H37" s="71">
        <v>0</v>
      </c>
      <c r="I37" s="71" t="s">
        <v>621</v>
      </c>
      <c r="J37" s="71">
        <v>311</v>
      </c>
    </row>
    <row r="38" spans="1:10" ht="12.75" customHeight="1" x14ac:dyDescent="0.2">
      <c r="A38" s="72" t="s">
        <v>177</v>
      </c>
      <c r="B38" s="72" t="s">
        <v>250</v>
      </c>
      <c r="C38" s="72" t="s">
        <v>251</v>
      </c>
      <c r="D38" s="72">
        <v>101</v>
      </c>
      <c r="E38" s="72" t="s">
        <v>45</v>
      </c>
      <c r="F38" s="72">
        <v>1</v>
      </c>
      <c r="G38" s="72" t="s">
        <v>621</v>
      </c>
      <c r="H38" s="72">
        <v>0</v>
      </c>
      <c r="I38" s="72" t="s">
        <v>621</v>
      </c>
      <c r="J38" s="72">
        <v>169</v>
      </c>
    </row>
    <row r="39" spans="1:10" ht="12.75" customHeight="1" x14ac:dyDescent="0.2">
      <c r="A39" s="32"/>
      <c r="B39" s="62">
        <f>COUNTA(B2:B38)</f>
        <v>37</v>
      </c>
      <c r="C39" s="20"/>
      <c r="D39" s="20"/>
      <c r="E39" s="20"/>
      <c r="F39" s="29">
        <f>COUNTIF(F2:F38, "&gt;0")</f>
        <v>37</v>
      </c>
      <c r="G39" s="20"/>
      <c r="H39" s="29"/>
      <c r="I39" s="32"/>
      <c r="J39" s="54">
        <f>SUM(J2:J38)</f>
        <v>13521</v>
      </c>
    </row>
    <row r="40" spans="1:10" ht="12.75" customHeight="1" x14ac:dyDescent="0.2">
      <c r="A40" s="32"/>
      <c r="B40" s="56"/>
      <c r="C40" s="32"/>
      <c r="D40" s="32"/>
      <c r="E40" s="32"/>
      <c r="F40" s="32"/>
      <c r="G40" s="32"/>
      <c r="H40" s="32"/>
      <c r="I40" s="32"/>
      <c r="J40" s="24"/>
    </row>
    <row r="41" spans="1:10" ht="12.75" customHeight="1" x14ac:dyDescent="0.2">
      <c r="A41" s="71" t="s">
        <v>252</v>
      </c>
      <c r="B41" s="71" t="s">
        <v>253</v>
      </c>
      <c r="C41" s="71" t="s">
        <v>254</v>
      </c>
      <c r="D41" s="71">
        <v>101</v>
      </c>
      <c r="E41" s="71" t="s">
        <v>45</v>
      </c>
      <c r="F41" s="71">
        <v>1</v>
      </c>
      <c r="G41" s="71" t="s">
        <v>621</v>
      </c>
      <c r="H41" s="71">
        <v>0</v>
      </c>
      <c r="I41" s="71" t="s">
        <v>621</v>
      </c>
      <c r="J41" s="71">
        <v>257</v>
      </c>
    </row>
    <row r="42" spans="1:10" ht="12.75" customHeight="1" x14ac:dyDescent="0.2">
      <c r="A42" s="71" t="s">
        <v>252</v>
      </c>
      <c r="B42" s="71" t="s">
        <v>255</v>
      </c>
      <c r="C42" s="71" t="s">
        <v>256</v>
      </c>
      <c r="D42" s="71">
        <v>101</v>
      </c>
      <c r="E42" s="71" t="s">
        <v>45</v>
      </c>
      <c r="F42" s="71">
        <v>1</v>
      </c>
      <c r="G42" s="71" t="s">
        <v>621</v>
      </c>
      <c r="H42" s="71">
        <v>0</v>
      </c>
      <c r="I42" s="71" t="s">
        <v>621</v>
      </c>
      <c r="J42" s="71">
        <v>256</v>
      </c>
    </row>
    <row r="43" spans="1:10" ht="12.75" customHeight="1" x14ac:dyDescent="0.2">
      <c r="A43" s="71" t="s">
        <v>252</v>
      </c>
      <c r="B43" s="71" t="s">
        <v>257</v>
      </c>
      <c r="C43" s="71" t="s">
        <v>258</v>
      </c>
      <c r="D43" s="71">
        <v>101</v>
      </c>
      <c r="E43" s="71" t="s">
        <v>45</v>
      </c>
      <c r="F43" s="71">
        <v>1</v>
      </c>
      <c r="G43" s="71" t="s">
        <v>621</v>
      </c>
      <c r="H43" s="71">
        <v>0</v>
      </c>
      <c r="I43" s="71" t="s">
        <v>621</v>
      </c>
      <c r="J43" s="71">
        <v>343</v>
      </c>
    </row>
    <row r="44" spans="1:10" ht="12.75" customHeight="1" x14ac:dyDescent="0.2">
      <c r="A44" s="71" t="s">
        <v>252</v>
      </c>
      <c r="B44" s="71" t="s">
        <v>259</v>
      </c>
      <c r="C44" s="71" t="s">
        <v>260</v>
      </c>
      <c r="D44" s="71">
        <v>101</v>
      </c>
      <c r="E44" s="71" t="s">
        <v>45</v>
      </c>
      <c r="F44" s="71">
        <v>1</v>
      </c>
      <c r="G44" s="71" t="s">
        <v>621</v>
      </c>
      <c r="H44" s="71">
        <v>0</v>
      </c>
      <c r="I44" s="71" t="s">
        <v>621</v>
      </c>
      <c r="J44" s="71">
        <v>292</v>
      </c>
    </row>
    <row r="45" spans="1:10" ht="12.75" customHeight="1" x14ac:dyDescent="0.2">
      <c r="A45" s="71" t="s">
        <v>252</v>
      </c>
      <c r="B45" s="71" t="s">
        <v>261</v>
      </c>
      <c r="C45" s="71" t="s">
        <v>262</v>
      </c>
      <c r="D45" s="71">
        <v>101</v>
      </c>
      <c r="E45" s="71" t="s">
        <v>45</v>
      </c>
      <c r="F45" s="71">
        <v>1</v>
      </c>
      <c r="G45" s="71" t="s">
        <v>621</v>
      </c>
      <c r="H45" s="71">
        <v>0</v>
      </c>
      <c r="I45" s="71" t="s">
        <v>621</v>
      </c>
      <c r="J45" s="71">
        <v>344</v>
      </c>
    </row>
    <row r="46" spans="1:10" ht="12.75" customHeight="1" x14ac:dyDescent="0.2">
      <c r="A46" s="71" t="s">
        <v>252</v>
      </c>
      <c r="B46" s="71" t="s">
        <v>263</v>
      </c>
      <c r="C46" s="71" t="s">
        <v>264</v>
      </c>
      <c r="D46" s="71">
        <v>101</v>
      </c>
      <c r="E46" s="71" t="s">
        <v>45</v>
      </c>
      <c r="F46" s="71">
        <v>1</v>
      </c>
      <c r="G46" s="71" t="s">
        <v>621</v>
      </c>
      <c r="H46" s="71">
        <v>0</v>
      </c>
      <c r="I46" s="71" t="s">
        <v>621</v>
      </c>
      <c r="J46" s="71">
        <v>247</v>
      </c>
    </row>
    <row r="47" spans="1:10" ht="12.75" customHeight="1" x14ac:dyDescent="0.2">
      <c r="A47" s="71" t="s">
        <v>252</v>
      </c>
      <c r="B47" s="71" t="s">
        <v>265</v>
      </c>
      <c r="C47" s="71" t="s">
        <v>266</v>
      </c>
      <c r="D47" s="71">
        <v>101</v>
      </c>
      <c r="E47" s="71" t="s">
        <v>45</v>
      </c>
      <c r="F47" s="71">
        <v>1</v>
      </c>
      <c r="G47" s="71" t="s">
        <v>621</v>
      </c>
      <c r="H47" s="71">
        <v>0</v>
      </c>
      <c r="I47" s="71" t="s">
        <v>621</v>
      </c>
      <c r="J47" s="71">
        <v>351</v>
      </c>
    </row>
    <row r="48" spans="1:10" ht="12.75" customHeight="1" x14ac:dyDescent="0.2">
      <c r="A48" s="71" t="s">
        <v>252</v>
      </c>
      <c r="B48" s="71" t="s">
        <v>267</v>
      </c>
      <c r="C48" s="71" t="s">
        <v>268</v>
      </c>
      <c r="D48" s="71">
        <v>101</v>
      </c>
      <c r="E48" s="71" t="s">
        <v>45</v>
      </c>
      <c r="F48" s="71">
        <v>1</v>
      </c>
      <c r="G48" s="71" t="s">
        <v>621</v>
      </c>
      <c r="H48" s="71">
        <v>0</v>
      </c>
      <c r="I48" s="71" t="s">
        <v>621</v>
      </c>
      <c r="J48" s="71">
        <v>377</v>
      </c>
    </row>
    <row r="49" spans="1:10" ht="12.75" customHeight="1" x14ac:dyDescent="0.2">
      <c r="A49" s="71" t="s">
        <v>252</v>
      </c>
      <c r="B49" s="71" t="s">
        <v>269</v>
      </c>
      <c r="C49" s="71" t="s">
        <v>270</v>
      </c>
      <c r="D49" s="71">
        <v>101</v>
      </c>
      <c r="E49" s="71" t="s">
        <v>45</v>
      </c>
      <c r="F49" s="71">
        <v>1</v>
      </c>
      <c r="G49" s="71" t="s">
        <v>621</v>
      </c>
      <c r="H49" s="71">
        <v>0</v>
      </c>
      <c r="I49" s="71" t="s">
        <v>621</v>
      </c>
      <c r="J49" s="71">
        <v>233</v>
      </c>
    </row>
    <row r="50" spans="1:10" ht="12.75" customHeight="1" x14ac:dyDescent="0.2">
      <c r="A50" s="71" t="s">
        <v>252</v>
      </c>
      <c r="B50" s="71" t="s">
        <v>271</v>
      </c>
      <c r="C50" s="71" t="s">
        <v>272</v>
      </c>
      <c r="D50" s="71">
        <v>101</v>
      </c>
      <c r="E50" s="71" t="s">
        <v>45</v>
      </c>
      <c r="F50" s="71">
        <v>1</v>
      </c>
      <c r="G50" s="71" t="s">
        <v>621</v>
      </c>
      <c r="H50" s="71">
        <v>0</v>
      </c>
      <c r="I50" s="71" t="s">
        <v>621</v>
      </c>
      <c r="J50" s="71">
        <v>368</v>
      </c>
    </row>
    <row r="51" spans="1:10" ht="12.75" customHeight="1" x14ac:dyDescent="0.2">
      <c r="A51" s="71" t="s">
        <v>252</v>
      </c>
      <c r="B51" s="71" t="s">
        <v>273</v>
      </c>
      <c r="C51" s="71" t="s">
        <v>274</v>
      </c>
      <c r="D51" s="71">
        <v>101</v>
      </c>
      <c r="E51" s="71" t="s">
        <v>45</v>
      </c>
      <c r="F51" s="71">
        <v>1</v>
      </c>
      <c r="G51" s="71" t="s">
        <v>621</v>
      </c>
      <c r="H51" s="71">
        <v>0</v>
      </c>
      <c r="I51" s="71" t="s">
        <v>621</v>
      </c>
      <c r="J51" s="71">
        <v>610</v>
      </c>
    </row>
    <row r="52" spans="1:10" ht="12.75" customHeight="1" x14ac:dyDescent="0.2">
      <c r="A52" s="71" t="s">
        <v>252</v>
      </c>
      <c r="B52" s="71" t="s">
        <v>275</v>
      </c>
      <c r="C52" s="71" t="s">
        <v>276</v>
      </c>
      <c r="D52" s="71">
        <v>101</v>
      </c>
      <c r="E52" s="71" t="s">
        <v>45</v>
      </c>
      <c r="F52" s="71">
        <v>1</v>
      </c>
      <c r="G52" s="71" t="s">
        <v>621</v>
      </c>
      <c r="H52" s="71">
        <v>0</v>
      </c>
      <c r="I52" s="71" t="s">
        <v>621</v>
      </c>
      <c r="J52" s="71">
        <v>294</v>
      </c>
    </row>
    <row r="53" spans="1:10" ht="12.75" customHeight="1" x14ac:dyDescent="0.2">
      <c r="A53" s="71" t="s">
        <v>252</v>
      </c>
      <c r="B53" s="71" t="s">
        <v>277</v>
      </c>
      <c r="C53" s="71" t="s">
        <v>278</v>
      </c>
      <c r="D53" s="71">
        <v>101</v>
      </c>
      <c r="E53" s="71" t="s">
        <v>45</v>
      </c>
      <c r="F53" s="71">
        <v>1</v>
      </c>
      <c r="G53" s="71" t="s">
        <v>621</v>
      </c>
      <c r="H53" s="71">
        <v>0</v>
      </c>
      <c r="I53" s="71" t="s">
        <v>621</v>
      </c>
      <c r="J53" s="71">
        <v>277</v>
      </c>
    </row>
    <row r="54" spans="1:10" ht="12.75" customHeight="1" x14ac:dyDescent="0.2">
      <c r="A54" s="71" t="s">
        <v>252</v>
      </c>
      <c r="B54" s="71" t="s">
        <v>279</v>
      </c>
      <c r="C54" s="71" t="s">
        <v>280</v>
      </c>
      <c r="D54" s="71">
        <v>101</v>
      </c>
      <c r="E54" s="71" t="s">
        <v>45</v>
      </c>
      <c r="F54" s="71">
        <v>1</v>
      </c>
      <c r="G54" s="71" t="s">
        <v>621</v>
      </c>
      <c r="H54" s="71">
        <v>0</v>
      </c>
      <c r="I54" s="71" t="s">
        <v>621</v>
      </c>
      <c r="J54" s="71">
        <v>641</v>
      </c>
    </row>
    <row r="55" spans="1:10" ht="12.75" customHeight="1" x14ac:dyDescent="0.2">
      <c r="A55" s="71" t="s">
        <v>252</v>
      </c>
      <c r="B55" s="71" t="s">
        <v>281</v>
      </c>
      <c r="C55" s="71" t="s">
        <v>282</v>
      </c>
      <c r="D55" s="71">
        <v>101</v>
      </c>
      <c r="E55" s="71" t="s">
        <v>45</v>
      </c>
      <c r="F55" s="71">
        <v>1</v>
      </c>
      <c r="G55" s="71" t="s">
        <v>621</v>
      </c>
      <c r="H55" s="71">
        <v>0</v>
      </c>
      <c r="I55" s="71" t="s">
        <v>621</v>
      </c>
      <c r="J55" s="71">
        <v>342</v>
      </c>
    </row>
    <row r="56" spans="1:10" ht="12.75" customHeight="1" x14ac:dyDescent="0.2">
      <c r="A56" s="71" t="s">
        <v>252</v>
      </c>
      <c r="B56" s="71" t="s">
        <v>283</v>
      </c>
      <c r="C56" s="71" t="s">
        <v>284</v>
      </c>
      <c r="D56" s="71">
        <v>101</v>
      </c>
      <c r="E56" s="71" t="s">
        <v>45</v>
      </c>
      <c r="F56" s="71">
        <v>1</v>
      </c>
      <c r="G56" s="71" t="s">
        <v>621</v>
      </c>
      <c r="H56" s="71">
        <v>0</v>
      </c>
      <c r="I56" s="71" t="s">
        <v>621</v>
      </c>
      <c r="J56" s="71">
        <v>520</v>
      </c>
    </row>
    <row r="57" spans="1:10" ht="12.75" customHeight="1" x14ac:dyDescent="0.2">
      <c r="A57" s="71" t="s">
        <v>252</v>
      </c>
      <c r="B57" s="71" t="s">
        <v>285</v>
      </c>
      <c r="C57" s="71" t="s">
        <v>286</v>
      </c>
      <c r="D57" s="71">
        <v>101</v>
      </c>
      <c r="E57" s="71" t="s">
        <v>45</v>
      </c>
      <c r="F57" s="71">
        <v>1</v>
      </c>
      <c r="G57" s="71" t="s">
        <v>621</v>
      </c>
      <c r="H57" s="71">
        <v>0</v>
      </c>
      <c r="I57" s="71" t="s">
        <v>621</v>
      </c>
      <c r="J57" s="71">
        <v>375</v>
      </c>
    </row>
    <row r="58" spans="1:10" ht="12.75" customHeight="1" x14ac:dyDescent="0.2">
      <c r="A58" s="71" t="s">
        <v>252</v>
      </c>
      <c r="B58" s="71" t="s">
        <v>287</v>
      </c>
      <c r="C58" s="71" t="s">
        <v>288</v>
      </c>
      <c r="D58" s="71">
        <v>101</v>
      </c>
      <c r="E58" s="71" t="s">
        <v>45</v>
      </c>
      <c r="F58" s="71">
        <v>1</v>
      </c>
      <c r="G58" s="71" t="s">
        <v>621</v>
      </c>
      <c r="H58" s="71">
        <v>0</v>
      </c>
      <c r="I58" s="71" t="s">
        <v>621</v>
      </c>
      <c r="J58" s="71">
        <v>220</v>
      </c>
    </row>
    <row r="59" spans="1:10" ht="12.75" customHeight="1" x14ac:dyDescent="0.2">
      <c r="A59" s="71" t="s">
        <v>252</v>
      </c>
      <c r="B59" s="71" t="s">
        <v>289</v>
      </c>
      <c r="C59" s="71" t="s">
        <v>290</v>
      </c>
      <c r="D59" s="71">
        <v>101</v>
      </c>
      <c r="E59" s="71" t="s">
        <v>45</v>
      </c>
      <c r="F59" s="71">
        <v>1</v>
      </c>
      <c r="G59" s="71" t="s">
        <v>621</v>
      </c>
      <c r="H59" s="71">
        <v>0</v>
      </c>
      <c r="I59" s="71" t="s">
        <v>621</v>
      </c>
      <c r="J59" s="71">
        <v>488</v>
      </c>
    </row>
    <row r="60" spans="1:10" ht="12.75" customHeight="1" x14ac:dyDescent="0.2">
      <c r="A60" s="71" t="s">
        <v>252</v>
      </c>
      <c r="B60" s="71" t="s">
        <v>291</v>
      </c>
      <c r="C60" s="71" t="s">
        <v>292</v>
      </c>
      <c r="D60" s="71">
        <v>101</v>
      </c>
      <c r="E60" s="71" t="s">
        <v>45</v>
      </c>
      <c r="F60" s="71">
        <v>1</v>
      </c>
      <c r="G60" s="71" t="s">
        <v>621</v>
      </c>
      <c r="H60" s="71">
        <v>0</v>
      </c>
      <c r="I60" s="71" t="s">
        <v>621</v>
      </c>
      <c r="J60" s="71">
        <v>446</v>
      </c>
    </row>
    <row r="61" spans="1:10" ht="12.75" customHeight="1" x14ac:dyDescent="0.2">
      <c r="A61" s="71" t="s">
        <v>252</v>
      </c>
      <c r="B61" s="71" t="s">
        <v>293</v>
      </c>
      <c r="C61" s="71" t="s">
        <v>294</v>
      </c>
      <c r="D61" s="71">
        <v>101</v>
      </c>
      <c r="E61" s="71" t="s">
        <v>45</v>
      </c>
      <c r="F61" s="71">
        <v>1</v>
      </c>
      <c r="G61" s="71" t="s">
        <v>621</v>
      </c>
      <c r="H61" s="71">
        <v>0</v>
      </c>
      <c r="I61" s="71" t="s">
        <v>621</v>
      </c>
      <c r="J61" s="71">
        <v>298</v>
      </c>
    </row>
    <row r="62" spans="1:10" ht="12.75" customHeight="1" x14ac:dyDescent="0.2">
      <c r="A62" s="71" t="s">
        <v>252</v>
      </c>
      <c r="B62" s="71" t="s">
        <v>295</v>
      </c>
      <c r="C62" s="71" t="s">
        <v>296</v>
      </c>
      <c r="D62" s="71">
        <v>101</v>
      </c>
      <c r="E62" s="71" t="s">
        <v>45</v>
      </c>
      <c r="F62" s="71">
        <v>1</v>
      </c>
      <c r="G62" s="71" t="s">
        <v>621</v>
      </c>
      <c r="H62" s="71">
        <v>0</v>
      </c>
      <c r="I62" s="71" t="s">
        <v>621</v>
      </c>
      <c r="J62" s="71">
        <v>202</v>
      </c>
    </row>
    <row r="63" spans="1:10" ht="12.75" customHeight="1" x14ac:dyDescent="0.2">
      <c r="A63" s="71" t="s">
        <v>252</v>
      </c>
      <c r="B63" s="71" t="s">
        <v>297</v>
      </c>
      <c r="C63" s="71" t="s">
        <v>298</v>
      </c>
      <c r="D63" s="71">
        <v>101</v>
      </c>
      <c r="E63" s="71" t="s">
        <v>45</v>
      </c>
      <c r="F63" s="71">
        <v>1</v>
      </c>
      <c r="G63" s="71" t="s">
        <v>621</v>
      </c>
      <c r="H63" s="71">
        <v>0</v>
      </c>
      <c r="I63" s="71" t="s">
        <v>621</v>
      </c>
      <c r="J63" s="71">
        <v>559</v>
      </c>
    </row>
    <row r="64" spans="1:10" ht="12.75" customHeight="1" x14ac:dyDescent="0.2">
      <c r="A64" s="71" t="s">
        <v>252</v>
      </c>
      <c r="B64" s="71" t="s">
        <v>299</v>
      </c>
      <c r="C64" s="71" t="s">
        <v>300</v>
      </c>
      <c r="D64" s="71">
        <v>101</v>
      </c>
      <c r="E64" s="71" t="s">
        <v>45</v>
      </c>
      <c r="F64" s="71">
        <v>1</v>
      </c>
      <c r="G64" s="71" t="s">
        <v>621</v>
      </c>
      <c r="H64" s="71">
        <v>0</v>
      </c>
      <c r="I64" s="71" t="s">
        <v>621</v>
      </c>
      <c r="J64" s="71">
        <v>253</v>
      </c>
    </row>
    <row r="65" spans="1:10" ht="12.75" customHeight="1" x14ac:dyDescent="0.2">
      <c r="A65" s="71" t="s">
        <v>252</v>
      </c>
      <c r="B65" s="71" t="s">
        <v>301</v>
      </c>
      <c r="C65" s="71" t="s">
        <v>302</v>
      </c>
      <c r="D65" s="71">
        <v>101</v>
      </c>
      <c r="E65" s="71" t="s">
        <v>45</v>
      </c>
      <c r="F65" s="71">
        <v>1</v>
      </c>
      <c r="G65" s="71" t="s">
        <v>621</v>
      </c>
      <c r="H65" s="71">
        <v>0</v>
      </c>
      <c r="I65" s="71" t="s">
        <v>621</v>
      </c>
      <c r="J65" s="71">
        <v>249</v>
      </c>
    </row>
    <row r="66" spans="1:10" ht="12.75" customHeight="1" x14ac:dyDescent="0.2">
      <c r="A66" s="71" t="s">
        <v>252</v>
      </c>
      <c r="B66" s="71" t="s">
        <v>303</v>
      </c>
      <c r="C66" s="71" t="s">
        <v>304</v>
      </c>
      <c r="D66" s="71">
        <v>101</v>
      </c>
      <c r="E66" s="71" t="s">
        <v>45</v>
      </c>
      <c r="F66" s="71">
        <v>1</v>
      </c>
      <c r="G66" s="71" t="s">
        <v>621</v>
      </c>
      <c r="H66" s="71">
        <v>0</v>
      </c>
      <c r="I66" s="71" t="s">
        <v>621</v>
      </c>
      <c r="J66" s="71">
        <v>266</v>
      </c>
    </row>
    <row r="67" spans="1:10" ht="12.75" customHeight="1" x14ac:dyDescent="0.2">
      <c r="A67" s="71" t="s">
        <v>252</v>
      </c>
      <c r="B67" s="71" t="s">
        <v>305</v>
      </c>
      <c r="C67" s="71" t="s">
        <v>306</v>
      </c>
      <c r="D67" s="71">
        <v>101</v>
      </c>
      <c r="E67" s="71" t="s">
        <v>45</v>
      </c>
      <c r="F67" s="71">
        <v>1</v>
      </c>
      <c r="G67" s="71" t="s">
        <v>621</v>
      </c>
      <c r="H67" s="71">
        <v>0</v>
      </c>
      <c r="I67" s="71" t="s">
        <v>621</v>
      </c>
      <c r="J67" s="71">
        <v>252</v>
      </c>
    </row>
    <row r="68" spans="1:10" ht="12.75" customHeight="1" x14ac:dyDescent="0.2">
      <c r="A68" s="71" t="s">
        <v>252</v>
      </c>
      <c r="B68" s="71" t="s">
        <v>307</v>
      </c>
      <c r="C68" s="71" t="s">
        <v>308</v>
      </c>
      <c r="D68" s="71">
        <v>101</v>
      </c>
      <c r="E68" s="71" t="s">
        <v>45</v>
      </c>
      <c r="F68" s="71">
        <v>1</v>
      </c>
      <c r="G68" s="71" t="s">
        <v>621</v>
      </c>
      <c r="H68" s="71">
        <v>0</v>
      </c>
      <c r="I68" s="71" t="s">
        <v>621</v>
      </c>
      <c r="J68" s="71">
        <v>221</v>
      </c>
    </row>
    <row r="69" spans="1:10" ht="12.75" customHeight="1" x14ac:dyDescent="0.2">
      <c r="A69" s="71" t="s">
        <v>252</v>
      </c>
      <c r="B69" s="71" t="s">
        <v>309</v>
      </c>
      <c r="C69" s="71" t="s">
        <v>310</v>
      </c>
      <c r="D69" s="71">
        <v>101</v>
      </c>
      <c r="E69" s="71" t="s">
        <v>45</v>
      </c>
      <c r="F69" s="71">
        <v>1</v>
      </c>
      <c r="G69" s="71" t="s">
        <v>621</v>
      </c>
      <c r="H69" s="71">
        <v>0</v>
      </c>
      <c r="I69" s="71" t="s">
        <v>621</v>
      </c>
      <c r="J69" s="71">
        <v>286</v>
      </c>
    </row>
    <row r="70" spans="1:10" ht="12.75" customHeight="1" x14ac:dyDescent="0.2">
      <c r="A70" s="71" t="s">
        <v>252</v>
      </c>
      <c r="B70" s="71" t="s">
        <v>311</v>
      </c>
      <c r="C70" s="71" t="s">
        <v>312</v>
      </c>
      <c r="D70" s="71">
        <v>101</v>
      </c>
      <c r="E70" s="71" t="s">
        <v>45</v>
      </c>
      <c r="F70" s="71">
        <v>1</v>
      </c>
      <c r="G70" s="71" t="s">
        <v>621</v>
      </c>
      <c r="H70" s="71">
        <v>0</v>
      </c>
      <c r="I70" s="71" t="s">
        <v>621</v>
      </c>
      <c r="J70" s="71">
        <v>323</v>
      </c>
    </row>
    <row r="71" spans="1:10" ht="12.75" customHeight="1" x14ac:dyDescent="0.2">
      <c r="A71" s="71" t="s">
        <v>252</v>
      </c>
      <c r="B71" s="71" t="s">
        <v>313</v>
      </c>
      <c r="C71" s="71" t="s">
        <v>314</v>
      </c>
      <c r="D71" s="71">
        <v>101</v>
      </c>
      <c r="E71" s="71" t="s">
        <v>45</v>
      </c>
      <c r="F71" s="71">
        <v>1</v>
      </c>
      <c r="G71" s="71" t="s">
        <v>621</v>
      </c>
      <c r="H71" s="71">
        <v>0</v>
      </c>
      <c r="I71" s="71" t="s">
        <v>621</v>
      </c>
      <c r="J71" s="71">
        <v>207</v>
      </c>
    </row>
    <row r="72" spans="1:10" ht="12.75" customHeight="1" x14ac:dyDescent="0.2">
      <c r="A72" s="71" t="s">
        <v>252</v>
      </c>
      <c r="B72" s="71" t="s">
        <v>315</v>
      </c>
      <c r="C72" s="71" t="s">
        <v>316</v>
      </c>
      <c r="D72" s="71">
        <v>101</v>
      </c>
      <c r="E72" s="71" t="s">
        <v>45</v>
      </c>
      <c r="F72" s="71">
        <v>1</v>
      </c>
      <c r="G72" s="71" t="s">
        <v>621</v>
      </c>
      <c r="H72" s="71">
        <v>0</v>
      </c>
      <c r="I72" s="71" t="s">
        <v>621</v>
      </c>
      <c r="J72" s="71">
        <v>256</v>
      </c>
    </row>
    <row r="73" spans="1:10" ht="12.75" customHeight="1" x14ac:dyDescent="0.2">
      <c r="A73" s="71" t="s">
        <v>252</v>
      </c>
      <c r="B73" s="71" t="s">
        <v>317</v>
      </c>
      <c r="C73" s="71" t="s">
        <v>318</v>
      </c>
      <c r="D73" s="71">
        <v>101</v>
      </c>
      <c r="E73" s="71" t="s">
        <v>45</v>
      </c>
      <c r="F73" s="71">
        <v>1</v>
      </c>
      <c r="G73" s="71" t="s">
        <v>621</v>
      </c>
      <c r="H73" s="71">
        <v>0</v>
      </c>
      <c r="I73" s="71" t="s">
        <v>621</v>
      </c>
      <c r="J73" s="71">
        <v>41</v>
      </c>
    </row>
    <row r="74" spans="1:10" ht="12.75" customHeight="1" x14ac:dyDescent="0.2">
      <c r="A74" s="71" t="s">
        <v>252</v>
      </c>
      <c r="B74" s="71" t="s">
        <v>320</v>
      </c>
      <c r="C74" s="71" t="s">
        <v>321</v>
      </c>
      <c r="D74" s="71">
        <v>101</v>
      </c>
      <c r="E74" s="71" t="s">
        <v>45</v>
      </c>
      <c r="F74" s="71">
        <v>1</v>
      </c>
      <c r="G74" s="71" t="s">
        <v>621</v>
      </c>
      <c r="H74" s="71">
        <v>0</v>
      </c>
      <c r="I74" s="71" t="s">
        <v>621</v>
      </c>
      <c r="J74" s="71">
        <v>264</v>
      </c>
    </row>
    <row r="75" spans="1:10" ht="12.75" customHeight="1" x14ac:dyDescent="0.2">
      <c r="A75" s="71" t="s">
        <v>252</v>
      </c>
      <c r="B75" s="71" t="s">
        <v>322</v>
      </c>
      <c r="C75" s="71" t="s">
        <v>323</v>
      </c>
      <c r="D75" s="71">
        <v>101</v>
      </c>
      <c r="E75" s="71" t="s">
        <v>45</v>
      </c>
      <c r="F75" s="71">
        <v>1</v>
      </c>
      <c r="G75" s="71" t="s">
        <v>621</v>
      </c>
      <c r="H75" s="71">
        <v>0</v>
      </c>
      <c r="I75" s="71" t="s">
        <v>621</v>
      </c>
      <c r="J75" s="71">
        <v>2153</v>
      </c>
    </row>
    <row r="76" spans="1:10" ht="12.75" customHeight="1" x14ac:dyDescent="0.2">
      <c r="A76" s="71" t="s">
        <v>252</v>
      </c>
      <c r="B76" s="71" t="s">
        <v>324</v>
      </c>
      <c r="C76" s="71" t="s">
        <v>325</v>
      </c>
      <c r="D76" s="71">
        <v>101</v>
      </c>
      <c r="E76" s="71" t="s">
        <v>45</v>
      </c>
      <c r="F76" s="71">
        <v>1</v>
      </c>
      <c r="G76" s="71" t="s">
        <v>621</v>
      </c>
      <c r="H76" s="71">
        <v>0</v>
      </c>
      <c r="I76" s="71" t="s">
        <v>621</v>
      </c>
      <c r="J76" s="71">
        <v>421</v>
      </c>
    </row>
    <row r="77" spans="1:10" ht="12.75" customHeight="1" x14ac:dyDescent="0.2">
      <c r="A77" s="71" t="s">
        <v>252</v>
      </c>
      <c r="B77" s="71" t="s">
        <v>326</v>
      </c>
      <c r="C77" s="71" t="s">
        <v>327</v>
      </c>
      <c r="D77" s="71">
        <v>101</v>
      </c>
      <c r="E77" s="71" t="s">
        <v>45</v>
      </c>
      <c r="F77" s="71">
        <v>1</v>
      </c>
      <c r="G77" s="71" t="s">
        <v>621</v>
      </c>
      <c r="H77" s="71">
        <v>0</v>
      </c>
      <c r="I77" s="71" t="s">
        <v>621</v>
      </c>
      <c r="J77" s="71">
        <v>405</v>
      </c>
    </row>
    <row r="78" spans="1:10" ht="12.75" customHeight="1" x14ac:dyDescent="0.2">
      <c r="A78" s="71" t="s">
        <v>252</v>
      </c>
      <c r="B78" s="71" t="s">
        <v>328</v>
      </c>
      <c r="C78" s="71" t="s">
        <v>329</v>
      </c>
      <c r="D78" s="71">
        <v>101</v>
      </c>
      <c r="E78" s="71" t="s">
        <v>45</v>
      </c>
      <c r="F78" s="71">
        <v>1</v>
      </c>
      <c r="G78" s="71" t="s">
        <v>621</v>
      </c>
      <c r="H78" s="71">
        <v>0</v>
      </c>
      <c r="I78" s="71" t="s">
        <v>621</v>
      </c>
      <c r="J78" s="71">
        <v>257</v>
      </c>
    </row>
    <row r="79" spans="1:10" ht="12.75" customHeight="1" x14ac:dyDescent="0.2">
      <c r="A79" s="71" t="s">
        <v>252</v>
      </c>
      <c r="B79" s="71" t="s">
        <v>330</v>
      </c>
      <c r="C79" s="71" t="s">
        <v>331</v>
      </c>
      <c r="D79" s="71">
        <v>101</v>
      </c>
      <c r="E79" s="71" t="s">
        <v>45</v>
      </c>
      <c r="F79" s="71">
        <v>1</v>
      </c>
      <c r="G79" s="71" t="s">
        <v>621</v>
      </c>
      <c r="H79" s="71">
        <v>0</v>
      </c>
      <c r="I79" s="71" t="s">
        <v>621</v>
      </c>
      <c r="J79" s="71">
        <v>887</v>
      </c>
    </row>
    <row r="80" spans="1:10" ht="12.75" customHeight="1" x14ac:dyDescent="0.2">
      <c r="A80" s="71" t="s">
        <v>252</v>
      </c>
      <c r="B80" s="71" t="s">
        <v>332</v>
      </c>
      <c r="C80" s="71" t="s">
        <v>333</v>
      </c>
      <c r="D80" s="71">
        <v>101</v>
      </c>
      <c r="E80" s="71" t="s">
        <v>45</v>
      </c>
      <c r="F80" s="71">
        <v>1</v>
      </c>
      <c r="G80" s="71" t="s">
        <v>621</v>
      </c>
      <c r="H80" s="71">
        <v>0</v>
      </c>
      <c r="I80" s="71" t="s">
        <v>621</v>
      </c>
      <c r="J80" s="71">
        <v>582</v>
      </c>
    </row>
    <row r="81" spans="1:10" ht="12.75" customHeight="1" x14ac:dyDescent="0.2">
      <c r="A81" s="71" t="s">
        <v>252</v>
      </c>
      <c r="B81" s="71" t="s">
        <v>334</v>
      </c>
      <c r="C81" s="71" t="s">
        <v>335</v>
      </c>
      <c r="D81" s="71">
        <v>101</v>
      </c>
      <c r="E81" s="71" t="s">
        <v>45</v>
      </c>
      <c r="F81" s="71">
        <v>1</v>
      </c>
      <c r="G81" s="71" t="s">
        <v>621</v>
      </c>
      <c r="H81" s="71">
        <v>0</v>
      </c>
      <c r="I81" s="71" t="s">
        <v>621</v>
      </c>
      <c r="J81" s="71">
        <v>689</v>
      </c>
    </row>
    <row r="82" spans="1:10" ht="12.75" customHeight="1" x14ac:dyDescent="0.2">
      <c r="A82" s="71" t="s">
        <v>252</v>
      </c>
      <c r="B82" s="71" t="s">
        <v>336</v>
      </c>
      <c r="C82" s="71" t="s">
        <v>337</v>
      </c>
      <c r="D82" s="71">
        <v>101</v>
      </c>
      <c r="E82" s="71" t="s">
        <v>45</v>
      </c>
      <c r="F82" s="71">
        <v>1</v>
      </c>
      <c r="G82" s="71" t="s">
        <v>621</v>
      </c>
      <c r="H82" s="71">
        <v>0</v>
      </c>
      <c r="I82" s="71" t="s">
        <v>621</v>
      </c>
      <c r="J82" s="71">
        <v>125</v>
      </c>
    </row>
    <row r="83" spans="1:10" ht="12.75" customHeight="1" x14ac:dyDescent="0.2">
      <c r="A83" s="71" t="s">
        <v>252</v>
      </c>
      <c r="B83" s="71" t="s">
        <v>338</v>
      </c>
      <c r="C83" s="71" t="s">
        <v>339</v>
      </c>
      <c r="D83" s="71">
        <v>101</v>
      </c>
      <c r="E83" s="71" t="s">
        <v>45</v>
      </c>
      <c r="F83" s="71">
        <v>1</v>
      </c>
      <c r="G83" s="71" t="s">
        <v>621</v>
      </c>
      <c r="H83" s="71">
        <v>0</v>
      </c>
      <c r="I83" s="71" t="s">
        <v>621</v>
      </c>
      <c r="J83" s="71">
        <v>256</v>
      </c>
    </row>
    <row r="84" spans="1:10" ht="12.75" customHeight="1" x14ac:dyDescent="0.2">
      <c r="A84" s="71" t="s">
        <v>252</v>
      </c>
      <c r="B84" s="71" t="s">
        <v>340</v>
      </c>
      <c r="C84" s="71" t="s">
        <v>341</v>
      </c>
      <c r="D84" s="71">
        <v>101</v>
      </c>
      <c r="E84" s="71" t="s">
        <v>45</v>
      </c>
      <c r="F84" s="71">
        <v>1</v>
      </c>
      <c r="G84" s="71" t="s">
        <v>621</v>
      </c>
      <c r="H84" s="71">
        <v>0</v>
      </c>
      <c r="I84" s="71" t="s">
        <v>621</v>
      </c>
      <c r="J84" s="71">
        <v>728</v>
      </c>
    </row>
    <row r="85" spans="1:10" ht="12.75" customHeight="1" x14ac:dyDescent="0.2">
      <c r="A85" s="71" t="s">
        <v>252</v>
      </c>
      <c r="B85" s="71" t="s">
        <v>342</v>
      </c>
      <c r="C85" s="71" t="s">
        <v>343</v>
      </c>
      <c r="D85" s="71">
        <v>101</v>
      </c>
      <c r="E85" s="71" t="s">
        <v>45</v>
      </c>
      <c r="F85" s="71">
        <v>1</v>
      </c>
      <c r="G85" s="71" t="s">
        <v>621</v>
      </c>
      <c r="H85" s="71">
        <v>0</v>
      </c>
      <c r="I85" s="71" t="s">
        <v>621</v>
      </c>
      <c r="J85" s="71">
        <v>213</v>
      </c>
    </row>
    <row r="86" spans="1:10" ht="12.75" customHeight="1" x14ac:dyDescent="0.2">
      <c r="A86" s="71" t="s">
        <v>252</v>
      </c>
      <c r="B86" s="71" t="s">
        <v>344</v>
      </c>
      <c r="C86" s="71" t="s">
        <v>345</v>
      </c>
      <c r="D86" s="71">
        <v>101</v>
      </c>
      <c r="E86" s="71" t="s">
        <v>45</v>
      </c>
      <c r="F86" s="71">
        <v>1</v>
      </c>
      <c r="G86" s="71" t="s">
        <v>621</v>
      </c>
      <c r="H86" s="71">
        <v>0</v>
      </c>
      <c r="I86" s="71" t="s">
        <v>621</v>
      </c>
      <c r="J86" s="71">
        <v>225</v>
      </c>
    </row>
    <row r="87" spans="1:10" ht="12.75" customHeight="1" x14ac:dyDescent="0.2">
      <c r="A87" s="71" t="s">
        <v>252</v>
      </c>
      <c r="B87" s="71" t="s">
        <v>346</v>
      </c>
      <c r="C87" s="71" t="s">
        <v>347</v>
      </c>
      <c r="D87" s="71">
        <v>101</v>
      </c>
      <c r="E87" s="71" t="s">
        <v>45</v>
      </c>
      <c r="F87" s="71">
        <v>1</v>
      </c>
      <c r="G87" s="71" t="s">
        <v>621</v>
      </c>
      <c r="H87" s="71">
        <v>0</v>
      </c>
      <c r="I87" s="71" t="s">
        <v>621</v>
      </c>
      <c r="J87" s="71">
        <v>280</v>
      </c>
    </row>
    <row r="88" spans="1:10" ht="12.75" customHeight="1" x14ac:dyDescent="0.2">
      <c r="A88" s="71" t="s">
        <v>252</v>
      </c>
      <c r="B88" s="71" t="s">
        <v>348</v>
      </c>
      <c r="C88" s="71" t="s">
        <v>349</v>
      </c>
      <c r="D88" s="71">
        <v>101</v>
      </c>
      <c r="E88" s="71" t="s">
        <v>45</v>
      </c>
      <c r="F88" s="71">
        <v>1</v>
      </c>
      <c r="G88" s="71" t="s">
        <v>621</v>
      </c>
      <c r="H88" s="71">
        <v>0</v>
      </c>
      <c r="I88" s="71" t="s">
        <v>621</v>
      </c>
      <c r="J88" s="71">
        <v>294</v>
      </c>
    </row>
    <row r="89" spans="1:10" ht="12.75" customHeight="1" x14ac:dyDescent="0.2">
      <c r="A89" s="71" t="s">
        <v>252</v>
      </c>
      <c r="B89" s="71" t="s">
        <v>350</v>
      </c>
      <c r="C89" s="71" t="s">
        <v>351</v>
      </c>
      <c r="D89" s="71">
        <v>101</v>
      </c>
      <c r="E89" s="71" t="s">
        <v>45</v>
      </c>
      <c r="F89" s="71">
        <v>1</v>
      </c>
      <c r="G89" s="71" t="s">
        <v>621</v>
      </c>
      <c r="H89" s="71">
        <v>0</v>
      </c>
      <c r="I89" s="71" t="s">
        <v>621</v>
      </c>
      <c r="J89" s="71">
        <v>235</v>
      </c>
    </row>
    <row r="90" spans="1:10" ht="12.75" customHeight="1" x14ac:dyDescent="0.2">
      <c r="A90" s="71" t="s">
        <v>252</v>
      </c>
      <c r="B90" s="71" t="s">
        <v>352</v>
      </c>
      <c r="C90" s="71" t="s">
        <v>353</v>
      </c>
      <c r="D90" s="71">
        <v>101</v>
      </c>
      <c r="E90" s="71" t="s">
        <v>45</v>
      </c>
      <c r="F90" s="71">
        <v>1</v>
      </c>
      <c r="G90" s="71" t="s">
        <v>621</v>
      </c>
      <c r="H90" s="71">
        <v>0</v>
      </c>
      <c r="I90" s="71" t="s">
        <v>621</v>
      </c>
      <c r="J90" s="71">
        <v>257</v>
      </c>
    </row>
    <row r="91" spans="1:10" ht="12.75" customHeight="1" x14ac:dyDescent="0.2">
      <c r="A91" s="71" t="s">
        <v>252</v>
      </c>
      <c r="B91" s="71" t="s">
        <v>354</v>
      </c>
      <c r="C91" s="71" t="s">
        <v>355</v>
      </c>
      <c r="D91" s="71">
        <v>101</v>
      </c>
      <c r="E91" s="71" t="s">
        <v>45</v>
      </c>
      <c r="F91" s="71">
        <v>1</v>
      </c>
      <c r="G91" s="71" t="s">
        <v>621</v>
      </c>
      <c r="H91" s="71">
        <v>0</v>
      </c>
      <c r="I91" s="71" t="s">
        <v>621</v>
      </c>
      <c r="J91" s="71">
        <v>338</v>
      </c>
    </row>
    <row r="92" spans="1:10" ht="12.75" customHeight="1" x14ac:dyDescent="0.2">
      <c r="A92" s="71" t="s">
        <v>252</v>
      </c>
      <c r="B92" s="71" t="s">
        <v>356</v>
      </c>
      <c r="C92" s="71" t="s">
        <v>357</v>
      </c>
      <c r="D92" s="71">
        <v>101</v>
      </c>
      <c r="E92" s="71" t="s">
        <v>45</v>
      </c>
      <c r="F92" s="71">
        <v>1</v>
      </c>
      <c r="G92" s="71" t="s">
        <v>621</v>
      </c>
      <c r="H92" s="71">
        <v>0</v>
      </c>
      <c r="I92" s="71" t="s">
        <v>621</v>
      </c>
      <c r="J92" s="71">
        <v>670</v>
      </c>
    </row>
    <row r="93" spans="1:10" ht="12.75" customHeight="1" x14ac:dyDescent="0.2">
      <c r="A93" s="71" t="s">
        <v>252</v>
      </c>
      <c r="B93" s="71" t="s">
        <v>358</v>
      </c>
      <c r="C93" s="71" t="s">
        <v>359</v>
      </c>
      <c r="D93" s="71">
        <v>101</v>
      </c>
      <c r="E93" s="71" t="s">
        <v>45</v>
      </c>
      <c r="F93" s="71">
        <v>1</v>
      </c>
      <c r="G93" s="71" t="s">
        <v>621</v>
      </c>
      <c r="H93" s="71">
        <v>0</v>
      </c>
      <c r="I93" s="71" t="s">
        <v>621</v>
      </c>
      <c r="J93" s="71">
        <v>34</v>
      </c>
    </row>
    <row r="94" spans="1:10" ht="12.75" customHeight="1" x14ac:dyDescent="0.2">
      <c r="A94" s="71" t="s">
        <v>252</v>
      </c>
      <c r="B94" s="71" t="s">
        <v>360</v>
      </c>
      <c r="C94" s="71" t="s">
        <v>361</v>
      </c>
      <c r="D94" s="71">
        <v>101</v>
      </c>
      <c r="E94" s="71" t="s">
        <v>45</v>
      </c>
      <c r="F94" s="71">
        <v>1</v>
      </c>
      <c r="G94" s="71" t="s">
        <v>621</v>
      </c>
      <c r="H94" s="71">
        <v>0</v>
      </c>
      <c r="I94" s="71" t="s">
        <v>621</v>
      </c>
      <c r="J94" s="71">
        <v>669</v>
      </c>
    </row>
    <row r="95" spans="1:10" ht="12.75" customHeight="1" x14ac:dyDescent="0.2">
      <c r="A95" s="71" t="s">
        <v>252</v>
      </c>
      <c r="B95" s="71" t="s">
        <v>362</v>
      </c>
      <c r="C95" s="71" t="s">
        <v>363</v>
      </c>
      <c r="D95" s="71">
        <v>101</v>
      </c>
      <c r="E95" s="71" t="s">
        <v>45</v>
      </c>
      <c r="F95" s="71">
        <v>1</v>
      </c>
      <c r="G95" s="71" t="s">
        <v>621</v>
      </c>
      <c r="H95" s="71">
        <v>0</v>
      </c>
      <c r="I95" s="71" t="s">
        <v>621</v>
      </c>
      <c r="J95" s="71">
        <v>236</v>
      </c>
    </row>
    <row r="96" spans="1:10" ht="12.75" customHeight="1" x14ac:dyDescent="0.2">
      <c r="A96" s="71" t="s">
        <v>252</v>
      </c>
      <c r="B96" s="71" t="s">
        <v>364</v>
      </c>
      <c r="C96" s="71" t="s">
        <v>365</v>
      </c>
      <c r="D96" s="71">
        <v>101</v>
      </c>
      <c r="E96" s="71" t="s">
        <v>45</v>
      </c>
      <c r="F96" s="71">
        <v>1</v>
      </c>
      <c r="G96" s="71" t="s">
        <v>621</v>
      </c>
      <c r="H96" s="71">
        <v>0</v>
      </c>
      <c r="I96" s="71" t="s">
        <v>621</v>
      </c>
      <c r="J96" s="71">
        <v>294</v>
      </c>
    </row>
    <row r="97" spans="1:10" ht="12.75" customHeight="1" x14ac:dyDescent="0.2">
      <c r="A97" s="71" t="s">
        <v>252</v>
      </c>
      <c r="B97" s="71" t="s">
        <v>366</v>
      </c>
      <c r="C97" s="71" t="s">
        <v>367</v>
      </c>
      <c r="D97" s="71">
        <v>101</v>
      </c>
      <c r="E97" s="71" t="s">
        <v>45</v>
      </c>
      <c r="F97" s="71">
        <v>1</v>
      </c>
      <c r="G97" s="71" t="s">
        <v>621</v>
      </c>
      <c r="H97" s="71">
        <v>0</v>
      </c>
      <c r="I97" s="71" t="s">
        <v>621</v>
      </c>
      <c r="J97" s="71">
        <v>284</v>
      </c>
    </row>
    <row r="98" spans="1:10" ht="12.75" customHeight="1" x14ac:dyDescent="0.2">
      <c r="A98" s="71" t="s">
        <v>252</v>
      </c>
      <c r="B98" s="71" t="s">
        <v>368</v>
      </c>
      <c r="C98" s="71" t="s">
        <v>369</v>
      </c>
      <c r="D98" s="71">
        <v>101</v>
      </c>
      <c r="E98" s="71" t="s">
        <v>45</v>
      </c>
      <c r="F98" s="71">
        <v>1</v>
      </c>
      <c r="G98" s="71" t="s">
        <v>621</v>
      </c>
      <c r="H98" s="71">
        <v>0</v>
      </c>
      <c r="I98" s="71" t="s">
        <v>621</v>
      </c>
      <c r="J98" s="71">
        <v>713</v>
      </c>
    </row>
    <row r="99" spans="1:10" ht="12.75" customHeight="1" x14ac:dyDescent="0.2">
      <c r="A99" s="71" t="s">
        <v>252</v>
      </c>
      <c r="B99" s="71" t="s">
        <v>370</v>
      </c>
      <c r="C99" s="71" t="s">
        <v>371</v>
      </c>
      <c r="D99" s="71">
        <v>101</v>
      </c>
      <c r="E99" s="71" t="s">
        <v>45</v>
      </c>
      <c r="F99" s="71">
        <v>1</v>
      </c>
      <c r="G99" s="71" t="s">
        <v>621</v>
      </c>
      <c r="H99" s="71">
        <v>0</v>
      </c>
      <c r="I99" s="71" t="s">
        <v>621</v>
      </c>
      <c r="J99" s="71">
        <v>586</v>
      </c>
    </row>
    <row r="100" spans="1:10" ht="12.75" customHeight="1" x14ac:dyDescent="0.2">
      <c r="A100" s="71" t="s">
        <v>252</v>
      </c>
      <c r="B100" s="71" t="s">
        <v>372</v>
      </c>
      <c r="C100" s="71" t="s">
        <v>373</v>
      </c>
      <c r="D100" s="71">
        <v>101</v>
      </c>
      <c r="E100" s="71" t="s">
        <v>45</v>
      </c>
      <c r="F100" s="71">
        <v>1</v>
      </c>
      <c r="G100" s="71" t="s">
        <v>621</v>
      </c>
      <c r="H100" s="71">
        <v>0</v>
      </c>
      <c r="I100" s="71" t="s">
        <v>621</v>
      </c>
      <c r="J100" s="71">
        <v>179</v>
      </c>
    </row>
    <row r="101" spans="1:10" ht="12.75" customHeight="1" x14ac:dyDescent="0.2">
      <c r="A101" s="71" t="s">
        <v>252</v>
      </c>
      <c r="B101" s="71" t="s">
        <v>374</v>
      </c>
      <c r="C101" s="71" t="s">
        <v>375</v>
      </c>
      <c r="D101" s="71">
        <v>101</v>
      </c>
      <c r="E101" s="71" t="s">
        <v>45</v>
      </c>
      <c r="F101" s="71">
        <v>1</v>
      </c>
      <c r="G101" s="71" t="s">
        <v>621</v>
      </c>
      <c r="H101" s="71">
        <v>0</v>
      </c>
      <c r="I101" s="71" t="s">
        <v>621</v>
      </c>
      <c r="J101" s="71">
        <v>361</v>
      </c>
    </row>
    <row r="102" spans="1:10" ht="12.75" customHeight="1" x14ac:dyDescent="0.2">
      <c r="A102" s="71" t="s">
        <v>252</v>
      </c>
      <c r="B102" s="71" t="s">
        <v>376</v>
      </c>
      <c r="C102" s="71" t="s">
        <v>377</v>
      </c>
      <c r="D102" s="71">
        <v>101</v>
      </c>
      <c r="E102" s="71" t="s">
        <v>45</v>
      </c>
      <c r="F102" s="71">
        <v>1</v>
      </c>
      <c r="G102" s="71" t="s">
        <v>621</v>
      </c>
      <c r="H102" s="71">
        <v>0</v>
      </c>
      <c r="I102" s="71" t="s">
        <v>621</v>
      </c>
      <c r="J102" s="71">
        <v>189</v>
      </c>
    </row>
    <row r="103" spans="1:10" ht="12.75" customHeight="1" x14ac:dyDescent="0.2">
      <c r="A103" s="71" t="s">
        <v>252</v>
      </c>
      <c r="B103" s="71" t="s">
        <v>378</v>
      </c>
      <c r="C103" s="71" t="s">
        <v>379</v>
      </c>
      <c r="D103" s="71">
        <v>101</v>
      </c>
      <c r="E103" s="71" t="s">
        <v>45</v>
      </c>
      <c r="F103" s="71">
        <v>1</v>
      </c>
      <c r="G103" s="71" t="s">
        <v>621</v>
      </c>
      <c r="H103" s="71">
        <v>0</v>
      </c>
      <c r="I103" s="71" t="s">
        <v>621</v>
      </c>
      <c r="J103" s="71">
        <v>409</v>
      </c>
    </row>
    <row r="104" spans="1:10" ht="12.75" customHeight="1" x14ac:dyDescent="0.2">
      <c r="A104" s="71" t="s">
        <v>252</v>
      </c>
      <c r="B104" s="71" t="s">
        <v>380</v>
      </c>
      <c r="C104" s="71" t="s">
        <v>381</v>
      </c>
      <c r="D104" s="71">
        <v>101</v>
      </c>
      <c r="E104" s="71" t="s">
        <v>45</v>
      </c>
      <c r="F104" s="71">
        <v>1</v>
      </c>
      <c r="G104" s="71" t="s">
        <v>621</v>
      </c>
      <c r="H104" s="71">
        <v>0</v>
      </c>
      <c r="I104" s="71" t="s">
        <v>621</v>
      </c>
      <c r="J104" s="71">
        <v>316</v>
      </c>
    </row>
    <row r="105" spans="1:10" ht="12.75" customHeight="1" x14ac:dyDescent="0.2">
      <c r="A105" s="71" t="s">
        <v>252</v>
      </c>
      <c r="B105" s="71" t="s">
        <v>382</v>
      </c>
      <c r="C105" s="71" t="s">
        <v>383</v>
      </c>
      <c r="D105" s="71">
        <v>101</v>
      </c>
      <c r="E105" s="71" t="s">
        <v>45</v>
      </c>
      <c r="F105" s="71">
        <v>1</v>
      </c>
      <c r="G105" s="71" t="s">
        <v>621</v>
      </c>
      <c r="H105" s="71">
        <v>0</v>
      </c>
      <c r="I105" s="71" t="s">
        <v>621</v>
      </c>
      <c r="J105" s="71">
        <v>567</v>
      </c>
    </row>
    <row r="106" spans="1:10" ht="12.75" customHeight="1" x14ac:dyDescent="0.2">
      <c r="A106" s="71" t="s">
        <v>252</v>
      </c>
      <c r="B106" s="71" t="s">
        <v>384</v>
      </c>
      <c r="C106" s="71" t="s">
        <v>385</v>
      </c>
      <c r="D106" s="71">
        <v>101</v>
      </c>
      <c r="E106" s="71" t="s">
        <v>45</v>
      </c>
      <c r="F106" s="71">
        <v>1</v>
      </c>
      <c r="G106" s="71" t="s">
        <v>621</v>
      </c>
      <c r="H106" s="71">
        <v>0</v>
      </c>
      <c r="I106" s="71" t="s">
        <v>621</v>
      </c>
      <c r="J106" s="71">
        <v>309</v>
      </c>
    </row>
    <row r="107" spans="1:10" ht="12.75" customHeight="1" x14ac:dyDescent="0.2">
      <c r="A107" s="71" t="s">
        <v>252</v>
      </c>
      <c r="B107" s="71" t="s">
        <v>386</v>
      </c>
      <c r="C107" s="71" t="s">
        <v>387</v>
      </c>
      <c r="D107" s="71">
        <v>101</v>
      </c>
      <c r="E107" s="71" t="s">
        <v>45</v>
      </c>
      <c r="F107" s="71">
        <v>1</v>
      </c>
      <c r="G107" s="71" t="s">
        <v>621</v>
      </c>
      <c r="H107" s="71">
        <v>0</v>
      </c>
      <c r="I107" s="71" t="s">
        <v>621</v>
      </c>
      <c r="J107" s="71">
        <v>45</v>
      </c>
    </row>
    <row r="108" spans="1:10" ht="12.75" customHeight="1" x14ac:dyDescent="0.2">
      <c r="A108" s="71" t="s">
        <v>252</v>
      </c>
      <c r="B108" s="71" t="s">
        <v>388</v>
      </c>
      <c r="C108" s="71" t="s">
        <v>389</v>
      </c>
      <c r="D108" s="71">
        <v>101</v>
      </c>
      <c r="E108" s="71" t="s">
        <v>45</v>
      </c>
      <c r="F108" s="71">
        <v>1</v>
      </c>
      <c r="G108" s="71" t="s">
        <v>621</v>
      </c>
      <c r="H108" s="71">
        <v>0</v>
      </c>
      <c r="I108" s="71" t="s">
        <v>621</v>
      </c>
      <c r="J108" s="71">
        <v>160</v>
      </c>
    </row>
    <row r="109" spans="1:10" ht="12.75" customHeight="1" x14ac:dyDescent="0.2">
      <c r="A109" s="72" t="s">
        <v>252</v>
      </c>
      <c r="B109" s="72" t="s">
        <v>390</v>
      </c>
      <c r="C109" s="72" t="s">
        <v>391</v>
      </c>
      <c r="D109" s="72">
        <v>101</v>
      </c>
      <c r="E109" s="72" t="s">
        <v>45</v>
      </c>
      <c r="F109" s="72">
        <v>1</v>
      </c>
      <c r="G109" s="72" t="s">
        <v>621</v>
      </c>
      <c r="H109" s="72">
        <v>0</v>
      </c>
      <c r="I109" s="72" t="s">
        <v>621</v>
      </c>
      <c r="J109" s="72">
        <v>127</v>
      </c>
    </row>
    <row r="110" spans="1:10" ht="12.75" customHeight="1" x14ac:dyDescent="0.2">
      <c r="A110" s="32"/>
      <c r="B110" s="62">
        <f>COUNTA(B41:B109)</f>
        <v>69</v>
      </c>
      <c r="C110" s="20"/>
      <c r="D110" s="20"/>
      <c r="E110" s="20"/>
      <c r="F110" s="29">
        <f>COUNTIF(F41:F109, "&gt;0")</f>
        <v>69</v>
      </c>
      <c r="G110" s="20"/>
      <c r="H110" s="20"/>
      <c r="I110" s="32"/>
      <c r="J110" s="54">
        <f>SUM(J41:J109)</f>
        <v>25451</v>
      </c>
    </row>
    <row r="111" spans="1:10" ht="12.75" customHeight="1" x14ac:dyDescent="0.2">
      <c r="A111" s="32"/>
      <c r="B111" s="56"/>
      <c r="C111" s="32"/>
      <c r="D111" s="32"/>
      <c r="E111" s="32"/>
      <c r="F111" s="32"/>
      <c r="G111" s="32"/>
      <c r="H111" s="32"/>
      <c r="I111" s="32"/>
      <c r="J111" s="24"/>
    </row>
    <row r="112" spans="1:10" ht="12.75" customHeight="1" x14ac:dyDescent="0.2">
      <c r="A112" s="71" t="s">
        <v>392</v>
      </c>
      <c r="B112" s="71" t="s">
        <v>393</v>
      </c>
      <c r="C112" s="71" t="s">
        <v>394</v>
      </c>
      <c r="D112" s="71">
        <v>101</v>
      </c>
      <c r="E112" s="71" t="s">
        <v>45</v>
      </c>
      <c r="F112" s="71">
        <v>1</v>
      </c>
      <c r="G112" s="71" t="s">
        <v>621</v>
      </c>
      <c r="H112" s="71">
        <v>0</v>
      </c>
      <c r="I112" s="71" t="s">
        <v>621</v>
      </c>
      <c r="J112" s="71">
        <v>474</v>
      </c>
    </row>
    <row r="113" spans="1:10" ht="12.75" customHeight="1" x14ac:dyDescent="0.2">
      <c r="A113" s="71" t="s">
        <v>392</v>
      </c>
      <c r="B113" s="71" t="s">
        <v>395</v>
      </c>
      <c r="C113" s="71" t="s">
        <v>396</v>
      </c>
      <c r="D113" s="71">
        <v>101</v>
      </c>
      <c r="E113" s="71" t="s">
        <v>45</v>
      </c>
      <c r="F113" s="71">
        <v>1</v>
      </c>
      <c r="G113" s="71" t="s">
        <v>621</v>
      </c>
      <c r="H113" s="71">
        <v>0</v>
      </c>
      <c r="I113" s="71" t="s">
        <v>621</v>
      </c>
      <c r="J113" s="71">
        <v>607</v>
      </c>
    </row>
    <row r="114" spans="1:10" ht="12.75" customHeight="1" x14ac:dyDescent="0.2">
      <c r="A114" s="71" t="s">
        <v>392</v>
      </c>
      <c r="B114" s="71" t="s">
        <v>397</v>
      </c>
      <c r="C114" s="71" t="s">
        <v>398</v>
      </c>
      <c r="D114" s="71">
        <v>101</v>
      </c>
      <c r="E114" s="71" t="s">
        <v>45</v>
      </c>
      <c r="F114" s="71">
        <v>1</v>
      </c>
      <c r="G114" s="71" t="s">
        <v>621</v>
      </c>
      <c r="H114" s="71">
        <v>0</v>
      </c>
      <c r="I114" s="71" t="s">
        <v>621</v>
      </c>
      <c r="J114" s="71">
        <v>474</v>
      </c>
    </row>
    <row r="115" spans="1:10" ht="12.75" customHeight="1" x14ac:dyDescent="0.2">
      <c r="A115" s="71" t="s">
        <v>392</v>
      </c>
      <c r="B115" s="71" t="s">
        <v>399</v>
      </c>
      <c r="C115" s="71" t="s">
        <v>400</v>
      </c>
      <c r="D115" s="71">
        <v>101</v>
      </c>
      <c r="E115" s="71" t="s">
        <v>45</v>
      </c>
      <c r="F115" s="71">
        <v>1</v>
      </c>
      <c r="G115" s="71" t="s">
        <v>621</v>
      </c>
      <c r="H115" s="71">
        <v>0</v>
      </c>
      <c r="I115" s="71" t="s">
        <v>621</v>
      </c>
      <c r="J115" s="71">
        <v>376</v>
      </c>
    </row>
    <row r="116" spans="1:10" ht="12.75" customHeight="1" x14ac:dyDescent="0.2">
      <c r="A116" s="71" t="s">
        <v>392</v>
      </c>
      <c r="B116" s="71" t="s">
        <v>401</v>
      </c>
      <c r="C116" s="71" t="s">
        <v>402</v>
      </c>
      <c r="D116" s="71">
        <v>101</v>
      </c>
      <c r="E116" s="71" t="s">
        <v>45</v>
      </c>
      <c r="F116" s="71">
        <v>1</v>
      </c>
      <c r="G116" s="71" t="s">
        <v>621</v>
      </c>
      <c r="H116" s="71">
        <v>7</v>
      </c>
      <c r="I116" s="71" t="s">
        <v>621</v>
      </c>
      <c r="J116" s="71">
        <v>354</v>
      </c>
    </row>
    <row r="117" spans="1:10" ht="12.75" customHeight="1" x14ac:dyDescent="0.2">
      <c r="A117" s="71" t="s">
        <v>392</v>
      </c>
      <c r="B117" s="71" t="s">
        <v>403</v>
      </c>
      <c r="C117" s="71" t="s">
        <v>404</v>
      </c>
      <c r="D117" s="71">
        <v>101</v>
      </c>
      <c r="E117" s="71" t="s">
        <v>45</v>
      </c>
      <c r="F117" s="71">
        <v>1</v>
      </c>
      <c r="G117" s="71" t="s">
        <v>621</v>
      </c>
      <c r="H117" s="71">
        <v>7</v>
      </c>
      <c r="I117" s="71" t="s">
        <v>621</v>
      </c>
      <c r="J117" s="71">
        <v>408</v>
      </c>
    </row>
    <row r="118" spans="1:10" ht="12.75" customHeight="1" x14ac:dyDescent="0.2">
      <c r="A118" s="71" t="s">
        <v>392</v>
      </c>
      <c r="B118" s="71" t="s">
        <v>405</v>
      </c>
      <c r="C118" s="71" t="s">
        <v>406</v>
      </c>
      <c r="D118" s="71">
        <v>101</v>
      </c>
      <c r="E118" s="71" t="s">
        <v>45</v>
      </c>
      <c r="F118" s="71">
        <v>1</v>
      </c>
      <c r="G118" s="71" t="s">
        <v>621</v>
      </c>
      <c r="H118" s="71">
        <v>0</v>
      </c>
      <c r="I118" s="71" t="s">
        <v>621</v>
      </c>
      <c r="J118" s="71">
        <v>435</v>
      </c>
    </row>
    <row r="119" spans="1:10" ht="12.75" customHeight="1" x14ac:dyDescent="0.2">
      <c r="A119" s="71" t="s">
        <v>392</v>
      </c>
      <c r="B119" s="71" t="s">
        <v>407</v>
      </c>
      <c r="C119" s="71" t="s">
        <v>408</v>
      </c>
      <c r="D119" s="71">
        <v>101</v>
      </c>
      <c r="E119" s="71" t="s">
        <v>45</v>
      </c>
      <c r="F119" s="71">
        <v>1</v>
      </c>
      <c r="G119" s="71" t="s">
        <v>621</v>
      </c>
      <c r="H119" s="71">
        <v>0</v>
      </c>
      <c r="I119" s="71" t="s">
        <v>621</v>
      </c>
      <c r="J119" s="71">
        <v>476</v>
      </c>
    </row>
    <row r="120" spans="1:10" ht="12.75" customHeight="1" x14ac:dyDescent="0.2">
      <c r="A120" s="71" t="s">
        <v>392</v>
      </c>
      <c r="B120" s="71" t="s">
        <v>409</v>
      </c>
      <c r="C120" s="71" t="s">
        <v>410</v>
      </c>
      <c r="D120" s="71">
        <v>101</v>
      </c>
      <c r="E120" s="71" t="s">
        <v>45</v>
      </c>
      <c r="F120" s="71">
        <v>1</v>
      </c>
      <c r="G120" s="71" t="s">
        <v>621</v>
      </c>
      <c r="H120" s="71">
        <v>0</v>
      </c>
      <c r="I120" s="71" t="s">
        <v>621</v>
      </c>
      <c r="J120" s="71">
        <v>622</v>
      </c>
    </row>
    <row r="121" spans="1:10" ht="12.75" customHeight="1" x14ac:dyDescent="0.2">
      <c r="A121" s="71" t="s">
        <v>392</v>
      </c>
      <c r="B121" s="71" t="s">
        <v>411</v>
      </c>
      <c r="C121" s="71" t="s">
        <v>412</v>
      </c>
      <c r="D121" s="71">
        <v>101</v>
      </c>
      <c r="E121" s="71" t="s">
        <v>45</v>
      </c>
      <c r="F121" s="71">
        <v>1</v>
      </c>
      <c r="G121" s="71" t="s">
        <v>621</v>
      </c>
      <c r="H121" s="71">
        <v>0</v>
      </c>
      <c r="I121" s="71" t="s">
        <v>621</v>
      </c>
      <c r="J121" s="71">
        <v>279</v>
      </c>
    </row>
    <row r="122" spans="1:10" ht="12.75" customHeight="1" x14ac:dyDescent="0.2">
      <c r="A122" s="71" t="s">
        <v>392</v>
      </c>
      <c r="B122" s="71" t="s">
        <v>413</v>
      </c>
      <c r="C122" s="71" t="s">
        <v>414</v>
      </c>
      <c r="D122" s="71">
        <v>101</v>
      </c>
      <c r="E122" s="71" t="s">
        <v>45</v>
      </c>
      <c r="F122" s="71">
        <v>1</v>
      </c>
      <c r="G122" s="71" t="s">
        <v>621</v>
      </c>
      <c r="H122" s="71">
        <v>0</v>
      </c>
      <c r="I122" s="71" t="s">
        <v>621</v>
      </c>
      <c r="J122" s="71">
        <v>541</v>
      </c>
    </row>
    <row r="123" spans="1:10" ht="12.75" customHeight="1" x14ac:dyDescent="0.2">
      <c r="A123" s="71" t="s">
        <v>392</v>
      </c>
      <c r="B123" s="71" t="s">
        <v>415</v>
      </c>
      <c r="C123" s="71" t="s">
        <v>416</v>
      </c>
      <c r="D123" s="71">
        <v>101</v>
      </c>
      <c r="E123" s="71" t="s">
        <v>45</v>
      </c>
      <c r="F123" s="71">
        <v>1</v>
      </c>
      <c r="G123" s="71" t="s">
        <v>621</v>
      </c>
      <c r="H123" s="71">
        <v>0</v>
      </c>
      <c r="I123" s="71" t="s">
        <v>621</v>
      </c>
      <c r="J123" s="71">
        <v>315</v>
      </c>
    </row>
    <row r="124" spans="1:10" ht="12.75" customHeight="1" x14ac:dyDescent="0.2">
      <c r="A124" s="71" t="s">
        <v>392</v>
      </c>
      <c r="B124" s="71" t="s">
        <v>417</v>
      </c>
      <c r="C124" s="71" t="s">
        <v>418</v>
      </c>
      <c r="D124" s="71">
        <v>101</v>
      </c>
      <c r="E124" s="71" t="s">
        <v>45</v>
      </c>
      <c r="F124" s="71">
        <v>1</v>
      </c>
      <c r="G124" s="71" t="s">
        <v>621</v>
      </c>
      <c r="H124" s="71">
        <v>7</v>
      </c>
      <c r="I124" s="71" t="s">
        <v>621</v>
      </c>
      <c r="J124" s="71">
        <v>539</v>
      </c>
    </row>
    <row r="125" spans="1:10" ht="12.75" customHeight="1" x14ac:dyDescent="0.2">
      <c r="A125" s="71" t="s">
        <v>392</v>
      </c>
      <c r="B125" s="71" t="s">
        <v>419</v>
      </c>
      <c r="C125" s="71" t="s">
        <v>420</v>
      </c>
      <c r="D125" s="71">
        <v>101</v>
      </c>
      <c r="E125" s="71" t="s">
        <v>45</v>
      </c>
      <c r="F125" s="71">
        <v>1</v>
      </c>
      <c r="G125" s="71" t="s">
        <v>621</v>
      </c>
      <c r="H125" s="71">
        <v>0</v>
      </c>
      <c r="I125" s="71" t="s">
        <v>621</v>
      </c>
      <c r="J125" s="71">
        <v>312</v>
      </c>
    </row>
    <row r="126" spans="1:10" ht="12.75" customHeight="1" x14ac:dyDescent="0.2">
      <c r="A126" s="71" t="s">
        <v>392</v>
      </c>
      <c r="B126" s="71" t="s">
        <v>421</v>
      </c>
      <c r="C126" s="71" t="s">
        <v>422</v>
      </c>
      <c r="D126" s="71">
        <v>101</v>
      </c>
      <c r="E126" s="71" t="s">
        <v>45</v>
      </c>
      <c r="F126" s="71">
        <v>1</v>
      </c>
      <c r="G126" s="71" t="s">
        <v>621</v>
      </c>
      <c r="H126" s="71">
        <v>0</v>
      </c>
      <c r="I126" s="71" t="s">
        <v>621</v>
      </c>
      <c r="J126" s="71">
        <v>169</v>
      </c>
    </row>
    <row r="127" spans="1:10" ht="12.75" customHeight="1" x14ac:dyDescent="0.2">
      <c r="A127" s="71" t="s">
        <v>392</v>
      </c>
      <c r="B127" s="71" t="s">
        <v>423</v>
      </c>
      <c r="C127" s="71" t="s">
        <v>424</v>
      </c>
      <c r="D127" s="71">
        <v>101</v>
      </c>
      <c r="E127" s="71" t="s">
        <v>45</v>
      </c>
      <c r="F127" s="71">
        <v>1</v>
      </c>
      <c r="G127" s="71" t="s">
        <v>621</v>
      </c>
      <c r="H127" s="71">
        <v>7</v>
      </c>
      <c r="I127" s="71" t="s">
        <v>621</v>
      </c>
      <c r="J127" s="71">
        <v>394</v>
      </c>
    </row>
    <row r="128" spans="1:10" ht="12.75" customHeight="1" x14ac:dyDescent="0.2">
      <c r="A128" s="71" t="s">
        <v>392</v>
      </c>
      <c r="B128" s="71" t="s">
        <v>426</v>
      </c>
      <c r="C128" s="71" t="s">
        <v>427</v>
      </c>
      <c r="D128" s="71">
        <v>101</v>
      </c>
      <c r="E128" s="71" t="s">
        <v>45</v>
      </c>
      <c r="F128" s="71">
        <v>1</v>
      </c>
      <c r="G128" s="71" t="s">
        <v>621</v>
      </c>
      <c r="H128" s="71">
        <v>0</v>
      </c>
      <c r="I128" s="71" t="s">
        <v>621</v>
      </c>
      <c r="J128" s="71">
        <v>370</v>
      </c>
    </row>
    <row r="129" spans="1:10" ht="12.75" customHeight="1" x14ac:dyDescent="0.2">
      <c r="A129" s="71" t="s">
        <v>392</v>
      </c>
      <c r="B129" s="71" t="s">
        <v>428</v>
      </c>
      <c r="C129" s="71" t="s">
        <v>429</v>
      </c>
      <c r="D129" s="71">
        <v>101</v>
      </c>
      <c r="E129" s="71" t="s">
        <v>45</v>
      </c>
      <c r="F129" s="71">
        <v>1</v>
      </c>
      <c r="G129" s="71" t="s">
        <v>621</v>
      </c>
      <c r="H129" s="71">
        <v>0</v>
      </c>
      <c r="I129" s="71" t="s">
        <v>621</v>
      </c>
      <c r="J129" s="71">
        <v>205</v>
      </c>
    </row>
    <row r="130" spans="1:10" ht="12.75" customHeight="1" x14ac:dyDescent="0.2">
      <c r="A130" s="71" t="s">
        <v>392</v>
      </c>
      <c r="B130" s="71" t="s">
        <v>430</v>
      </c>
      <c r="C130" s="71" t="s">
        <v>431</v>
      </c>
      <c r="D130" s="71">
        <v>101</v>
      </c>
      <c r="E130" s="71" t="s">
        <v>45</v>
      </c>
      <c r="F130" s="71">
        <v>1</v>
      </c>
      <c r="G130" s="71" t="s">
        <v>621</v>
      </c>
      <c r="H130" s="71">
        <v>0</v>
      </c>
      <c r="I130" s="71" t="s">
        <v>621</v>
      </c>
      <c r="J130" s="71">
        <v>399</v>
      </c>
    </row>
    <row r="131" spans="1:10" ht="12.75" customHeight="1" x14ac:dyDescent="0.2">
      <c r="A131" s="71" t="s">
        <v>392</v>
      </c>
      <c r="B131" s="71" t="s">
        <v>432</v>
      </c>
      <c r="C131" s="71" t="s">
        <v>433</v>
      </c>
      <c r="D131" s="71">
        <v>101</v>
      </c>
      <c r="E131" s="71" t="s">
        <v>45</v>
      </c>
      <c r="F131" s="71">
        <v>1</v>
      </c>
      <c r="G131" s="71" t="s">
        <v>621</v>
      </c>
      <c r="H131" s="71">
        <v>0</v>
      </c>
      <c r="I131" s="71" t="s">
        <v>621</v>
      </c>
      <c r="J131" s="71">
        <v>365</v>
      </c>
    </row>
    <row r="132" spans="1:10" ht="12.75" customHeight="1" x14ac:dyDescent="0.2">
      <c r="A132" s="71" t="s">
        <v>392</v>
      </c>
      <c r="B132" s="71" t="s">
        <v>434</v>
      </c>
      <c r="C132" s="71" t="s">
        <v>435</v>
      </c>
      <c r="D132" s="71">
        <v>101</v>
      </c>
      <c r="E132" s="71" t="s">
        <v>45</v>
      </c>
      <c r="F132" s="71">
        <v>1</v>
      </c>
      <c r="G132" s="71" t="s">
        <v>621</v>
      </c>
      <c r="H132" s="71">
        <v>0</v>
      </c>
      <c r="I132" s="71" t="s">
        <v>621</v>
      </c>
      <c r="J132" s="71">
        <v>566</v>
      </c>
    </row>
    <row r="133" spans="1:10" ht="12.75" customHeight="1" x14ac:dyDescent="0.2">
      <c r="A133" s="71" t="s">
        <v>392</v>
      </c>
      <c r="B133" s="71" t="s">
        <v>436</v>
      </c>
      <c r="C133" s="71" t="s">
        <v>437</v>
      </c>
      <c r="D133" s="71">
        <v>101</v>
      </c>
      <c r="E133" s="71" t="s">
        <v>45</v>
      </c>
      <c r="F133" s="71">
        <v>1</v>
      </c>
      <c r="G133" s="71" t="s">
        <v>621</v>
      </c>
      <c r="H133" s="71">
        <v>0</v>
      </c>
      <c r="I133" s="71" t="s">
        <v>621</v>
      </c>
      <c r="J133" s="71">
        <v>156</v>
      </c>
    </row>
    <row r="134" spans="1:10" ht="12.75" customHeight="1" x14ac:dyDescent="0.2">
      <c r="A134" s="71" t="s">
        <v>392</v>
      </c>
      <c r="B134" s="71" t="s">
        <v>438</v>
      </c>
      <c r="C134" s="71" t="s">
        <v>439</v>
      </c>
      <c r="D134" s="71">
        <v>101</v>
      </c>
      <c r="E134" s="71" t="s">
        <v>45</v>
      </c>
      <c r="F134" s="71">
        <v>1</v>
      </c>
      <c r="G134" s="71" t="s">
        <v>621</v>
      </c>
      <c r="H134" s="71">
        <v>7</v>
      </c>
      <c r="I134" s="71" t="s">
        <v>621</v>
      </c>
      <c r="J134" s="71">
        <v>360</v>
      </c>
    </row>
    <row r="135" spans="1:10" ht="12.75" customHeight="1" x14ac:dyDescent="0.2">
      <c r="A135" s="71" t="s">
        <v>392</v>
      </c>
      <c r="B135" s="71" t="s">
        <v>440</v>
      </c>
      <c r="C135" s="71" t="s">
        <v>441</v>
      </c>
      <c r="D135" s="71">
        <v>101</v>
      </c>
      <c r="E135" s="71" t="s">
        <v>45</v>
      </c>
      <c r="F135" s="71">
        <v>1</v>
      </c>
      <c r="G135" s="71" t="s">
        <v>621</v>
      </c>
      <c r="H135" s="71">
        <v>0</v>
      </c>
      <c r="I135" s="71" t="s">
        <v>621</v>
      </c>
      <c r="J135" s="71">
        <v>384</v>
      </c>
    </row>
    <row r="136" spans="1:10" ht="12.75" customHeight="1" x14ac:dyDescent="0.2">
      <c r="A136" s="71" t="s">
        <v>392</v>
      </c>
      <c r="B136" s="71" t="s">
        <v>442</v>
      </c>
      <c r="C136" s="71" t="s">
        <v>443</v>
      </c>
      <c r="D136" s="71">
        <v>101</v>
      </c>
      <c r="E136" s="71" t="s">
        <v>45</v>
      </c>
      <c r="F136" s="71">
        <v>1</v>
      </c>
      <c r="G136" s="71" t="s">
        <v>621</v>
      </c>
      <c r="H136" s="71">
        <v>0</v>
      </c>
      <c r="I136" s="71" t="s">
        <v>621</v>
      </c>
      <c r="J136" s="71">
        <v>1462</v>
      </c>
    </row>
    <row r="137" spans="1:10" ht="12.75" customHeight="1" x14ac:dyDescent="0.2">
      <c r="A137" s="71" t="s">
        <v>392</v>
      </c>
      <c r="B137" s="71" t="s">
        <v>444</v>
      </c>
      <c r="C137" s="71" t="s">
        <v>445</v>
      </c>
      <c r="D137" s="71">
        <v>101</v>
      </c>
      <c r="E137" s="71" t="s">
        <v>45</v>
      </c>
      <c r="F137" s="71">
        <v>1</v>
      </c>
      <c r="G137" s="71" t="s">
        <v>621</v>
      </c>
      <c r="H137" s="71">
        <v>0</v>
      </c>
      <c r="I137" s="71" t="s">
        <v>621</v>
      </c>
      <c r="J137" s="71">
        <v>341</v>
      </c>
    </row>
    <row r="138" spans="1:10" ht="12.75" customHeight="1" x14ac:dyDescent="0.2">
      <c r="A138" s="71" t="s">
        <v>392</v>
      </c>
      <c r="B138" s="71" t="s">
        <v>446</v>
      </c>
      <c r="C138" s="71" t="s">
        <v>447</v>
      </c>
      <c r="D138" s="71">
        <v>101</v>
      </c>
      <c r="E138" s="71" t="s">
        <v>45</v>
      </c>
      <c r="F138" s="71">
        <v>1</v>
      </c>
      <c r="G138" s="71" t="s">
        <v>621</v>
      </c>
      <c r="H138" s="71">
        <v>0</v>
      </c>
      <c r="I138" s="71" t="s">
        <v>621</v>
      </c>
      <c r="J138" s="71">
        <v>840</v>
      </c>
    </row>
    <row r="139" spans="1:10" ht="12.75" customHeight="1" x14ac:dyDescent="0.2">
      <c r="A139" s="71" t="s">
        <v>392</v>
      </c>
      <c r="B139" s="71" t="s">
        <v>448</v>
      </c>
      <c r="C139" s="71" t="s">
        <v>449</v>
      </c>
      <c r="D139" s="71">
        <v>101</v>
      </c>
      <c r="E139" s="71" t="s">
        <v>45</v>
      </c>
      <c r="F139" s="71">
        <v>1</v>
      </c>
      <c r="G139" s="71" t="s">
        <v>621</v>
      </c>
      <c r="H139" s="71">
        <v>7</v>
      </c>
      <c r="I139" s="71" t="s">
        <v>621</v>
      </c>
      <c r="J139" s="71">
        <v>198</v>
      </c>
    </row>
    <row r="140" spans="1:10" ht="12.75" customHeight="1" x14ac:dyDescent="0.2">
      <c r="A140" s="71" t="s">
        <v>392</v>
      </c>
      <c r="B140" s="71" t="s">
        <v>450</v>
      </c>
      <c r="C140" s="71" t="s">
        <v>451</v>
      </c>
      <c r="D140" s="71">
        <v>101</v>
      </c>
      <c r="E140" s="71" t="s">
        <v>45</v>
      </c>
      <c r="F140" s="71">
        <v>1</v>
      </c>
      <c r="G140" s="71" t="s">
        <v>621</v>
      </c>
      <c r="H140" s="71">
        <v>0</v>
      </c>
      <c r="I140" s="71" t="s">
        <v>621</v>
      </c>
      <c r="J140" s="71">
        <v>604</v>
      </c>
    </row>
    <row r="141" spans="1:10" ht="12.75" customHeight="1" x14ac:dyDescent="0.2">
      <c r="A141" s="71" t="s">
        <v>392</v>
      </c>
      <c r="B141" s="71" t="s">
        <v>452</v>
      </c>
      <c r="C141" s="71" t="s">
        <v>453</v>
      </c>
      <c r="D141" s="71">
        <v>101</v>
      </c>
      <c r="E141" s="71" t="s">
        <v>45</v>
      </c>
      <c r="F141" s="71">
        <v>1</v>
      </c>
      <c r="G141" s="71" t="s">
        <v>621</v>
      </c>
      <c r="H141" s="71">
        <v>7</v>
      </c>
      <c r="I141" s="71" t="s">
        <v>621</v>
      </c>
      <c r="J141" s="71">
        <v>338</v>
      </c>
    </row>
    <row r="142" spans="1:10" ht="12.75" customHeight="1" x14ac:dyDescent="0.2">
      <c r="A142" s="71" t="s">
        <v>392</v>
      </c>
      <c r="B142" s="71" t="s">
        <v>454</v>
      </c>
      <c r="C142" s="71" t="s">
        <v>455</v>
      </c>
      <c r="D142" s="71">
        <v>101</v>
      </c>
      <c r="E142" s="71" t="s">
        <v>45</v>
      </c>
      <c r="F142" s="71">
        <v>1</v>
      </c>
      <c r="G142" s="71" t="s">
        <v>621</v>
      </c>
      <c r="H142" s="71">
        <v>7</v>
      </c>
      <c r="I142" s="71" t="s">
        <v>621</v>
      </c>
      <c r="J142" s="71">
        <v>58</v>
      </c>
    </row>
    <row r="143" spans="1:10" ht="12.75" customHeight="1" x14ac:dyDescent="0.2">
      <c r="A143" s="71" t="s">
        <v>392</v>
      </c>
      <c r="B143" s="71" t="s">
        <v>456</v>
      </c>
      <c r="C143" s="71" t="s">
        <v>457</v>
      </c>
      <c r="D143" s="71">
        <v>101</v>
      </c>
      <c r="E143" s="71" t="s">
        <v>45</v>
      </c>
      <c r="F143" s="71">
        <v>1</v>
      </c>
      <c r="G143" s="71" t="s">
        <v>621</v>
      </c>
      <c r="H143" s="71">
        <v>0</v>
      </c>
      <c r="I143" s="71" t="s">
        <v>621</v>
      </c>
      <c r="J143" s="71">
        <v>301</v>
      </c>
    </row>
    <row r="144" spans="1:10" ht="12.75" customHeight="1" x14ac:dyDescent="0.2">
      <c r="A144" s="71" t="s">
        <v>392</v>
      </c>
      <c r="B144" s="71" t="s">
        <v>458</v>
      </c>
      <c r="C144" s="71" t="s">
        <v>459</v>
      </c>
      <c r="D144" s="71">
        <v>101</v>
      </c>
      <c r="E144" s="71" t="s">
        <v>45</v>
      </c>
      <c r="F144" s="71">
        <v>1</v>
      </c>
      <c r="G144" s="71" t="s">
        <v>621</v>
      </c>
      <c r="H144" s="71">
        <v>0</v>
      </c>
      <c r="I144" s="71" t="s">
        <v>621</v>
      </c>
      <c r="J144" s="71">
        <v>222</v>
      </c>
    </row>
    <row r="145" spans="1:10" ht="12.75" customHeight="1" x14ac:dyDescent="0.2">
      <c r="A145" s="71" t="s">
        <v>392</v>
      </c>
      <c r="B145" s="71" t="s">
        <v>460</v>
      </c>
      <c r="C145" s="71" t="s">
        <v>461</v>
      </c>
      <c r="D145" s="71">
        <v>101</v>
      </c>
      <c r="E145" s="71" t="s">
        <v>45</v>
      </c>
      <c r="F145" s="71">
        <v>1</v>
      </c>
      <c r="G145" s="71" t="s">
        <v>621</v>
      </c>
      <c r="H145" s="71">
        <v>0</v>
      </c>
      <c r="I145" s="71" t="s">
        <v>621</v>
      </c>
      <c r="J145" s="71">
        <v>536</v>
      </c>
    </row>
    <row r="146" spans="1:10" ht="12.75" customHeight="1" x14ac:dyDescent="0.2">
      <c r="A146" s="71" t="s">
        <v>392</v>
      </c>
      <c r="B146" s="71" t="s">
        <v>462</v>
      </c>
      <c r="C146" s="71" t="s">
        <v>463</v>
      </c>
      <c r="D146" s="71">
        <v>101</v>
      </c>
      <c r="E146" s="71" t="s">
        <v>45</v>
      </c>
      <c r="F146" s="71">
        <v>1</v>
      </c>
      <c r="G146" s="71" t="s">
        <v>621</v>
      </c>
      <c r="H146" s="71">
        <v>0</v>
      </c>
      <c r="I146" s="71" t="s">
        <v>621</v>
      </c>
      <c r="J146" s="71">
        <v>400</v>
      </c>
    </row>
    <row r="147" spans="1:10" ht="12.75" customHeight="1" x14ac:dyDescent="0.2">
      <c r="A147" s="71" t="s">
        <v>392</v>
      </c>
      <c r="B147" s="71" t="s">
        <v>464</v>
      </c>
      <c r="C147" s="71" t="s">
        <v>465</v>
      </c>
      <c r="D147" s="71">
        <v>101</v>
      </c>
      <c r="E147" s="71" t="s">
        <v>45</v>
      </c>
      <c r="F147" s="71">
        <v>1</v>
      </c>
      <c r="G147" s="71" t="s">
        <v>621</v>
      </c>
      <c r="H147" s="71">
        <v>0</v>
      </c>
      <c r="I147" s="71" t="s">
        <v>621</v>
      </c>
      <c r="J147" s="71">
        <v>96</v>
      </c>
    </row>
    <row r="148" spans="1:10" ht="12.75" customHeight="1" x14ac:dyDescent="0.2">
      <c r="A148" s="71" t="s">
        <v>392</v>
      </c>
      <c r="B148" s="71" t="s">
        <v>466</v>
      </c>
      <c r="C148" s="71" t="s">
        <v>467</v>
      </c>
      <c r="D148" s="71">
        <v>101</v>
      </c>
      <c r="E148" s="71" t="s">
        <v>45</v>
      </c>
      <c r="F148" s="71">
        <v>1</v>
      </c>
      <c r="G148" s="71" t="s">
        <v>621</v>
      </c>
      <c r="H148" s="71">
        <v>0</v>
      </c>
      <c r="I148" s="71" t="s">
        <v>621</v>
      </c>
      <c r="J148" s="71">
        <v>159</v>
      </c>
    </row>
    <row r="149" spans="1:10" ht="12.75" customHeight="1" x14ac:dyDescent="0.2">
      <c r="A149" s="71" t="s">
        <v>392</v>
      </c>
      <c r="B149" s="71" t="s">
        <v>468</v>
      </c>
      <c r="C149" s="71" t="s">
        <v>469</v>
      </c>
      <c r="D149" s="71">
        <v>101</v>
      </c>
      <c r="E149" s="71" t="s">
        <v>45</v>
      </c>
      <c r="F149" s="71">
        <v>1</v>
      </c>
      <c r="G149" s="71" t="s">
        <v>621</v>
      </c>
      <c r="H149" s="71">
        <v>0</v>
      </c>
      <c r="I149" s="71" t="s">
        <v>621</v>
      </c>
      <c r="J149" s="71">
        <v>528</v>
      </c>
    </row>
    <row r="150" spans="1:10" ht="12.75" customHeight="1" x14ac:dyDescent="0.2">
      <c r="A150" s="71" t="s">
        <v>392</v>
      </c>
      <c r="B150" s="71" t="s">
        <v>470</v>
      </c>
      <c r="C150" s="71" t="s">
        <v>471</v>
      </c>
      <c r="D150" s="71">
        <v>101</v>
      </c>
      <c r="E150" s="71" t="s">
        <v>45</v>
      </c>
      <c r="F150" s="71">
        <v>1</v>
      </c>
      <c r="G150" s="71" t="s">
        <v>621</v>
      </c>
      <c r="H150" s="71">
        <v>0</v>
      </c>
      <c r="I150" s="71" t="s">
        <v>621</v>
      </c>
      <c r="J150" s="71">
        <v>599</v>
      </c>
    </row>
    <row r="151" spans="1:10" ht="12.75" customHeight="1" x14ac:dyDescent="0.2">
      <c r="A151" s="71" t="s">
        <v>392</v>
      </c>
      <c r="B151" s="71" t="s">
        <v>472</v>
      </c>
      <c r="C151" s="71" t="s">
        <v>473</v>
      </c>
      <c r="D151" s="71">
        <v>101</v>
      </c>
      <c r="E151" s="71" t="s">
        <v>45</v>
      </c>
      <c r="F151" s="71">
        <v>1</v>
      </c>
      <c r="G151" s="71" t="s">
        <v>621</v>
      </c>
      <c r="H151" s="71">
        <v>0</v>
      </c>
      <c r="I151" s="71" t="s">
        <v>621</v>
      </c>
      <c r="J151" s="71">
        <v>612</v>
      </c>
    </row>
    <row r="152" spans="1:10" ht="12.75" customHeight="1" x14ac:dyDescent="0.2">
      <c r="A152" s="71" t="s">
        <v>392</v>
      </c>
      <c r="B152" s="156" t="s">
        <v>474</v>
      </c>
      <c r="C152" s="156" t="s">
        <v>475</v>
      </c>
      <c r="D152" s="156">
        <v>101</v>
      </c>
      <c r="E152" s="156" t="s">
        <v>45</v>
      </c>
      <c r="F152" s="156">
        <v>1</v>
      </c>
      <c r="G152" s="156" t="s">
        <v>621</v>
      </c>
      <c r="H152" s="71">
        <v>0</v>
      </c>
      <c r="I152" s="71" t="s">
        <v>621</v>
      </c>
      <c r="J152" s="71">
        <v>369</v>
      </c>
    </row>
    <row r="153" spans="1:10" ht="12.75" customHeight="1" x14ac:dyDescent="0.2">
      <c r="A153" s="71" t="s">
        <v>392</v>
      </c>
      <c r="B153" s="71" t="s">
        <v>476</v>
      </c>
      <c r="C153" s="71" t="s">
        <v>477</v>
      </c>
      <c r="D153" s="71">
        <v>101</v>
      </c>
      <c r="E153" s="71" t="s">
        <v>45</v>
      </c>
      <c r="F153" s="71">
        <v>1</v>
      </c>
      <c r="G153" s="71" t="s">
        <v>621</v>
      </c>
      <c r="H153" s="71">
        <v>0</v>
      </c>
      <c r="I153" s="71" t="s">
        <v>621</v>
      </c>
      <c r="J153" s="71">
        <v>753</v>
      </c>
    </row>
    <row r="154" spans="1:10" ht="12.75" customHeight="1" x14ac:dyDescent="0.2">
      <c r="A154" s="71" t="s">
        <v>392</v>
      </c>
      <c r="B154" s="71" t="s">
        <v>478</v>
      </c>
      <c r="C154" s="71" t="s">
        <v>479</v>
      </c>
      <c r="D154" s="71">
        <v>101</v>
      </c>
      <c r="E154" s="71" t="s">
        <v>45</v>
      </c>
      <c r="F154" s="71">
        <v>1</v>
      </c>
      <c r="G154" s="71" t="s">
        <v>621</v>
      </c>
      <c r="H154" s="71">
        <v>0</v>
      </c>
      <c r="I154" s="71" t="s">
        <v>621</v>
      </c>
      <c r="J154" s="71">
        <v>420</v>
      </c>
    </row>
    <row r="155" spans="1:10" ht="12.75" customHeight="1" x14ac:dyDescent="0.2">
      <c r="A155" s="71" t="s">
        <v>392</v>
      </c>
      <c r="B155" s="71" t="s">
        <v>480</v>
      </c>
      <c r="C155" s="71" t="s">
        <v>481</v>
      </c>
      <c r="D155" s="71">
        <v>101</v>
      </c>
      <c r="E155" s="71" t="s">
        <v>45</v>
      </c>
      <c r="F155" s="71">
        <v>1</v>
      </c>
      <c r="G155" s="71" t="s">
        <v>621</v>
      </c>
      <c r="H155" s="71">
        <v>7</v>
      </c>
      <c r="I155" s="71" t="s">
        <v>621</v>
      </c>
      <c r="J155" s="71">
        <v>554</v>
      </c>
    </row>
    <row r="156" spans="1:10" ht="12.75" customHeight="1" x14ac:dyDescent="0.2">
      <c r="A156" s="71" t="s">
        <v>392</v>
      </c>
      <c r="B156" s="71" t="s">
        <v>482</v>
      </c>
      <c r="C156" s="71" t="s">
        <v>483</v>
      </c>
      <c r="D156" s="71">
        <v>101</v>
      </c>
      <c r="E156" s="71" t="s">
        <v>45</v>
      </c>
      <c r="F156" s="71">
        <v>1</v>
      </c>
      <c r="G156" s="71" t="s">
        <v>621</v>
      </c>
      <c r="H156" s="71">
        <v>0</v>
      </c>
      <c r="I156" s="71" t="s">
        <v>621</v>
      </c>
      <c r="J156" s="71">
        <v>229</v>
      </c>
    </row>
    <row r="157" spans="1:10" ht="12.75" customHeight="1" x14ac:dyDescent="0.2">
      <c r="A157" s="71" t="s">
        <v>392</v>
      </c>
      <c r="B157" s="71" t="s">
        <v>484</v>
      </c>
      <c r="C157" s="71" t="s">
        <v>485</v>
      </c>
      <c r="D157" s="71">
        <v>101</v>
      </c>
      <c r="E157" s="71" t="s">
        <v>45</v>
      </c>
      <c r="F157" s="71">
        <v>1</v>
      </c>
      <c r="G157" s="71" t="s">
        <v>621</v>
      </c>
      <c r="H157" s="71">
        <v>0</v>
      </c>
      <c r="I157" s="71" t="s">
        <v>621</v>
      </c>
      <c r="J157" s="71">
        <v>480</v>
      </c>
    </row>
    <row r="158" spans="1:10" ht="12.75" customHeight="1" x14ac:dyDescent="0.2">
      <c r="A158" s="71" t="s">
        <v>392</v>
      </c>
      <c r="B158" s="71" t="s">
        <v>486</v>
      </c>
      <c r="C158" s="71" t="s">
        <v>487</v>
      </c>
      <c r="D158" s="71">
        <v>101</v>
      </c>
      <c r="E158" s="71" t="s">
        <v>45</v>
      </c>
      <c r="F158" s="71">
        <v>1</v>
      </c>
      <c r="G158" s="71" t="s">
        <v>621</v>
      </c>
      <c r="H158" s="71">
        <v>7</v>
      </c>
      <c r="I158" s="71" t="s">
        <v>621</v>
      </c>
      <c r="J158" s="71">
        <v>499</v>
      </c>
    </row>
    <row r="159" spans="1:10" ht="12.75" customHeight="1" x14ac:dyDescent="0.2">
      <c r="A159" s="71" t="s">
        <v>392</v>
      </c>
      <c r="B159" s="71" t="s">
        <v>488</v>
      </c>
      <c r="C159" s="71" t="s">
        <v>489</v>
      </c>
      <c r="D159" s="71">
        <v>101</v>
      </c>
      <c r="E159" s="71" t="s">
        <v>45</v>
      </c>
      <c r="F159" s="71">
        <v>1</v>
      </c>
      <c r="G159" s="71" t="s">
        <v>621</v>
      </c>
      <c r="H159" s="71">
        <v>0</v>
      </c>
      <c r="I159" s="71" t="s">
        <v>621</v>
      </c>
      <c r="J159" s="71">
        <v>545</v>
      </c>
    </row>
    <row r="160" spans="1:10" ht="12.75" customHeight="1" x14ac:dyDescent="0.2">
      <c r="A160" s="71" t="s">
        <v>392</v>
      </c>
      <c r="B160" s="71" t="s">
        <v>490</v>
      </c>
      <c r="C160" s="71" t="s">
        <v>491</v>
      </c>
      <c r="D160" s="71">
        <v>101</v>
      </c>
      <c r="E160" s="71" t="s">
        <v>45</v>
      </c>
      <c r="F160" s="71">
        <v>1</v>
      </c>
      <c r="G160" s="71" t="s">
        <v>621</v>
      </c>
      <c r="H160" s="71">
        <v>0</v>
      </c>
      <c r="I160" s="71" t="s">
        <v>621</v>
      </c>
      <c r="J160" s="71">
        <v>466</v>
      </c>
    </row>
    <row r="161" spans="1:10" ht="12.75" customHeight="1" x14ac:dyDescent="0.2">
      <c r="A161" s="72" t="s">
        <v>392</v>
      </c>
      <c r="B161" s="72" t="s">
        <v>492</v>
      </c>
      <c r="C161" s="72" t="s">
        <v>493</v>
      </c>
      <c r="D161" s="72">
        <v>101</v>
      </c>
      <c r="E161" s="72" t="s">
        <v>45</v>
      </c>
      <c r="F161" s="72">
        <v>1</v>
      </c>
      <c r="G161" s="72" t="s">
        <v>621</v>
      </c>
      <c r="H161" s="72">
        <v>0</v>
      </c>
      <c r="I161" s="72" t="s">
        <v>621</v>
      </c>
      <c r="J161" s="72">
        <v>403</v>
      </c>
    </row>
    <row r="162" spans="1:10" ht="12.75" customHeight="1" x14ac:dyDescent="0.2">
      <c r="A162" s="30"/>
      <c r="B162" s="29">
        <f>COUNTA(F112:F161)</f>
        <v>50</v>
      </c>
      <c r="C162" s="29"/>
      <c r="D162" s="30"/>
      <c r="E162" s="30"/>
      <c r="F162" s="29">
        <f>COUNTIF(F112:F161, "&gt;0")</f>
        <v>50</v>
      </c>
      <c r="G162" s="30"/>
      <c r="H162" s="29"/>
      <c r="I162" s="30"/>
      <c r="J162" s="54">
        <f>SUM(J112:J161)</f>
        <v>21592</v>
      </c>
    </row>
    <row r="163" spans="1:10" ht="12.75" customHeight="1" x14ac:dyDescent="0.2">
      <c r="A163" s="32"/>
      <c r="B163" s="62"/>
      <c r="C163" s="32"/>
      <c r="D163" s="32"/>
      <c r="E163" s="32"/>
      <c r="F163" s="32"/>
      <c r="G163" s="32"/>
      <c r="H163" s="32"/>
      <c r="I163" s="32"/>
      <c r="J163" s="24"/>
    </row>
    <row r="164" spans="1:10" ht="12.75" customHeight="1" x14ac:dyDescent="0.2">
      <c r="A164" s="71" t="s">
        <v>494</v>
      </c>
      <c r="B164" s="71" t="s">
        <v>495</v>
      </c>
      <c r="C164" s="71" t="s">
        <v>496</v>
      </c>
      <c r="D164" s="71">
        <v>101</v>
      </c>
      <c r="E164" s="71" t="s">
        <v>45</v>
      </c>
      <c r="F164" s="71">
        <v>1</v>
      </c>
      <c r="G164" s="71" t="s">
        <v>621</v>
      </c>
      <c r="H164" s="71">
        <v>0</v>
      </c>
      <c r="I164" s="71" t="s">
        <v>621</v>
      </c>
      <c r="J164" s="71">
        <v>269</v>
      </c>
    </row>
    <row r="165" spans="1:10" ht="12.75" customHeight="1" x14ac:dyDescent="0.2">
      <c r="A165" s="71" t="s">
        <v>494</v>
      </c>
      <c r="B165" s="71" t="s">
        <v>497</v>
      </c>
      <c r="C165" s="71" t="s">
        <v>498</v>
      </c>
      <c r="D165" s="71">
        <v>101</v>
      </c>
      <c r="E165" s="71" t="s">
        <v>45</v>
      </c>
      <c r="F165" s="71">
        <v>1</v>
      </c>
      <c r="G165" s="71" t="s">
        <v>621</v>
      </c>
      <c r="H165" s="71">
        <v>0</v>
      </c>
      <c r="I165" s="71" t="s">
        <v>621</v>
      </c>
      <c r="J165" s="71">
        <v>92</v>
      </c>
    </row>
    <row r="166" spans="1:10" ht="12.75" customHeight="1" x14ac:dyDescent="0.2">
      <c r="A166" s="71" t="s">
        <v>494</v>
      </c>
      <c r="B166" s="71" t="s">
        <v>499</v>
      </c>
      <c r="C166" s="71" t="s">
        <v>500</v>
      </c>
      <c r="D166" s="71">
        <v>101</v>
      </c>
      <c r="E166" s="71" t="s">
        <v>45</v>
      </c>
      <c r="F166" s="71">
        <v>1</v>
      </c>
      <c r="G166" s="71" t="s">
        <v>621</v>
      </c>
      <c r="H166" s="71">
        <v>0</v>
      </c>
      <c r="I166" s="71" t="s">
        <v>621</v>
      </c>
      <c r="J166" s="71">
        <v>301</v>
      </c>
    </row>
    <row r="167" spans="1:10" ht="12.75" customHeight="1" x14ac:dyDescent="0.2">
      <c r="A167" s="71" t="s">
        <v>494</v>
      </c>
      <c r="B167" s="71" t="s">
        <v>501</v>
      </c>
      <c r="C167" s="71" t="s">
        <v>500</v>
      </c>
      <c r="D167" s="71">
        <v>101</v>
      </c>
      <c r="E167" s="71" t="s">
        <v>45</v>
      </c>
      <c r="F167" s="71">
        <v>1</v>
      </c>
      <c r="G167" s="71" t="s">
        <v>621</v>
      </c>
      <c r="H167" s="71">
        <v>0</v>
      </c>
      <c r="I167" s="71" t="s">
        <v>621</v>
      </c>
      <c r="J167" s="71">
        <v>56</v>
      </c>
    </row>
    <row r="168" spans="1:10" ht="12.75" customHeight="1" x14ac:dyDescent="0.2">
      <c r="A168" s="71" t="s">
        <v>494</v>
      </c>
      <c r="B168" s="71" t="s">
        <v>502</v>
      </c>
      <c r="C168" s="71" t="s">
        <v>503</v>
      </c>
      <c r="D168" s="71">
        <v>101</v>
      </c>
      <c r="E168" s="71" t="s">
        <v>45</v>
      </c>
      <c r="F168" s="71">
        <v>1</v>
      </c>
      <c r="G168" s="71" t="s">
        <v>621</v>
      </c>
      <c r="H168" s="71">
        <v>0</v>
      </c>
      <c r="I168" s="71" t="s">
        <v>621</v>
      </c>
      <c r="J168" s="71">
        <v>116</v>
      </c>
    </row>
    <row r="169" spans="1:10" ht="12.75" customHeight="1" x14ac:dyDescent="0.2">
      <c r="A169" s="71" t="s">
        <v>494</v>
      </c>
      <c r="B169" s="71" t="s">
        <v>504</v>
      </c>
      <c r="C169" s="71" t="s">
        <v>505</v>
      </c>
      <c r="D169" s="71">
        <v>101</v>
      </c>
      <c r="E169" s="71" t="s">
        <v>45</v>
      </c>
      <c r="F169" s="71">
        <v>1</v>
      </c>
      <c r="G169" s="71" t="s">
        <v>621</v>
      </c>
      <c r="H169" s="71">
        <v>0</v>
      </c>
      <c r="I169" s="71" t="s">
        <v>621</v>
      </c>
      <c r="J169" s="71">
        <v>62</v>
      </c>
    </row>
    <row r="170" spans="1:10" ht="12.75" customHeight="1" x14ac:dyDescent="0.2">
      <c r="A170" s="71" t="s">
        <v>494</v>
      </c>
      <c r="B170" s="71" t="s">
        <v>506</v>
      </c>
      <c r="C170" s="71" t="s">
        <v>507</v>
      </c>
      <c r="D170" s="71">
        <v>101</v>
      </c>
      <c r="E170" s="71" t="s">
        <v>45</v>
      </c>
      <c r="F170" s="71">
        <v>1</v>
      </c>
      <c r="G170" s="71" t="s">
        <v>621</v>
      </c>
      <c r="H170" s="71">
        <v>0</v>
      </c>
      <c r="I170" s="71" t="s">
        <v>621</v>
      </c>
      <c r="J170" s="71">
        <v>46</v>
      </c>
    </row>
    <row r="171" spans="1:10" ht="12.75" customHeight="1" x14ac:dyDescent="0.2">
      <c r="A171" s="71" t="s">
        <v>494</v>
      </c>
      <c r="B171" s="71" t="s">
        <v>508</v>
      </c>
      <c r="C171" s="71" t="s">
        <v>509</v>
      </c>
      <c r="D171" s="71">
        <v>101</v>
      </c>
      <c r="E171" s="71" t="s">
        <v>45</v>
      </c>
      <c r="F171" s="71">
        <v>1</v>
      </c>
      <c r="G171" s="71" t="s">
        <v>621</v>
      </c>
      <c r="H171" s="71">
        <v>0</v>
      </c>
      <c r="I171" s="71" t="s">
        <v>621</v>
      </c>
      <c r="J171" s="71">
        <v>237</v>
      </c>
    </row>
    <row r="172" spans="1:10" ht="12.75" customHeight="1" x14ac:dyDescent="0.2">
      <c r="A172" s="71" t="s">
        <v>494</v>
      </c>
      <c r="B172" s="71" t="s">
        <v>510</v>
      </c>
      <c r="C172" s="71" t="s">
        <v>511</v>
      </c>
      <c r="D172" s="71">
        <v>101</v>
      </c>
      <c r="E172" s="71" t="s">
        <v>45</v>
      </c>
      <c r="F172" s="71">
        <v>1</v>
      </c>
      <c r="G172" s="71" t="s">
        <v>621</v>
      </c>
      <c r="H172" s="71">
        <v>0</v>
      </c>
      <c r="I172" s="71" t="s">
        <v>621</v>
      </c>
      <c r="J172" s="71">
        <v>53</v>
      </c>
    </row>
    <row r="173" spans="1:10" ht="12.75" customHeight="1" x14ac:dyDescent="0.2">
      <c r="A173" s="71" t="s">
        <v>494</v>
      </c>
      <c r="B173" s="71" t="s">
        <v>512</v>
      </c>
      <c r="C173" s="71" t="s">
        <v>513</v>
      </c>
      <c r="D173" s="71">
        <v>101</v>
      </c>
      <c r="E173" s="71" t="s">
        <v>45</v>
      </c>
      <c r="F173" s="71">
        <v>1</v>
      </c>
      <c r="G173" s="71" t="s">
        <v>621</v>
      </c>
      <c r="H173" s="71">
        <v>0</v>
      </c>
      <c r="I173" s="71" t="s">
        <v>621</v>
      </c>
      <c r="J173" s="71">
        <v>36</v>
      </c>
    </row>
    <row r="174" spans="1:10" ht="12.75" customHeight="1" x14ac:dyDescent="0.2">
      <c r="A174" s="71" t="s">
        <v>494</v>
      </c>
      <c r="B174" s="71" t="s">
        <v>514</v>
      </c>
      <c r="C174" s="71" t="s">
        <v>515</v>
      </c>
      <c r="D174" s="71">
        <v>101</v>
      </c>
      <c r="E174" s="71" t="s">
        <v>45</v>
      </c>
      <c r="F174" s="71">
        <v>1</v>
      </c>
      <c r="G174" s="71" t="s">
        <v>621</v>
      </c>
      <c r="H174" s="71">
        <v>0</v>
      </c>
      <c r="I174" s="71" t="s">
        <v>621</v>
      </c>
      <c r="J174" s="71">
        <v>50</v>
      </c>
    </row>
    <row r="175" spans="1:10" ht="12.75" customHeight="1" x14ac:dyDescent="0.2">
      <c r="A175" s="71" t="s">
        <v>494</v>
      </c>
      <c r="B175" s="71" t="s">
        <v>516</v>
      </c>
      <c r="C175" s="71" t="s">
        <v>517</v>
      </c>
      <c r="D175" s="71">
        <v>101</v>
      </c>
      <c r="E175" s="71" t="s">
        <v>45</v>
      </c>
      <c r="F175" s="71">
        <v>1</v>
      </c>
      <c r="G175" s="71" t="s">
        <v>621</v>
      </c>
      <c r="H175" s="71">
        <v>0</v>
      </c>
      <c r="I175" s="71" t="s">
        <v>621</v>
      </c>
      <c r="J175" s="71">
        <v>63</v>
      </c>
    </row>
    <row r="176" spans="1:10" ht="12.75" customHeight="1" x14ac:dyDescent="0.2">
      <c r="A176" s="71" t="s">
        <v>494</v>
      </c>
      <c r="B176" s="71" t="s">
        <v>518</v>
      </c>
      <c r="C176" s="71" t="s">
        <v>517</v>
      </c>
      <c r="D176" s="71">
        <v>101</v>
      </c>
      <c r="E176" s="71" t="s">
        <v>45</v>
      </c>
      <c r="F176" s="71">
        <v>1</v>
      </c>
      <c r="G176" s="71" t="s">
        <v>621</v>
      </c>
      <c r="H176" s="71">
        <v>0</v>
      </c>
      <c r="I176" s="71" t="s">
        <v>621</v>
      </c>
      <c r="J176" s="71">
        <v>73</v>
      </c>
    </row>
    <row r="177" spans="1:10" ht="12.75" customHeight="1" x14ac:dyDescent="0.2">
      <c r="A177" s="71" t="s">
        <v>494</v>
      </c>
      <c r="B177" s="71" t="s">
        <v>519</v>
      </c>
      <c r="C177" s="71" t="s">
        <v>520</v>
      </c>
      <c r="D177" s="71">
        <v>101</v>
      </c>
      <c r="E177" s="71" t="s">
        <v>45</v>
      </c>
      <c r="F177" s="71">
        <v>1</v>
      </c>
      <c r="G177" s="71" t="s">
        <v>621</v>
      </c>
      <c r="H177" s="71">
        <v>0</v>
      </c>
      <c r="I177" s="71" t="s">
        <v>621</v>
      </c>
      <c r="J177" s="71">
        <v>103</v>
      </c>
    </row>
    <row r="178" spans="1:10" ht="12.75" customHeight="1" x14ac:dyDescent="0.2">
      <c r="A178" s="71" t="s">
        <v>494</v>
      </c>
      <c r="B178" s="71" t="s">
        <v>521</v>
      </c>
      <c r="C178" s="71" t="s">
        <v>522</v>
      </c>
      <c r="D178" s="71">
        <v>101</v>
      </c>
      <c r="E178" s="71" t="s">
        <v>45</v>
      </c>
      <c r="F178" s="71">
        <v>1</v>
      </c>
      <c r="G178" s="71" t="s">
        <v>621</v>
      </c>
      <c r="H178" s="71">
        <v>0</v>
      </c>
      <c r="I178" s="71" t="s">
        <v>621</v>
      </c>
      <c r="J178" s="71">
        <v>47</v>
      </c>
    </row>
    <row r="179" spans="1:10" ht="12.75" customHeight="1" x14ac:dyDescent="0.2">
      <c r="A179" s="71" t="s">
        <v>494</v>
      </c>
      <c r="B179" s="71" t="s">
        <v>523</v>
      </c>
      <c r="C179" s="71" t="s">
        <v>524</v>
      </c>
      <c r="D179" s="71">
        <v>101</v>
      </c>
      <c r="E179" s="71" t="s">
        <v>45</v>
      </c>
      <c r="F179" s="71">
        <v>1</v>
      </c>
      <c r="G179" s="71" t="s">
        <v>621</v>
      </c>
      <c r="H179" s="71">
        <v>0</v>
      </c>
      <c r="I179" s="71" t="s">
        <v>621</v>
      </c>
      <c r="J179" s="71">
        <v>54</v>
      </c>
    </row>
    <row r="180" spans="1:10" ht="12.75" customHeight="1" x14ac:dyDescent="0.2">
      <c r="A180" s="71" t="s">
        <v>494</v>
      </c>
      <c r="B180" s="71" t="s">
        <v>525</v>
      </c>
      <c r="C180" s="71" t="s">
        <v>526</v>
      </c>
      <c r="D180" s="71">
        <v>101</v>
      </c>
      <c r="E180" s="71" t="s">
        <v>45</v>
      </c>
      <c r="F180" s="71">
        <v>1</v>
      </c>
      <c r="G180" s="71" t="s">
        <v>621</v>
      </c>
      <c r="H180" s="71">
        <v>0</v>
      </c>
      <c r="I180" s="71" t="s">
        <v>621</v>
      </c>
      <c r="J180" s="71">
        <v>57</v>
      </c>
    </row>
    <row r="181" spans="1:10" ht="12.75" customHeight="1" x14ac:dyDescent="0.2">
      <c r="A181" s="71" t="s">
        <v>494</v>
      </c>
      <c r="B181" s="71" t="s">
        <v>527</v>
      </c>
      <c r="C181" s="71" t="s">
        <v>528</v>
      </c>
      <c r="D181" s="71">
        <v>101</v>
      </c>
      <c r="E181" s="71" t="s">
        <v>45</v>
      </c>
      <c r="F181" s="71">
        <v>1</v>
      </c>
      <c r="G181" s="71" t="s">
        <v>621</v>
      </c>
      <c r="H181" s="71">
        <v>0</v>
      </c>
      <c r="I181" s="71" t="s">
        <v>621</v>
      </c>
      <c r="J181" s="71">
        <v>48</v>
      </c>
    </row>
    <row r="182" spans="1:10" ht="12.75" customHeight="1" x14ac:dyDescent="0.2">
      <c r="A182" s="71" t="s">
        <v>494</v>
      </c>
      <c r="B182" s="71" t="s">
        <v>529</v>
      </c>
      <c r="C182" s="71" t="s">
        <v>530</v>
      </c>
      <c r="D182" s="71">
        <v>101</v>
      </c>
      <c r="E182" s="71" t="s">
        <v>45</v>
      </c>
      <c r="F182" s="71">
        <v>1</v>
      </c>
      <c r="G182" s="71" t="s">
        <v>621</v>
      </c>
      <c r="H182" s="71">
        <v>0</v>
      </c>
      <c r="I182" s="71" t="s">
        <v>621</v>
      </c>
      <c r="J182" s="71">
        <v>32</v>
      </c>
    </row>
    <row r="183" spans="1:10" ht="12.75" customHeight="1" x14ac:dyDescent="0.2">
      <c r="A183" s="71" t="s">
        <v>494</v>
      </c>
      <c r="B183" s="71" t="s">
        <v>531</v>
      </c>
      <c r="C183" s="71" t="s">
        <v>532</v>
      </c>
      <c r="D183" s="71">
        <v>101</v>
      </c>
      <c r="E183" s="71" t="s">
        <v>45</v>
      </c>
      <c r="F183" s="71">
        <v>1</v>
      </c>
      <c r="G183" s="71" t="s">
        <v>621</v>
      </c>
      <c r="H183" s="71">
        <v>0</v>
      </c>
      <c r="I183" s="71" t="s">
        <v>621</v>
      </c>
      <c r="J183" s="71">
        <v>99</v>
      </c>
    </row>
    <row r="184" spans="1:10" ht="12.75" customHeight="1" x14ac:dyDescent="0.2">
      <c r="A184" s="71" t="s">
        <v>494</v>
      </c>
      <c r="B184" s="71" t="s">
        <v>533</v>
      </c>
      <c r="C184" s="71" t="s">
        <v>534</v>
      </c>
      <c r="D184" s="71">
        <v>101</v>
      </c>
      <c r="E184" s="71" t="s">
        <v>45</v>
      </c>
      <c r="F184" s="71">
        <v>1</v>
      </c>
      <c r="G184" s="71" t="s">
        <v>621</v>
      </c>
      <c r="H184" s="71">
        <v>0</v>
      </c>
      <c r="I184" s="71" t="s">
        <v>621</v>
      </c>
      <c r="J184" s="71">
        <v>65</v>
      </c>
    </row>
    <row r="185" spans="1:10" ht="12.75" customHeight="1" x14ac:dyDescent="0.2">
      <c r="A185" s="71" t="s">
        <v>494</v>
      </c>
      <c r="B185" s="71" t="s">
        <v>535</v>
      </c>
      <c r="C185" s="71" t="s">
        <v>536</v>
      </c>
      <c r="D185" s="71">
        <v>101</v>
      </c>
      <c r="E185" s="71" t="s">
        <v>45</v>
      </c>
      <c r="F185" s="71">
        <v>1</v>
      </c>
      <c r="G185" s="71" t="s">
        <v>621</v>
      </c>
      <c r="H185" s="71">
        <v>0</v>
      </c>
      <c r="I185" s="71" t="s">
        <v>621</v>
      </c>
      <c r="J185" s="71">
        <v>81</v>
      </c>
    </row>
    <row r="186" spans="1:10" ht="12.75" customHeight="1" x14ac:dyDescent="0.2">
      <c r="A186" s="71" t="s">
        <v>494</v>
      </c>
      <c r="B186" s="71" t="s">
        <v>537</v>
      </c>
      <c r="C186" s="71" t="s">
        <v>538</v>
      </c>
      <c r="D186" s="71">
        <v>101</v>
      </c>
      <c r="E186" s="71" t="s">
        <v>45</v>
      </c>
      <c r="F186" s="71">
        <v>1</v>
      </c>
      <c r="G186" s="71" t="s">
        <v>621</v>
      </c>
      <c r="H186" s="71">
        <v>0</v>
      </c>
      <c r="I186" s="71" t="s">
        <v>621</v>
      </c>
      <c r="J186" s="71">
        <v>37</v>
      </c>
    </row>
    <row r="187" spans="1:10" ht="12.75" customHeight="1" x14ac:dyDescent="0.2">
      <c r="A187" s="71" t="s">
        <v>494</v>
      </c>
      <c r="B187" s="71" t="s">
        <v>539</v>
      </c>
      <c r="C187" s="71" t="s">
        <v>540</v>
      </c>
      <c r="D187" s="71">
        <v>101</v>
      </c>
      <c r="E187" s="71" t="s">
        <v>45</v>
      </c>
      <c r="F187" s="71">
        <v>1</v>
      </c>
      <c r="G187" s="71" t="s">
        <v>621</v>
      </c>
      <c r="H187" s="71">
        <v>0</v>
      </c>
      <c r="I187" s="71" t="s">
        <v>621</v>
      </c>
      <c r="J187" s="71">
        <v>410</v>
      </c>
    </row>
    <row r="188" spans="1:10" ht="12.75" customHeight="1" x14ac:dyDescent="0.2">
      <c r="A188" s="71" t="s">
        <v>494</v>
      </c>
      <c r="B188" s="71" t="s">
        <v>541</v>
      </c>
      <c r="C188" s="71" t="s">
        <v>542</v>
      </c>
      <c r="D188" s="71">
        <v>101</v>
      </c>
      <c r="E188" s="71" t="s">
        <v>45</v>
      </c>
      <c r="F188" s="71">
        <v>1</v>
      </c>
      <c r="G188" s="71" t="s">
        <v>621</v>
      </c>
      <c r="H188" s="71">
        <v>0</v>
      </c>
      <c r="I188" s="71" t="s">
        <v>621</v>
      </c>
      <c r="J188" s="71">
        <v>78</v>
      </c>
    </row>
    <row r="189" spans="1:10" ht="12.75" customHeight="1" x14ac:dyDescent="0.2">
      <c r="A189" s="71" t="s">
        <v>494</v>
      </c>
      <c r="B189" s="71" t="s">
        <v>543</v>
      </c>
      <c r="C189" s="71" t="s">
        <v>544</v>
      </c>
      <c r="D189" s="71">
        <v>101</v>
      </c>
      <c r="E189" s="71" t="s">
        <v>45</v>
      </c>
      <c r="F189" s="71">
        <v>1</v>
      </c>
      <c r="G189" s="71" t="s">
        <v>621</v>
      </c>
      <c r="H189" s="71">
        <v>0</v>
      </c>
      <c r="I189" s="71" t="s">
        <v>621</v>
      </c>
      <c r="J189" s="71">
        <v>56</v>
      </c>
    </row>
    <row r="190" spans="1:10" ht="12.75" customHeight="1" x14ac:dyDescent="0.2">
      <c r="A190" s="71" t="s">
        <v>494</v>
      </c>
      <c r="B190" s="71" t="s">
        <v>545</v>
      </c>
      <c r="C190" s="71" t="s">
        <v>546</v>
      </c>
      <c r="D190" s="71">
        <v>101</v>
      </c>
      <c r="E190" s="71" t="s">
        <v>45</v>
      </c>
      <c r="F190" s="71">
        <v>1</v>
      </c>
      <c r="G190" s="71" t="s">
        <v>621</v>
      </c>
      <c r="H190" s="71">
        <v>0</v>
      </c>
      <c r="I190" s="71" t="s">
        <v>621</v>
      </c>
      <c r="J190" s="71">
        <v>54</v>
      </c>
    </row>
    <row r="191" spans="1:10" ht="12.75" customHeight="1" x14ac:dyDescent="0.2">
      <c r="A191" s="71" t="s">
        <v>494</v>
      </c>
      <c r="B191" s="71" t="s">
        <v>547</v>
      </c>
      <c r="C191" s="71" t="s">
        <v>548</v>
      </c>
      <c r="D191" s="71">
        <v>101</v>
      </c>
      <c r="E191" s="71" t="s">
        <v>45</v>
      </c>
      <c r="F191" s="71">
        <v>1</v>
      </c>
      <c r="G191" s="71" t="s">
        <v>621</v>
      </c>
      <c r="H191" s="71">
        <v>0</v>
      </c>
      <c r="I191" s="71" t="s">
        <v>621</v>
      </c>
      <c r="J191" s="71">
        <v>114</v>
      </c>
    </row>
    <row r="192" spans="1:10" ht="12.75" customHeight="1" x14ac:dyDescent="0.2">
      <c r="A192" s="71" t="s">
        <v>494</v>
      </c>
      <c r="B192" s="71" t="s">
        <v>549</v>
      </c>
      <c r="C192" s="71" t="s">
        <v>550</v>
      </c>
      <c r="D192" s="71">
        <v>101</v>
      </c>
      <c r="E192" s="71" t="s">
        <v>45</v>
      </c>
      <c r="F192" s="71">
        <v>1</v>
      </c>
      <c r="G192" s="71" t="s">
        <v>621</v>
      </c>
      <c r="H192" s="71">
        <v>0</v>
      </c>
      <c r="I192" s="71" t="s">
        <v>621</v>
      </c>
      <c r="J192" s="71">
        <v>70</v>
      </c>
    </row>
    <row r="193" spans="1:10" ht="12.75" customHeight="1" x14ac:dyDescent="0.2">
      <c r="A193" s="71" t="s">
        <v>494</v>
      </c>
      <c r="B193" s="71" t="s">
        <v>551</v>
      </c>
      <c r="C193" s="71" t="s">
        <v>552</v>
      </c>
      <c r="D193" s="71">
        <v>101</v>
      </c>
      <c r="E193" s="71" t="s">
        <v>45</v>
      </c>
      <c r="F193" s="71">
        <v>1</v>
      </c>
      <c r="G193" s="71" t="s">
        <v>621</v>
      </c>
      <c r="H193" s="71">
        <v>0</v>
      </c>
      <c r="I193" s="71" t="s">
        <v>621</v>
      </c>
      <c r="J193" s="71">
        <v>65</v>
      </c>
    </row>
    <row r="194" spans="1:10" ht="12.75" customHeight="1" x14ac:dyDescent="0.2">
      <c r="A194" s="71" t="s">
        <v>494</v>
      </c>
      <c r="B194" s="71" t="s">
        <v>553</v>
      </c>
      <c r="C194" s="71" t="s">
        <v>554</v>
      </c>
      <c r="D194" s="71">
        <v>101</v>
      </c>
      <c r="E194" s="71" t="s">
        <v>45</v>
      </c>
      <c r="F194" s="71">
        <v>1</v>
      </c>
      <c r="G194" s="71" t="s">
        <v>621</v>
      </c>
      <c r="H194" s="71">
        <v>0</v>
      </c>
      <c r="I194" s="71" t="s">
        <v>621</v>
      </c>
      <c r="J194" s="71">
        <v>55</v>
      </c>
    </row>
    <row r="195" spans="1:10" ht="12.75" customHeight="1" x14ac:dyDescent="0.2">
      <c r="A195" s="71" t="s">
        <v>494</v>
      </c>
      <c r="B195" s="71" t="s">
        <v>555</v>
      </c>
      <c r="C195" s="71" t="s">
        <v>556</v>
      </c>
      <c r="D195" s="71">
        <v>101</v>
      </c>
      <c r="E195" s="71" t="s">
        <v>45</v>
      </c>
      <c r="F195" s="71">
        <v>1</v>
      </c>
      <c r="G195" s="71" t="s">
        <v>621</v>
      </c>
      <c r="H195" s="71">
        <v>0</v>
      </c>
      <c r="I195" s="71" t="s">
        <v>621</v>
      </c>
      <c r="J195" s="71">
        <v>55</v>
      </c>
    </row>
    <row r="196" spans="1:10" ht="12.75" customHeight="1" x14ac:dyDescent="0.2">
      <c r="A196" s="71" t="s">
        <v>494</v>
      </c>
      <c r="B196" s="71" t="s">
        <v>557</v>
      </c>
      <c r="C196" s="71" t="s">
        <v>558</v>
      </c>
      <c r="D196" s="71">
        <v>101</v>
      </c>
      <c r="E196" s="71" t="s">
        <v>45</v>
      </c>
      <c r="F196" s="71">
        <v>1</v>
      </c>
      <c r="G196" s="71" t="s">
        <v>621</v>
      </c>
      <c r="H196" s="71">
        <v>0</v>
      </c>
      <c r="I196" s="71" t="s">
        <v>621</v>
      </c>
      <c r="J196" s="71">
        <v>203</v>
      </c>
    </row>
    <row r="197" spans="1:10" ht="12.75" customHeight="1" x14ac:dyDescent="0.2">
      <c r="A197" s="71" t="s">
        <v>494</v>
      </c>
      <c r="B197" s="71" t="s">
        <v>559</v>
      </c>
      <c r="C197" s="71" t="s">
        <v>560</v>
      </c>
      <c r="D197" s="71">
        <v>101</v>
      </c>
      <c r="E197" s="71" t="s">
        <v>45</v>
      </c>
      <c r="F197" s="71">
        <v>1</v>
      </c>
      <c r="G197" s="71" t="s">
        <v>621</v>
      </c>
      <c r="H197" s="71">
        <v>0</v>
      </c>
      <c r="I197" s="71" t="s">
        <v>621</v>
      </c>
      <c r="J197" s="71">
        <v>42</v>
      </c>
    </row>
    <row r="198" spans="1:10" ht="12.75" customHeight="1" x14ac:dyDescent="0.2">
      <c r="A198" s="71" t="s">
        <v>494</v>
      </c>
      <c r="B198" s="71" t="s">
        <v>561</v>
      </c>
      <c r="C198" s="71" t="s">
        <v>562</v>
      </c>
      <c r="D198" s="71">
        <v>101</v>
      </c>
      <c r="E198" s="71" t="s">
        <v>45</v>
      </c>
      <c r="F198" s="71">
        <v>1</v>
      </c>
      <c r="G198" s="71" t="s">
        <v>621</v>
      </c>
      <c r="H198" s="71">
        <v>0</v>
      </c>
      <c r="I198" s="71" t="s">
        <v>621</v>
      </c>
      <c r="J198" s="71">
        <v>31</v>
      </c>
    </row>
    <row r="199" spans="1:10" ht="12.75" customHeight="1" x14ac:dyDescent="0.2">
      <c r="A199" s="71" t="s">
        <v>494</v>
      </c>
      <c r="B199" s="71" t="s">
        <v>563</v>
      </c>
      <c r="C199" s="71" t="s">
        <v>564</v>
      </c>
      <c r="D199" s="71">
        <v>101</v>
      </c>
      <c r="E199" s="71" t="s">
        <v>45</v>
      </c>
      <c r="F199" s="71">
        <v>1</v>
      </c>
      <c r="G199" s="71" t="s">
        <v>621</v>
      </c>
      <c r="H199" s="71">
        <v>0</v>
      </c>
      <c r="I199" s="71" t="s">
        <v>621</v>
      </c>
      <c r="J199" s="71">
        <v>64</v>
      </c>
    </row>
    <row r="200" spans="1:10" ht="12.75" customHeight="1" x14ac:dyDescent="0.2">
      <c r="A200" s="71" t="s">
        <v>494</v>
      </c>
      <c r="B200" s="71" t="s">
        <v>565</v>
      </c>
      <c r="C200" s="71" t="s">
        <v>566</v>
      </c>
      <c r="D200" s="71">
        <v>101</v>
      </c>
      <c r="E200" s="71" t="s">
        <v>45</v>
      </c>
      <c r="F200" s="71">
        <v>1</v>
      </c>
      <c r="G200" s="71" t="s">
        <v>621</v>
      </c>
      <c r="H200" s="71">
        <v>0</v>
      </c>
      <c r="I200" s="71" t="s">
        <v>621</v>
      </c>
      <c r="J200" s="71">
        <v>133</v>
      </c>
    </row>
    <row r="201" spans="1:10" ht="12.75" customHeight="1" x14ac:dyDescent="0.2">
      <c r="A201" s="71" t="s">
        <v>494</v>
      </c>
      <c r="B201" s="71" t="s">
        <v>567</v>
      </c>
      <c r="C201" s="71" t="s">
        <v>568</v>
      </c>
      <c r="D201" s="71">
        <v>101</v>
      </c>
      <c r="E201" s="71" t="s">
        <v>45</v>
      </c>
      <c r="F201" s="71">
        <v>1</v>
      </c>
      <c r="G201" s="71" t="s">
        <v>621</v>
      </c>
      <c r="H201" s="71">
        <v>0</v>
      </c>
      <c r="I201" s="71" t="s">
        <v>621</v>
      </c>
      <c r="J201" s="71">
        <v>53</v>
      </c>
    </row>
    <row r="202" spans="1:10" ht="12.75" customHeight="1" x14ac:dyDescent="0.2">
      <c r="A202" s="71" t="s">
        <v>494</v>
      </c>
      <c r="B202" s="71" t="s">
        <v>569</v>
      </c>
      <c r="C202" s="71" t="s">
        <v>570</v>
      </c>
      <c r="D202" s="71">
        <v>101</v>
      </c>
      <c r="E202" s="71" t="s">
        <v>45</v>
      </c>
      <c r="F202" s="71">
        <v>1</v>
      </c>
      <c r="G202" s="71" t="s">
        <v>621</v>
      </c>
      <c r="H202" s="71">
        <v>0</v>
      </c>
      <c r="I202" s="71" t="s">
        <v>621</v>
      </c>
      <c r="J202" s="71">
        <v>130</v>
      </c>
    </row>
    <row r="203" spans="1:10" ht="12.75" customHeight="1" x14ac:dyDescent="0.2">
      <c r="A203" s="71" t="s">
        <v>494</v>
      </c>
      <c r="B203" s="71" t="s">
        <v>571</v>
      </c>
      <c r="C203" s="71" t="s">
        <v>572</v>
      </c>
      <c r="D203" s="71">
        <v>101</v>
      </c>
      <c r="E203" s="71" t="s">
        <v>45</v>
      </c>
      <c r="F203" s="71">
        <v>1</v>
      </c>
      <c r="G203" s="71" t="s">
        <v>621</v>
      </c>
      <c r="H203" s="71">
        <v>0</v>
      </c>
      <c r="I203" s="71" t="s">
        <v>621</v>
      </c>
      <c r="J203" s="71">
        <v>71</v>
      </c>
    </row>
    <row r="204" spans="1:10" ht="12.75" customHeight="1" x14ac:dyDescent="0.2">
      <c r="A204" s="71" t="s">
        <v>494</v>
      </c>
      <c r="B204" s="71" t="s">
        <v>573</v>
      </c>
      <c r="C204" s="71" t="s">
        <v>574</v>
      </c>
      <c r="D204" s="71">
        <v>101</v>
      </c>
      <c r="E204" s="71" t="s">
        <v>45</v>
      </c>
      <c r="F204" s="71">
        <v>1</v>
      </c>
      <c r="G204" s="71" t="s">
        <v>621</v>
      </c>
      <c r="H204" s="71">
        <v>0</v>
      </c>
      <c r="I204" s="71" t="s">
        <v>621</v>
      </c>
      <c r="J204" s="71">
        <v>79</v>
      </c>
    </row>
    <row r="205" spans="1:10" ht="12.75" customHeight="1" x14ac:dyDescent="0.2">
      <c r="A205" s="71" t="s">
        <v>494</v>
      </c>
      <c r="B205" s="71" t="s">
        <v>575</v>
      </c>
      <c r="C205" s="71" t="s">
        <v>576</v>
      </c>
      <c r="D205" s="71">
        <v>101</v>
      </c>
      <c r="E205" s="71" t="s">
        <v>45</v>
      </c>
      <c r="F205" s="71">
        <v>1</v>
      </c>
      <c r="G205" s="71" t="s">
        <v>621</v>
      </c>
      <c r="H205" s="71">
        <v>0</v>
      </c>
      <c r="I205" s="71" t="s">
        <v>621</v>
      </c>
      <c r="J205" s="71">
        <v>42</v>
      </c>
    </row>
    <row r="206" spans="1:10" ht="12.75" customHeight="1" x14ac:dyDescent="0.2">
      <c r="A206" s="71" t="s">
        <v>494</v>
      </c>
      <c r="B206" s="71" t="s">
        <v>577</v>
      </c>
      <c r="C206" s="71" t="s">
        <v>578</v>
      </c>
      <c r="D206" s="71">
        <v>101</v>
      </c>
      <c r="E206" s="71" t="s">
        <v>45</v>
      </c>
      <c r="F206" s="71">
        <v>1</v>
      </c>
      <c r="G206" s="71" t="s">
        <v>621</v>
      </c>
      <c r="H206" s="71">
        <v>0</v>
      </c>
      <c r="I206" s="71" t="s">
        <v>621</v>
      </c>
      <c r="J206" s="71">
        <v>62</v>
      </c>
    </row>
    <row r="207" spans="1:10" ht="12.75" customHeight="1" x14ac:dyDescent="0.2">
      <c r="A207" s="71" t="s">
        <v>494</v>
      </c>
      <c r="B207" s="71" t="s">
        <v>579</v>
      </c>
      <c r="C207" s="71" t="s">
        <v>580</v>
      </c>
      <c r="D207" s="71">
        <v>101</v>
      </c>
      <c r="E207" s="71" t="s">
        <v>45</v>
      </c>
      <c r="F207" s="71">
        <v>1</v>
      </c>
      <c r="G207" s="71" t="s">
        <v>621</v>
      </c>
      <c r="H207" s="71">
        <v>0</v>
      </c>
      <c r="I207" s="71" t="s">
        <v>621</v>
      </c>
      <c r="J207" s="71">
        <v>54</v>
      </c>
    </row>
    <row r="208" spans="1:10" ht="12.75" customHeight="1" x14ac:dyDescent="0.2">
      <c r="A208" s="71" t="s">
        <v>494</v>
      </c>
      <c r="B208" s="71" t="s">
        <v>581</v>
      </c>
      <c r="C208" s="71" t="s">
        <v>582</v>
      </c>
      <c r="D208" s="71">
        <v>101</v>
      </c>
      <c r="E208" s="71" t="s">
        <v>45</v>
      </c>
      <c r="F208" s="71">
        <v>1</v>
      </c>
      <c r="G208" s="71" t="s">
        <v>621</v>
      </c>
      <c r="H208" s="71">
        <v>0</v>
      </c>
      <c r="I208" s="71" t="s">
        <v>621</v>
      </c>
      <c r="J208" s="71">
        <v>75</v>
      </c>
    </row>
    <row r="209" spans="1:10" ht="12.75" customHeight="1" x14ac:dyDescent="0.2">
      <c r="A209" s="71" t="s">
        <v>494</v>
      </c>
      <c r="B209" s="71" t="s">
        <v>583</v>
      </c>
      <c r="C209" s="71" t="s">
        <v>584</v>
      </c>
      <c r="D209" s="71">
        <v>101</v>
      </c>
      <c r="E209" s="71" t="s">
        <v>45</v>
      </c>
      <c r="F209" s="71">
        <v>1</v>
      </c>
      <c r="G209" s="71" t="s">
        <v>621</v>
      </c>
      <c r="H209" s="71">
        <v>0</v>
      </c>
      <c r="I209" s="71" t="s">
        <v>621</v>
      </c>
      <c r="J209" s="71">
        <v>76</v>
      </c>
    </row>
    <row r="210" spans="1:10" ht="12.75" customHeight="1" x14ac:dyDescent="0.2">
      <c r="A210" s="71" t="s">
        <v>494</v>
      </c>
      <c r="B210" s="71" t="s">
        <v>585</v>
      </c>
      <c r="C210" s="71" t="s">
        <v>586</v>
      </c>
      <c r="D210" s="71">
        <v>101</v>
      </c>
      <c r="E210" s="71" t="s">
        <v>45</v>
      </c>
      <c r="F210" s="71">
        <v>1</v>
      </c>
      <c r="G210" s="71" t="s">
        <v>621</v>
      </c>
      <c r="H210" s="71">
        <v>0</v>
      </c>
      <c r="I210" s="71" t="s">
        <v>621</v>
      </c>
      <c r="J210" s="71">
        <v>67</v>
      </c>
    </row>
    <row r="211" spans="1:10" ht="12.75" customHeight="1" x14ac:dyDescent="0.2">
      <c r="A211" s="71" t="s">
        <v>494</v>
      </c>
      <c r="B211" s="71" t="s">
        <v>587</v>
      </c>
      <c r="C211" s="71" t="s">
        <v>588</v>
      </c>
      <c r="D211" s="71">
        <v>101</v>
      </c>
      <c r="E211" s="71" t="s">
        <v>45</v>
      </c>
      <c r="F211" s="71">
        <v>1</v>
      </c>
      <c r="G211" s="71" t="s">
        <v>621</v>
      </c>
      <c r="H211" s="71">
        <v>0</v>
      </c>
      <c r="I211" s="71" t="s">
        <v>621</v>
      </c>
      <c r="J211" s="71">
        <v>57</v>
      </c>
    </row>
    <row r="212" spans="1:10" ht="12.75" customHeight="1" x14ac:dyDescent="0.2">
      <c r="A212" s="71" t="s">
        <v>494</v>
      </c>
      <c r="B212" s="71" t="s">
        <v>589</v>
      </c>
      <c r="C212" s="71" t="s">
        <v>590</v>
      </c>
      <c r="D212" s="71">
        <v>101</v>
      </c>
      <c r="E212" s="71" t="s">
        <v>45</v>
      </c>
      <c r="F212" s="71">
        <v>1</v>
      </c>
      <c r="G212" s="71" t="s">
        <v>621</v>
      </c>
      <c r="H212" s="71">
        <v>0</v>
      </c>
      <c r="I212" s="71" t="s">
        <v>621</v>
      </c>
      <c r="J212" s="71">
        <v>62</v>
      </c>
    </row>
    <row r="213" spans="1:10" ht="12.75" customHeight="1" x14ac:dyDescent="0.2">
      <c r="A213" s="71" t="s">
        <v>494</v>
      </c>
      <c r="B213" s="71" t="s">
        <v>591</v>
      </c>
      <c r="C213" s="71" t="s">
        <v>592</v>
      </c>
      <c r="D213" s="71">
        <v>101</v>
      </c>
      <c r="E213" s="71" t="s">
        <v>45</v>
      </c>
      <c r="F213" s="71">
        <v>1</v>
      </c>
      <c r="G213" s="71" t="s">
        <v>621</v>
      </c>
      <c r="H213" s="71">
        <v>0</v>
      </c>
      <c r="I213" s="71" t="s">
        <v>621</v>
      </c>
      <c r="J213" s="71">
        <v>88</v>
      </c>
    </row>
    <row r="214" spans="1:10" ht="12.75" customHeight="1" x14ac:dyDescent="0.2">
      <c r="A214" s="71" t="s">
        <v>494</v>
      </c>
      <c r="B214" s="71" t="s">
        <v>593</v>
      </c>
      <c r="C214" s="71" t="s">
        <v>594</v>
      </c>
      <c r="D214" s="71">
        <v>101</v>
      </c>
      <c r="E214" s="71" t="s">
        <v>45</v>
      </c>
      <c r="F214" s="71">
        <v>1</v>
      </c>
      <c r="G214" s="71" t="s">
        <v>621</v>
      </c>
      <c r="H214" s="71">
        <v>0</v>
      </c>
      <c r="I214" s="71" t="s">
        <v>621</v>
      </c>
      <c r="J214" s="71">
        <v>71</v>
      </c>
    </row>
    <row r="215" spans="1:10" ht="12.75" customHeight="1" x14ac:dyDescent="0.2">
      <c r="A215" s="71" t="s">
        <v>494</v>
      </c>
      <c r="B215" s="71" t="s">
        <v>595</v>
      </c>
      <c r="C215" s="71" t="s">
        <v>596</v>
      </c>
      <c r="D215" s="71">
        <v>101</v>
      </c>
      <c r="E215" s="71" t="s">
        <v>45</v>
      </c>
      <c r="F215" s="71">
        <v>1</v>
      </c>
      <c r="G215" s="71" t="s">
        <v>621</v>
      </c>
      <c r="H215" s="71">
        <v>0</v>
      </c>
      <c r="I215" s="71" t="s">
        <v>621</v>
      </c>
      <c r="J215" s="71">
        <v>92</v>
      </c>
    </row>
    <row r="216" spans="1:10" ht="12.75" customHeight="1" x14ac:dyDescent="0.2">
      <c r="A216" s="71" t="s">
        <v>494</v>
      </c>
      <c r="B216" s="71" t="s">
        <v>597</v>
      </c>
      <c r="C216" s="71" t="s">
        <v>598</v>
      </c>
      <c r="D216" s="71">
        <v>101</v>
      </c>
      <c r="E216" s="71" t="s">
        <v>45</v>
      </c>
      <c r="F216" s="71">
        <v>1</v>
      </c>
      <c r="G216" s="71" t="s">
        <v>621</v>
      </c>
      <c r="H216" s="71">
        <v>0</v>
      </c>
      <c r="I216" s="71" t="s">
        <v>621</v>
      </c>
      <c r="J216" s="71">
        <v>58</v>
      </c>
    </row>
    <row r="217" spans="1:10" ht="12.75" customHeight="1" x14ac:dyDescent="0.2">
      <c r="A217" s="71" t="s">
        <v>494</v>
      </c>
      <c r="B217" s="71" t="s">
        <v>599</v>
      </c>
      <c r="C217" s="71" t="s">
        <v>600</v>
      </c>
      <c r="D217" s="71">
        <v>101</v>
      </c>
      <c r="E217" s="71" t="s">
        <v>45</v>
      </c>
      <c r="F217" s="71">
        <v>1</v>
      </c>
      <c r="G217" s="71" t="s">
        <v>621</v>
      </c>
      <c r="H217" s="71">
        <v>0</v>
      </c>
      <c r="I217" s="71" t="s">
        <v>621</v>
      </c>
      <c r="J217" s="71">
        <v>47</v>
      </c>
    </row>
    <row r="218" spans="1:10" ht="12.75" customHeight="1" x14ac:dyDescent="0.2">
      <c r="A218" s="71" t="s">
        <v>494</v>
      </c>
      <c r="B218" s="71" t="s">
        <v>601</v>
      </c>
      <c r="C218" s="71" t="s">
        <v>602</v>
      </c>
      <c r="D218" s="71">
        <v>101</v>
      </c>
      <c r="E218" s="71" t="s">
        <v>45</v>
      </c>
      <c r="F218" s="71">
        <v>1</v>
      </c>
      <c r="G218" s="71" t="s">
        <v>621</v>
      </c>
      <c r="H218" s="71">
        <v>0</v>
      </c>
      <c r="I218" s="71" t="s">
        <v>621</v>
      </c>
      <c r="J218" s="71">
        <v>68</v>
      </c>
    </row>
    <row r="219" spans="1:10" ht="12.75" customHeight="1" x14ac:dyDescent="0.2">
      <c r="A219" s="71" t="s">
        <v>494</v>
      </c>
      <c r="B219" s="71" t="s">
        <v>603</v>
      </c>
      <c r="C219" s="71" t="s">
        <v>604</v>
      </c>
      <c r="D219" s="71">
        <v>101</v>
      </c>
      <c r="E219" s="71" t="s">
        <v>45</v>
      </c>
      <c r="F219" s="71">
        <v>1</v>
      </c>
      <c r="G219" s="71" t="s">
        <v>621</v>
      </c>
      <c r="H219" s="71">
        <v>0</v>
      </c>
      <c r="I219" s="71" t="s">
        <v>621</v>
      </c>
      <c r="J219" s="71">
        <v>33</v>
      </c>
    </row>
    <row r="220" spans="1:10" ht="12.75" customHeight="1" x14ac:dyDescent="0.2">
      <c r="A220" s="71" t="s">
        <v>494</v>
      </c>
      <c r="B220" s="71" t="s">
        <v>605</v>
      </c>
      <c r="C220" s="71" t="s">
        <v>606</v>
      </c>
      <c r="D220" s="71">
        <v>101</v>
      </c>
      <c r="E220" s="71" t="s">
        <v>45</v>
      </c>
      <c r="F220" s="71">
        <v>1</v>
      </c>
      <c r="G220" s="71" t="s">
        <v>621</v>
      </c>
      <c r="H220" s="71">
        <v>0</v>
      </c>
      <c r="I220" s="71" t="s">
        <v>621</v>
      </c>
      <c r="J220" s="71">
        <v>45</v>
      </c>
    </row>
    <row r="221" spans="1:10" ht="12.75" customHeight="1" x14ac:dyDescent="0.2">
      <c r="A221" s="71" t="s">
        <v>494</v>
      </c>
      <c r="B221" s="71" t="s">
        <v>607</v>
      </c>
      <c r="C221" s="71" t="s">
        <v>608</v>
      </c>
      <c r="D221" s="71">
        <v>101</v>
      </c>
      <c r="E221" s="71" t="s">
        <v>45</v>
      </c>
      <c r="F221" s="71">
        <v>1</v>
      </c>
      <c r="G221" s="71" t="s">
        <v>621</v>
      </c>
      <c r="H221" s="71">
        <v>0</v>
      </c>
      <c r="I221" s="71" t="s">
        <v>621</v>
      </c>
      <c r="J221" s="71">
        <v>275</v>
      </c>
    </row>
    <row r="222" spans="1:10" ht="12.75" customHeight="1" x14ac:dyDescent="0.2">
      <c r="A222" s="71" t="s">
        <v>494</v>
      </c>
      <c r="B222" s="71" t="s">
        <v>609</v>
      </c>
      <c r="C222" s="71" t="s">
        <v>610</v>
      </c>
      <c r="D222" s="71">
        <v>101</v>
      </c>
      <c r="E222" s="71" t="s">
        <v>45</v>
      </c>
      <c r="F222" s="71">
        <v>1</v>
      </c>
      <c r="G222" s="71" t="s">
        <v>621</v>
      </c>
      <c r="H222" s="71">
        <v>0</v>
      </c>
      <c r="I222" s="71" t="s">
        <v>621</v>
      </c>
      <c r="J222" s="71">
        <v>55</v>
      </c>
    </row>
    <row r="223" spans="1:10" ht="12.75" customHeight="1" x14ac:dyDescent="0.2">
      <c r="A223" s="71" t="s">
        <v>494</v>
      </c>
      <c r="B223" s="71" t="s">
        <v>611</v>
      </c>
      <c r="C223" s="71" t="s">
        <v>612</v>
      </c>
      <c r="D223" s="71">
        <v>101</v>
      </c>
      <c r="E223" s="71" t="s">
        <v>45</v>
      </c>
      <c r="F223" s="71">
        <v>1</v>
      </c>
      <c r="G223" s="71" t="s">
        <v>621</v>
      </c>
      <c r="H223" s="71">
        <v>0</v>
      </c>
      <c r="I223" s="71" t="s">
        <v>621</v>
      </c>
      <c r="J223" s="71">
        <v>28</v>
      </c>
    </row>
    <row r="224" spans="1:10" ht="12.75" customHeight="1" x14ac:dyDescent="0.2">
      <c r="A224" s="71" t="s">
        <v>494</v>
      </c>
      <c r="B224" s="71" t="s">
        <v>613</v>
      </c>
      <c r="C224" s="71" t="s">
        <v>614</v>
      </c>
      <c r="D224" s="71">
        <v>101</v>
      </c>
      <c r="E224" s="71" t="s">
        <v>45</v>
      </c>
      <c r="F224" s="71">
        <v>1</v>
      </c>
      <c r="G224" s="71" t="s">
        <v>621</v>
      </c>
      <c r="H224" s="71">
        <v>0</v>
      </c>
      <c r="I224" s="71" t="s">
        <v>621</v>
      </c>
      <c r="J224" s="71">
        <v>54</v>
      </c>
    </row>
    <row r="225" spans="1:10" ht="12.75" customHeight="1" x14ac:dyDescent="0.2">
      <c r="A225" s="71" t="s">
        <v>494</v>
      </c>
      <c r="B225" s="71" t="s">
        <v>615</v>
      </c>
      <c r="C225" s="71" t="s">
        <v>616</v>
      </c>
      <c r="D225" s="71">
        <v>101</v>
      </c>
      <c r="E225" s="71" t="s">
        <v>45</v>
      </c>
      <c r="F225" s="71">
        <v>1</v>
      </c>
      <c r="G225" s="71" t="s">
        <v>621</v>
      </c>
      <c r="H225" s="71">
        <v>0</v>
      </c>
      <c r="I225" s="71" t="s">
        <v>621</v>
      </c>
      <c r="J225" s="71">
        <v>78</v>
      </c>
    </row>
    <row r="226" spans="1:10" x14ac:dyDescent="0.2">
      <c r="A226" s="72" t="s">
        <v>494</v>
      </c>
      <c r="B226" s="72" t="s">
        <v>617</v>
      </c>
      <c r="C226" s="72" t="s">
        <v>618</v>
      </c>
      <c r="D226" s="72">
        <v>101</v>
      </c>
      <c r="E226" s="72" t="s">
        <v>45</v>
      </c>
      <c r="F226" s="72">
        <v>1</v>
      </c>
      <c r="G226" s="72" t="s">
        <v>621</v>
      </c>
      <c r="H226" s="72">
        <v>0</v>
      </c>
      <c r="I226" s="72" t="s">
        <v>621</v>
      </c>
      <c r="J226" s="72">
        <v>61</v>
      </c>
    </row>
    <row r="227" spans="1:10" x14ac:dyDescent="0.2">
      <c r="A227" s="30"/>
      <c r="B227" s="29">
        <f>COUNTA(B164:B226)</f>
        <v>63</v>
      </c>
      <c r="C227" s="29"/>
      <c r="D227" s="30"/>
      <c r="E227" s="30"/>
      <c r="F227" s="29">
        <f>COUNTIF(F164:F226, "&gt;0")</f>
        <v>63</v>
      </c>
      <c r="G227" s="30"/>
      <c r="H227" s="29"/>
      <c r="I227" s="30"/>
      <c r="J227" s="54">
        <f>SUM(J164:J226)</f>
        <v>5388</v>
      </c>
    </row>
    <row r="228" spans="1:10" x14ac:dyDescent="0.2">
      <c r="A228" s="30"/>
      <c r="B228" s="29"/>
      <c r="C228" s="29"/>
      <c r="D228" s="30"/>
      <c r="E228" s="30"/>
      <c r="F228" s="29"/>
      <c r="G228" s="30"/>
      <c r="H228" s="29"/>
      <c r="I228" s="30"/>
      <c r="J228" s="24"/>
    </row>
    <row r="229" spans="1:10" x14ac:dyDescent="0.2">
      <c r="A229" s="67"/>
      <c r="B229" s="67"/>
      <c r="C229" s="135"/>
      <c r="D229" s="67"/>
      <c r="E229" s="67"/>
      <c r="F229" s="67"/>
      <c r="G229" s="67"/>
      <c r="H229" s="67"/>
      <c r="I229" s="67"/>
      <c r="J229" s="67"/>
    </row>
    <row r="230" spans="1:10" x14ac:dyDescent="0.2">
      <c r="A230" s="67"/>
      <c r="B230" s="67"/>
      <c r="C230" s="100" t="s">
        <v>124</v>
      </c>
      <c r="D230" s="101"/>
      <c r="E230" s="101"/>
      <c r="F230" s="67"/>
      <c r="G230" s="67"/>
      <c r="H230" s="67"/>
      <c r="I230" s="67"/>
      <c r="J230" s="67"/>
    </row>
    <row r="231" spans="1:10" x14ac:dyDescent="0.2">
      <c r="A231" s="67"/>
      <c r="B231" s="67"/>
      <c r="C231" s="102" t="s">
        <v>119</v>
      </c>
      <c r="D231" s="103">
        <f>SUM(B39+B110+B162+B227)</f>
        <v>219</v>
      </c>
      <c r="E231" s="101"/>
      <c r="F231" s="67"/>
      <c r="G231" s="67"/>
      <c r="H231" s="67"/>
      <c r="I231" s="67"/>
      <c r="J231" s="67"/>
    </row>
    <row r="232" spans="1:10" x14ac:dyDescent="0.2">
      <c r="C232" s="102" t="s">
        <v>122</v>
      </c>
      <c r="D232" s="103">
        <f>SUM(F39+F110+F162+F227)</f>
        <v>219</v>
      </c>
      <c r="E232" s="101"/>
    </row>
    <row r="233" spans="1:10" x14ac:dyDescent="0.2">
      <c r="C233" s="114" t="s">
        <v>170</v>
      </c>
      <c r="D233" s="134">
        <f>D232/D231</f>
        <v>1</v>
      </c>
      <c r="E233" s="101"/>
    </row>
    <row r="234" spans="1:10" x14ac:dyDescent="0.2">
      <c r="C234" s="102" t="s">
        <v>123</v>
      </c>
      <c r="D234" s="104">
        <f>SUM(J39+J110+J162+J227)</f>
        <v>65952</v>
      </c>
      <c r="E234" s="105" t="s">
        <v>620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New Jersey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249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 x14ac:dyDescent="0.2">
      <c r="A1" s="61"/>
      <c r="B1" s="161" t="s">
        <v>46</v>
      </c>
      <c r="C1" s="161"/>
      <c r="D1" s="61"/>
      <c r="E1" s="61"/>
      <c r="F1" s="162" t="s">
        <v>176</v>
      </c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33" s="24" customFormat="1" ht="39" customHeight="1" x14ac:dyDescent="0.15">
      <c r="A2" s="25" t="s">
        <v>15</v>
      </c>
      <c r="B2" s="25" t="s">
        <v>16</v>
      </c>
      <c r="C2" s="25" t="s">
        <v>83</v>
      </c>
      <c r="D2" s="25" t="s">
        <v>97</v>
      </c>
      <c r="E2" s="25" t="s">
        <v>98</v>
      </c>
      <c r="F2" s="25" t="s">
        <v>99</v>
      </c>
      <c r="G2" s="25" t="s">
        <v>100</v>
      </c>
      <c r="H2" s="3" t="s">
        <v>101</v>
      </c>
      <c r="I2" s="25" t="s">
        <v>102</v>
      </c>
      <c r="J2" s="25" t="s">
        <v>24</v>
      </c>
      <c r="K2" s="25" t="s">
        <v>22</v>
      </c>
      <c r="L2" s="25" t="s">
        <v>23</v>
      </c>
      <c r="M2" s="25" t="s">
        <v>25</v>
      </c>
      <c r="N2" s="25" t="s">
        <v>103</v>
      </c>
      <c r="O2" s="25" t="s">
        <v>104</v>
      </c>
      <c r="P2" s="25" t="s">
        <v>105</v>
      </c>
      <c r="Q2" s="25" t="s">
        <v>106</v>
      </c>
      <c r="R2" s="25" t="s">
        <v>107</v>
      </c>
    </row>
    <row r="3" spans="1:33" x14ac:dyDescent="0.2">
      <c r="A3" s="71" t="s">
        <v>177</v>
      </c>
      <c r="B3" s="71" t="s">
        <v>178</v>
      </c>
      <c r="C3" s="71" t="s">
        <v>179</v>
      </c>
      <c r="D3" s="71" t="s">
        <v>32</v>
      </c>
      <c r="E3" s="71" t="s">
        <v>43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s="71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x14ac:dyDescent="0.2">
      <c r="A4" s="71" t="s">
        <v>177</v>
      </c>
      <c r="B4" s="71" t="s">
        <v>180</v>
      </c>
      <c r="C4" s="71" t="s">
        <v>181</v>
      </c>
      <c r="D4" s="71" t="s">
        <v>32</v>
      </c>
      <c r="E4" s="71" t="s">
        <v>43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S4" s="71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x14ac:dyDescent="0.2">
      <c r="A5" s="71" t="s">
        <v>177</v>
      </c>
      <c r="B5" s="71" t="s">
        <v>182</v>
      </c>
      <c r="C5" s="71" t="s">
        <v>183</v>
      </c>
      <c r="D5" s="71" t="s">
        <v>32</v>
      </c>
      <c r="E5" s="71" t="s">
        <v>43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S5" s="71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x14ac:dyDescent="0.2">
      <c r="A6" s="71" t="s">
        <v>177</v>
      </c>
      <c r="B6" s="71" t="s">
        <v>184</v>
      </c>
      <c r="C6" s="71" t="s">
        <v>185</v>
      </c>
      <c r="D6" s="71" t="s">
        <v>32</v>
      </c>
      <c r="E6" s="71" t="s">
        <v>43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S6" s="71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x14ac:dyDescent="0.2">
      <c r="A7" s="71" t="s">
        <v>177</v>
      </c>
      <c r="B7" s="71" t="s">
        <v>186</v>
      </c>
      <c r="C7" s="71" t="s">
        <v>187</v>
      </c>
      <c r="D7" s="71" t="s">
        <v>32</v>
      </c>
      <c r="E7" s="71" t="s">
        <v>43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S7" s="71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x14ac:dyDescent="0.2">
      <c r="A8" s="71" t="s">
        <v>177</v>
      </c>
      <c r="B8" s="71" t="s">
        <v>188</v>
      </c>
      <c r="C8" s="71" t="s">
        <v>189</v>
      </c>
      <c r="D8" s="71" t="s">
        <v>32</v>
      </c>
      <c r="E8" s="71" t="s">
        <v>43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S8" s="7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x14ac:dyDescent="0.2">
      <c r="A9" s="71" t="s">
        <v>177</v>
      </c>
      <c r="B9" s="71" t="s">
        <v>190</v>
      </c>
      <c r="C9" s="71" t="s">
        <v>191</v>
      </c>
      <c r="D9" s="71" t="s">
        <v>32</v>
      </c>
      <c r="E9" s="71" t="s">
        <v>43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S9" s="71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x14ac:dyDescent="0.2">
      <c r="A10" s="71" t="s">
        <v>177</v>
      </c>
      <c r="B10" s="71" t="s">
        <v>192</v>
      </c>
      <c r="C10" s="71" t="s">
        <v>193</v>
      </c>
      <c r="D10" s="71" t="s">
        <v>32</v>
      </c>
      <c r="E10" s="71" t="s">
        <v>43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S10" s="7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x14ac:dyDescent="0.2">
      <c r="A11" s="71" t="s">
        <v>177</v>
      </c>
      <c r="B11" s="71" t="s">
        <v>194</v>
      </c>
      <c r="C11" s="71" t="s">
        <v>195</v>
      </c>
      <c r="D11" s="71" t="s">
        <v>32</v>
      </c>
      <c r="E11" s="71" t="s">
        <v>43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S11" s="7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x14ac:dyDescent="0.2">
      <c r="A12" s="71" t="s">
        <v>177</v>
      </c>
      <c r="B12" s="71" t="s">
        <v>196</v>
      </c>
      <c r="C12" s="71" t="s">
        <v>197</v>
      </c>
      <c r="D12" s="71" t="s">
        <v>32</v>
      </c>
      <c r="E12" s="71" t="s">
        <v>43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S12" s="7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x14ac:dyDescent="0.2">
      <c r="A13" s="71" t="s">
        <v>177</v>
      </c>
      <c r="B13" s="71" t="s">
        <v>198</v>
      </c>
      <c r="C13" s="71" t="s">
        <v>199</v>
      </c>
      <c r="D13" s="71" t="s">
        <v>32</v>
      </c>
      <c r="E13" s="71" t="s">
        <v>43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S13" s="71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x14ac:dyDescent="0.2">
      <c r="A14" s="71" t="s">
        <v>177</v>
      </c>
      <c r="B14" s="71" t="s">
        <v>200</v>
      </c>
      <c r="C14" s="71" t="s">
        <v>201</v>
      </c>
      <c r="D14" s="71" t="s">
        <v>32</v>
      </c>
      <c r="E14" s="71" t="s">
        <v>43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S14" s="71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x14ac:dyDescent="0.2">
      <c r="A15" s="71" t="s">
        <v>177</v>
      </c>
      <c r="B15" s="71" t="s">
        <v>202</v>
      </c>
      <c r="C15" s="71" t="s">
        <v>203</v>
      </c>
      <c r="D15" s="71" t="s">
        <v>32</v>
      </c>
      <c r="E15" s="71" t="s">
        <v>32</v>
      </c>
      <c r="F15" s="71" t="s">
        <v>32</v>
      </c>
      <c r="G15" s="71" t="s">
        <v>32</v>
      </c>
      <c r="H15" s="71"/>
      <c r="I15" s="71"/>
      <c r="J15" s="71"/>
      <c r="K15" s="71"/>
      <c r="L15" s="71"/>
      <c r="M15" s="71"/>
      <c r="N15" s="71" t="s">
        <v>32</v>
      </c>
      <c r="O15" s="71"/>
      <c r="P15" s="71"/>
      <c r="Q15" s="71"/>
      <c r="S15" s="71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x14ac:dyDescent="0.2">
      <c r="A16" s="71" t="s">
        <v>177</v>
      </c>
      <c r="B16" s="71" t="s">
        <v>204</v>
      </c>
      <c r="C16" s="71" t="s">
        <v>205</v>
      </c>
      <c r="D16" s="71" t="s">
        <v>32</v>
      </c>
      <c r="E16" s="71" t="s">
        <v>43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S16" s="71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x14ac:dyDescent="0.2">
      <c r="A17" s="71" t="s">
        <v>177</v>
      </c>
      <c r="B17" s="71" t="s">
        <v>206</v>
      </c>
      <c r="C17" s="71" t="s">
        <v>207</v>
      </c>
      <c r="D17" s="71" t="s">
        <v>32</v>
      </c>
      <c r="E17" s="71" t="s">
        <v>43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S17" s="7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 x14ac:dyDescent="0.2">
      <c r="A18" s="71" t="s">
        <v>177</v>
      </c>
      <c r="B18" s="71" t="s">
        <v>208</v>
      </c>
      <c r="C18" s="71" t="s">
        <v>209</v>
      </c>
      <c r="D18" s="71" t="s">
        <v>32</v>
      </c>
      <c r="E18" s="71" t="s">
        <v>43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S18" s="71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 x14ac:dyDescent="0.2">
      <c r="A19" s="71" t="s">
        <v>177</v>
      </c>
      <c r="B19" s="71" t="s">
        <v>210</v>
      </c>
      <c r="C19" s="71" t="s">
        <v>211</v>
      </c>
      <c r="D19" s="71" t="s">
        <v>32</v>
      </c>
      <c r="E19" s="71" t="s">
        <v>43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S19" s="71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x14ac:dyDescent="0.2">
      <c r="A20" s="71" t="s">
        <v>177</v>
      </c>
      <c r="B20" s="71" t="s">
        <v>212</v>
      </c>
      <c r="C20" s="71" t="s">
        <v>213</v>
      </c>
      <c r="D20" s="71" t="s">
        <v>32</v>
      </c>
      <c r="E20" s="71" t="s">
        <v>32</v>
      </c>
      <c r="F20" s="71"/>
      <c r="G20" s="71" t="s">
        <v>32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S20" s="71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3" x14ac:dyDescent="0.2">
      <c r="A21" s="71" t="s">
        <v>177</v>
      </c>
      <c r="B21" s="71" t="s">
        <v>214</v>
      </c>
      <c r="C21" s="71" t="s">
        <v>215</v>
      </c>
      <c r="D21" s="71" t="s">
        <v>32</v>
      </c>
      <c r="E21" s="71" t="s">
        <v>32</v>
      </c>
      <c r="F21" s="71"/>
      <c r="G21" s="71" t="s">
        <v>32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S21" s="71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 x14ac:dyDescent="0.2">
      <c r="A22" s="71" t="s">
        <v>177</v>
      </c>
      <c r="B22" s="71" t="s">
        <v>216</v>
      </c>
      <c r="C22" s="71" t="s">
        <v>217</v>
      </c>
      <c r="D22" s="71" t="s">
        <v>32</v>
      </c>
      <c r="E22" s="71" t="s">
        <v>32</v>
      </c>
      <c r="F22" s="71"/>
      <c r="G22" s="71" t="s">
        <v>32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S22" s="71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3" x14ac:dyDescent="0.2">
      <c r="A23" s="71" t="s">
        <v>177</v>
      </c>
      <c r="B23" s="71" t="s">
        <v>218</v>
      </c>
      <c r="C23" s="71" t="s">
        <v>219</v>
      </c>
      <c r="D23" s="71" t="s">
        <v>32</v>
      </c>
      <c r="E23" s="71" t="s">
        <v>32</v>
      </c>
      <c r="F23" s="71"/>
      <c r="G23" s="71" t="s">
        <v>32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S23" s="7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 x14ac:dyDescent="0.2">
      <c r="A24" s="71" t="s">
        <v>177</v>
      </c>
      <c r="B24" s="71" t="s">
        <v>220</v>
      </c>
      <c r="C24" s="71" t="s">
        <v>221</v>
      </c>
      <c r="D24" s="71" t="s">
        <v>32</v>
      </c>
      <c r="E24" s="71" t="s">
        <v>32</v>
      </c>
      <c r="F24" s="71" t="s">
        <v>32</v>
      </c>
      <c r="G24" s="71" t="s">
        <v>32</v>
      </c>
      <c r="H24" s="71"/>
      <c r="I24" s="71"/>
      <c r="J24" s="71"/>
      <c r="K24" s="71"/>
      <c r="L24" s="71"/>
      <c r="M24" s="71"/>
      <c r="N24" s="71" t="s">
        <v>32</v>
      </c>
      <c r="O24" s="71"/>
      <c r="P24" s="71"/>
      <c r="Q24" s="71"/>
      <c r="S24" s="71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x14ac:dyDescent="0.2">
      <c r="A25" s="71" t="s">
        <v>177</v>
      </c>
      <c r="B25" s="71" t="s">
        <v>222</v>
      </c>
      <c r="C25" s="71" t="s">
        <v>223</v>
      </c>
      <c r="D25" s="71" t="s">
        <v>32</v>
      </c>
      <c r="E25" s="71" t="s">
        <v>43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S25" s="7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x14ac:dyDescent="0.2">
      <c r="A26" s="71" t="s">
        <v>177</v>
      </c>
      <c r="B26" s="71" t="s">
        <v>224</v>
      </c>
      <c r="C26" s="71" t="s">
        <v>225</v>
      </c>
      <c r="D26" s="71" t="s">
        <v>32</v>
      </c>
      <c r="E26" s="71" t="s">
        <v>43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S26" s="71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3" ht="18" x14ac:dyDescent="0.2">
      <c r="A27" s="71" t="s">
        <v>177</v>
      </c>
      <c r="B27" s="71" t="s">
        <v>226</v>
      </c>
      <c r="C27" s="71" t="s">
        <v>227</v>
      </c>
      <c r="D27" s="71" t="s">
        <v>32</v>
      </c>
      <c r="E27" s="71" t="s">
        <v>32</v>
      </c>
      <c r="F27" s="71"/>
      <c r="G27" s="71" t="s">
        <v>32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S27" s="71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3" x14ac:dyDescent="0.2">
      <c r="A28" s="71" t="s">
        <v>177</v>
      </c>
      <c r="B28" s="71" t="s">
        <v>228</v>
      </c>
      <c r="C28" s="71" t="s">
        <v>229</v>
      </c>
      <c r="D28" s="71" t="s">
        <v>32</v>
      </c>
      <c r="E28" s="71" t="s">
        <v>32</v>
      </c>
      <c r="F28" s="71"/>
      <c r="G28" s="71" t="s">
        <v>32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S28" s="7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3" x14ac:dyDescent="0.2">
      <c r="A29" s="71" t="s">
        <v>177</v>
      </c>
      <c r="B29" s="71" t="s">
        <v>230</v>
      </c>
      <c r="C29" s="71" t="s">
        <v>231</v>
      </c>
      <c r="D29" s="71" t="s">
        <v>32</v>
      </c>
      <c r="E29" s="71" t="s">
        <v>43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S29" s="71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x14ac:dyDescent="0.2">
      <c r="A30" s="71" t="s">
        <v>177</v>
      </c>
      <c r="B30" s="71" t="s">
        <v>232</v>
      </c>
      <c r="C30" s="71" t="s">
        <v>233</v>
      </c>
      <c r="D30" s="71" t="s">
        <v>32</v>
      </c>
      <c r="E30" s="71" t="s">
        <v>43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S30" s="7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3" x14ac:dyDescent="0.2">
      <c r="A31" s="71" t="s">
        <v>177</v>
      </c>
      <c r="B31" s="71" t="s">
        <v>234</v>
      </c>
      <c r="C31" s="71" t="s">
        <v>235</v>
      </c>
      <c r="D31" s="71" t="s">
        <v>32</v>
      </c>
      <c r="E31" s="71" t="s">
        <v>32</v>
      </c>
      <c r="F31" s="71" t="s">
        <v>32</v>
      </c>
      <c r="G31" s="71" t="s">
        <v>32</v>
      </c>
      <c r="H31" s="71"/>
      <c r="I31" s="71"/>
      <c r="J31" s="71"/>
      <c r="K31" s="71"/>
      <c r="L31" s="71"/>
      <c r="M31" s="71"/>
      <c r="N31" s="71" t="s">
        <v>32</v>
      </c>
      <c r="O31" s="71"/>
      <c r="P31" s="71"/>
      <c r="Q31" s="71"/>
      <c r="S31" s="71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1:33" x14ac:dyDescent="0.2">
      <c r="A32" s="71" t="s">
        <v>177</v>
      </c>
      <c r="B32" s="71" t="s">
        <v>236</v>
      </c>
      <c r="C32" s="71" t="s">
        <v>237</v>
      </c>
      <c r="D32" s="71" t="s">
        <v>32</v>
      </c>
      <c r="E32" s="71" t="s">
        <v>43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1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x14ac:dyDescent="0.2">
      <c r="A33" s="71" t="s">
        <v>177</v>
      </c>
      <c r="B33" s="71" t="s">
        <v>238</v>
      </c>
      <c r="C33" s="71" t="s">
        <v>239</v>
      </c>
      <c r="D33" s="71" t="s">
        <v>32</v>
      </c>
      <c r="E33" s="71" t="s">
        <v>43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S33" s="71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 ht="18" customHeight="1" x14ac:dyDescent="0.2">
      <c r="A34" s="71" t="s">
        <v>177</v>
      </c>
      <c r="B34" s="71" t="s">
        <v>240</v>
      </c>
      <c r="C34" s="71" t="s">
        <v>241</v>
      </c>
      <c r="D34" s="71" t="s">
        <v>32</v>
      </c>
      <c r="E34" s="71" t="s">
        <v>43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S34" s="7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1:33" x14ac:dyDescent="0.2">
      <c r="A35" s="71" t="s">
        <v>177</v>
      </c>
      <c r="B35" s="71" t="s">
        <v>242</v>
      </c>
      <c r="C35" s="71" t="s">
        <v>243</v>
      </c>
      <c r="D35" s="71" t="s">
        <v>32</v>
      </c>
      <c r="E35" s="71" t="s">
        <v>43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S35" s="71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33" x14ac:dyDescent="0.2">
      <c r="A36" s="71" t="s">
        <v>177</v>
      </c>
      <c r="B36" s="71" t="s">
        <v>244</v>
      </c>
      <c r="C36" s="71" t="s">
        <v>245</v>
      </c>
      <c r="D36" s="71" t="s">
        <v>32</v>
      </c>
      <c r="E36" s="71" t="s">
        <v>43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S36" s="71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x14ac:dyDescent="0.2">
      <c r="A37" s="71" t="s">
        <v>177</v>
      </c>
      <c r="B37" s="71" t="s">
        <v>246</v>
      </c>
      <c r="C37" s="71" t="s">
        <v>247</v>
      </c>
      <c r="D37" s="71" t="s">
        <v>32</v>
      </c>
      <c r="E37" s="71" t="s">
        <v>32</v>
      </c>
      <c r="F37" s="71"/>
      <c r="G37" s="71" t="s">
        <v>32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S37" s="71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 x14ac:dyDescent="0.2">
      <c r="A38" s="71" t="s">
        <v>177</v>
      </c>
      <c r="B38" s="71" t="s">
        <v>248</v>
      </c>
      <c r="C38" s="71" t="s">
        <v>249</v>
      </c>
      <c r="D38" s="71" t="s">
        <v>32</v>
      </c>
      <c r="E38" s="71" t="s">
        <v>43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S38" s="7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1:33" x14ac:dyDescent="0.2">
      <c r="A39" s="72" t="s">
        <v>177</v>
      </c>
      <c r="B39" s="72" t="s">
        <v>250</v>
      </c>
      <c r="C39" s="72" t="s">
        <v>251</v>
      </c>
      <c r="D39" s="72" t="s">
        <v>32</v>
      </c>
      <c r="E39" s="72" t="s">
        <v>43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136"/>
      <c r="S39" s="7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:33" x14ac:dyDescent="0.2">
      <c r="A40" s="33"/>
      <c r="B40" s="34">
        <f>COUNTA(B3:B39)</f>
        <v>37</v>
      </c>
      <c r="C40" s="61"/>
      <c r="D40" s="34">
        <f t="shared" ref="D40:R40" si="0">COUNTIF(D3:D39,"Yes")</f>
        <v>37</v>
      </c>
      <c r="E40" s="34">
        <f t="shared" si="0"/>
        <v>10</v>
      </c>
      <c r="F40" s="34">
        <f t="shared" si="0"/>
        <v>3</v>
      </c>
      <c r="G40" s="34">
        <f t="shared" si="0"/>
        <v>10</v>
      </c>
      <c r="H40" s="34">
        <f t="shared" si="0"/>
        <v>0</v>
      </c>
      <c r="I40" s="34">
        <f t="shared" si="0"/>
        <v>0</v>
      </c>
      <c r="J40" s="34">
        <f t="shared" si="0"/>
        <v>0</v>
      </c>
      <c r="K40" s="34">
        <f t="shared" si="0"/>
        <v>0</v>
      </c>
      <c r="L40" s="34">
        <f t="shared" si="0"/>
        <v>0</v>
      </c>
      <c r="M40" s="34">
        <f t="shared" si="0"/>
        <v>0</v>
      </c>
      <c r="N40" s="34">
        <f t="shared" si="0"/>
        <v>3</v>
      </c>
      <c r="O40" s="34">
        <f t="shared" si="0"/>
        <v>0</v>
      </c>
      <c r="P40" s="34">
        <f t="shared" si="0"/>
        <v>0</v>
      </c>
      <c r="Q40" s="34">
        <f t="shared" si="0"/>
        <v>0</v>
      </c>
      <c r="R40" s="34">
        <f t="shared" si="0"/>
        <v>0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1:33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33" x14ac:dyDescent="0.2">
      <c r="A42" s="71" t="s">
        <v>252</v>
      </c>
      <c r="B42" s="71" t="s">
        <v>253</v>
      </c>
      <c r="C42" s="71" t="s">
        <v>254</v>
      </c>
      <c r="D42" s="71" t="s">
        <v>32</v>
      </c>
      <c r="E42" s="71" t="s">
        <v>43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33" x14ac:dyDescent="0.2">
      <c r="A43" s="71" t="s">
        <v>252</v>
      </c>
      <c r="B43" s="71" t="s">
        <v>255</v>
      </c>
      <c r="C43" s="71" t="s">
        <v>256</v>
      </c>
      <c r="D43" s="71" t="s">
        <v>32</v>
      </c>
      <c r="E43" s="71" t="s">
        <v>43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33" ht="18" x14ac:dyDescent="0.2">
      <c r="A44" s="71" t="s">
        <v>252</v>
      </c>
      <c r="B44" s="71" t="s">
        <v>257</v>
      </c>
      <c r="C44" s="71" t="s">
        <v>258</v>
      </c>
      <c r="D44" s="71" t="s">
        <v>32</v>
      </c>
      <c r="E44" s="71" t="s">
        <v>43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33" x14ac:dyDescent="0.2">
      <c r="A45" s="71" t="s">
        <v>252</v>
      </c>
      <c r="B45" s="71" t="s">
        <v>259</v>
      </c>
      <c r="C45" s="71" t="s">
        <v>260</v>
      </c>
      <c r="D45" s="71" t="s">
        <v>32</v>
      </c>
      <c r="E45" s="71" t="s">
        <v>43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33" x14ac:dyDescent="0.2">
      <c r="A46" s="71" t="s">
        <v>252</v>
      </c>
      <c r="B46" s="71" t="s">
        <v>261</v>
      </c>
      <c r="C46" s="71" t="s">
        <v>262</v>
      </c>
      <c r="D46" s="71" t="s">
        <v>32</v>
      </c>
      <c r="E46" s="71" t="s">
        <v>43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33" x14ac:dyDescent="0.2">
      <c r="A47" s="71" t="s">
        <v>252</v>
      </c>
      <c r="B47" s="71" t="s">
        <v>263</v>
      </c>
      <c r="C47" s="71" t="s">
        <v>264</v>
      </c>
      <c r="D47" s="71" t="s">
        <v>32</v>
      </c>
      <c r="E47" s="71" t="s">
        <v>43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33" x14ac:dyDescent="0.2">
      <c r="A48" s="71" t="s">
        <v>252</v>
      </c>
      <c r="B48" s="71" t="s">
        <v>265</v>
      </c>
      <c r="C48" s="71" t="s">
        <v>266</v>
      </c>
      <c r="D48" s="71" t="s">
        <v>32</v>
      </c>
      <c r="E48" s="71" t="s">
        <v>43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1:19" x14ac:dyDescent="0.2">
      <c r="A49" s="71" t="s">
        <v>252</v>
      </c>
      <c r="B49" s="71" t="s">
        <v>267</v>
      </c>
      <c r="C49" s="71" t="s">
        <v>268</v>
      </c>
      <c r="D49" s="71" t="s">
        <v>32</v>
      </c>
      <c r="E49" s="71" t="s">
        <v>43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x14ac:dyDescent="0.2">
      <c r="A50" s="71" t="s">
        <v>252</v>
      </c>
      <c r="B50" s="71" t="s">
        <v>269</v>
      </c>
      <c r="C50" s="71" t="s">
        <v>270</v>
      </c>
      <c r="D50" s="71" t="s">
        <v>32</v>
      </c>
      <c r="E50" s="71" t="s">
        <v>43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1:19" x14ac:dyDescent="0.2">
      <c r="A51" s="71" t="s">
        <v>252</v>
      </c>
      <c r="B51" s="71" t="s">
        <v>271</v>
      </c>
      <c r="C51" s="71" t="s">
        <v>272</v>
      </c>
      <c r="D51" s="71" t="s">
        <v>32</v>
      </c>
      <c r="E51" s="71" t="s">
        <v>43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x14ac:dyDescent="0.2">
      <c r="A52" s="71" t="s">
        <v>252</v>
      </c>
      <c r="B52" s="71" t="s">
        <v>273</v>
      </c>
      <c r="C52" s="71" t="s">
        <v>274</v>
      </c>
      <c r="D52" s="71" t="s">
        <v>32</v>
      </c>
      <c r="E52" s="71" t="s">
        <v>43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x14ac:dyDescent="0.2">
      <c r="A53" s="71" t="s">
        <v>252</v>
      </c>
      <c r="B53" s="71" t="s">
        <v>275</v>
      </c>
      <c r="C53" s="71" t="s">
        <v>276</v>
      </c>
      <c r="D53" s="71" t="s">
        <v>32</v>
      </c>
      <c r="E53" s="71" t="s">
        <v>43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ht="18" x14ac:dyDescent="0.2">
      <c r="A54" s="71" t="s">
        <v>252</v>
      </c>
      <c r="B54" s="71" t="s">
        <v>277</v>
      </c>
      <c r="C54" s="71" t="s">
        <v>278</v>
      </c>
      <c r="D54" s="71" t="s">
        <v>32</v>
      </c>
      <c r="E54" s="71" t="s">
        <v>43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x14ac:dyDescent="0.2">
      <c r="A55" s="71" t="s">
        <v>252</v>
      </c>
      <c r="B55" s="71" t="s">
        <v>279</v>
      </c>
      <c r="C55" s="71" t="s">
        <v>280</v>
      </c>
      <c r="D55" s="71" t="s">
        <v>32</v>
      </c>
      <c r="E55" s="71" t="s">
        <v>43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x14ac:dyDescent="0.2">
      <c r="A56" s="71" t="s">
        <v>252</v>
      </c>
      <c r="B56" s="71" t="s">
        <v>281</v>
      </c>
      <c r="C56" s="71" t="s">
        <v>282</v>
      </c>
      <c r="D56" s="71" t="s">
        <v>32</v>
      </c>
      <c r="E56" s="71" t="s">
        <v>43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x14ac:dyDescent="0.2">
      <c r="A57" s="71" t="s">
        <v>252</v>
      </c>
      <c r="B57" s="71" t="s">
        <v>283</v>
      </c>
      <c r="C57" s="71" t="s">
        <v>284</v>
      </c>
      <c r="D57" s="71" t="s">
        <v>32</v>
      </c>
      <c r="E57" s="71" t="s">
        <v>43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x14ac:dyDescent="0.2">
      <c r="A58" s="71" t="s">
        <v>252</v>
      </c>
      <c r="B58" s="71" t="s">
        <v>285</v>
      </c>
      <c r="C58" s="71" t="s">
        <v>286</v>
      </c>
      <c r="D58" s="71" t="s">
        <v>32</v>
      </c>
      <c r="E58" s="71" t="s">
        <v>43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x14ac:dyDescent="0.2">
      <c r="A59" s="71" t="s">
        <v>252</v>
      </c>
      <c r="B59" s="71" t="s">
        <v>287</v>
      </c>
      <c r="C59" s="71" t="s">
        <v>288</v>
      </c>
      <c r="D59" s="71" t="s">
        <v>32</v>
      </c>
      <c r="E59" s="71" t="s">
        <v>43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x14ac:dyDescent="0.2">
      <c r="A60" s="71" t="s">
        <v>252</v>
      </c>
      <c r="B60" s="71" t="s">
        <v>289</v>
      </c>
      <c r="C60" s="71" t="s">
        <v>290</v>
      </c>
      <c r="D60" s="71" t="s">
        <v>32</v>
      </c>
      <c r="E60" s="71" t="s">
        <v>43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x14ac:dyDescent="0.2">
      <c r="A61" s="71" t="s">
        <v>252</v>
      </c>
      <c r="B61" s="71" t="s">
        <v>291</v>
      </c>
      <c r="C61" s="71" t="s">
        <v>292</v>
      </c>
      <c r="D61" s="71" t="s">
        <v>32</v>
      </c>
      <c r="E61" s="71" t="s">
        <v>43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x14ac:dyDescent="0.2">
      <c r="A62" s="71" t="s">
        <v>252</v>
      </c>
      <c r="B62" s="71" t="s">
        <v>293</v>
      </c>
      <c r="C62" s="71" t="s">
        <v>294</v>
      </c>
      <c r="D62" s="71" t="s">
        <v>32</v>
      </c>
      <c r="E62" s="71" t="s">
        <v>43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x14ac:dyDescent="0.2">
      <c r="A63" s="71" t="s">
        <v>252</v>
      </c>
      <c r="B63" s="71" t="s">
        <v>295</v>
      </c>
      <c r="C63" s="71" t="s">
        <v>296</v>
      </c>
      <c r="D63" s="71" t="s">
        <v>32</v>
      </c>
      <c r="E63" s="71" t="s">
        <v>43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1:19" x14ac:dyDescent="0.2">
      <c r="A64" s="71" t="s">
        <v>252</v>
      </c>
      <c r="B64" s="71" t="s">
        <v>297</v>
      </c>
      <c r="C64" s="71" t="s">
        <v>298</v>
      </c>
      <c r="D64" s="71" t="s">
        <v>32</v>
      </c>
      <c r="E64" s="71" t="s">
        <v>43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x14ac:dyDescent="0.2">
      <c r="A65" s="71" t="s">
        <v>252</v>
      </c>
      <c r="B65" s="71" t="s">
        <v>299</v>
      </c>
      <c r="C65" s="71" t="s">
        <v>300</v>
      </c>
      <c r="D65" s="71" t="s">
        <v>32</v>
      </c>
      <c r="E65" s="71" t="s">
        <v>43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19" x14ac:dyDescent="0.2">
      <c r="A66" s="71" t="s">
        <v>252</v>
      </c>
      <c r="B66" s="71" t="s">
        <v>301</v>
      </c>
      <c r="C66" s="71" t="s">
        <v>302</v>
      </c>
      <c r="D66" s="71" t="s">
        <v>32</v>
      </c>
      <c r="E66" s="71" t="s">
        <v>43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x14ac:dyDescent="0.2">
      <c r="A67" s="71" t="s">
        <v>252</v>
      </c>
      <c r="B67" s="71" t="s">
        <v>303</v>
      </c>
      <c r="C67" s="71" t="s">
        <v>304</v>
      </c>
      <c r="D67" s="71" t="s">
        <v>32</v>
      </c>
      <c r="E67" s="71" t="s">
        <v>43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19" x14ac:dyDescent="0.2">
      <c r="A68" s="71" t="s">
        <v>252</v>
      </c>
      <c r="B68" s="71" t="s">
        <v>305</v>
      </c>
      <c r="C68" s="71" t="s">
        <v>306</v>
      </c>
      <c r="D68" s="71" t="s">
        <v>32</v>
      </c>
      <c r="E68" s="71" t="s">
        <v>43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19" x14ac:dyDescent="0.2">
      <c r="A69" s="71" t="s">
        <v>252</v>
      </c>
      <c r="B69" s="71" t="s">
        <v>307</v>
      </c>
      <c r="C69" s="71" t="s">
        <v>308</v>
      </c>
      <c r="D69" s="71" t="s">
        <v>32</v>
      </c>
      <c r="E69" s="71" t="s">
        <v>43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1:19" x14ac:dyDescent="0.2">
      <c r="A70" s="71" t="s">
        <v>252</v>
      </c>
      <c r="B70" s="71" t="s">
        <v>309</v>
      </c>
      <c r="C70" s="71" t="s">
        <v>310</v>
      </c>
      <c r="D70" s="71" t="s">
        <v>32</v>
      </c>
      <c r="E70" s="71" t="s">
        <v>43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x14ac:dyDescent="0.2">
      <c r="A71" s="71" t="s">
        <v>252</v>
      </c>
      <c r="B71" s="71" t="s">
        <v>311</v>
      </c>
      <c r="C71" s="71" t="s">
        <v>312</v>
      </c>
      <c r="D71" s="71" t="s">
        <v>32</v>
      </c>
      <c r="E71" s="71" t="s">
        <v>43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1:19" x14ac:dyDescent="0.2">
      <c r="A72" s="71" t="s">
        <v>252</v>
      </c>
      <c r="B72" s="71" t="s">
        <v>313</v>
      </c>
      <c r="C72" s="71" t="s">
        <v>314</v>
      </c>
      <c r="D72" s="71" t="s">
        <v>32</v>
      </c>
      <c r="E72" s="71" t="s">
        <v>43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x14ac:dyDescent="0.2">
      <c r="A73" s="71" t="s">
        <v>252</v>
      </c>
      <c r="B73" s="71" t="s">
        <v>315</v>
      </c>
      <c r="C73" s="71" t="s">
        <v>316</v>
      </c>
      <c r="D73" s="71" t="s">
        <v>32</v>
      </c>
      <c r="E73" s="71" t="s">
        <v>43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8" x14ac:dyDescent="0.2">
      <c r="A74" s="71" t="s">
        <v>252</v>
      </c>
      <c r="B74" s="71" t="s">
        <v>317</v>
      </c>
      <c r="C74" s="71" t="s">
        <v>318</v>
      </c>
      <c r="D74" s="71" t="s">
        <v>32</v>
      </c>
      <c r="E74" s="71" t="s">
        <v>43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x14ac:dyDescent="0.2">
      <c r="A75" s="71" t="s">
        <v>252</v>
      </c>
      <c r="B75" s="71" t="s">
        <v>320</v>
      </c>
      <c r="C75" s="71" t="s">
        <v>321</v>
      </c>
      <c r="D75" s="71" t="s">
        <v>32</v>
      </c>
      <c r="E75" s="71" t="s">
        <v>43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x14ac:dyDescent="0.2">
      <c r="A76" s="71" t="s">
        <v>252</v>
      </c>
      <c r="B76" s="71" t="s">
        <v>322</v>
      </c>
      <c r="C76" s="71" t="s">
        <v>323</v>
      </c>
      <c r="D76" s="71" t="s">
        <v>32</v>
      </c>
      <c r="E76" s="71" t="s">
        <v>43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x14ac:dyDescent="0.2">
      <c r="A77" s="71" t="s">
        <v>252</v>
      </c>
      <c r="B77" s="71" t="s">
        <v>324</v>
      </c>
      <c r="C77" s="71" t="s">
        <v>325</v>
      </c>
      <c r="D77" s="71" t="s">
        <v>32</v>
      </c>
      <c r="E77" s="71" t="s">
        <v>43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1:19" x14ac:dyDescent="0.2">
      <c r="A78" s="71" t="s">
        <v>252</v>
      </c>
      <c r="B78" s="71" t="s">
        <v>326</v>
      </c>
      <c r="C78" s="71" t="s">
        <v>327</v>
      </c>
      <c r="D78" s="71" t="s">
        <v>32</v>
      </c>
      <c r="E78" s="71" t="s">
        <v>43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1:19" x14ac:dyDescent="0.2">
      <c r="A79" s="71" t="s">
        <v>252</v>
      </c>
      <c r="B79" s="71" t="s">
        <v>328</v>
      </c>
      <c r="C79" s="71" t="s">
        <v>329</v>
      </c>
      <c r="D79" s="71" t="s">
        <v>32</v>
      </c>
      <c r="E79" s="71" t="s">
        <v>43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1:19" x14ac:dyDescent="0.2">
      <c r="A80" s="71" t="s">
        <v>252</v>
      </c>
      <c r="B80" s="71" t="s">
        <v>330</v>
      </c>
      <c r="C80" s="71" t="s">
        <v>331</v>
      </c>
      <c r="D80" s="71" t="s">
        <v>32</v>
      </c>
      <c r="E80" s="71" t="s">
        <v>43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1:19" x14ac:dyDescent="0.2">
      <c r="A81" s="71" t="s">
        <v>252</v>
      </c>
      <c r="B81" s="71" t="s">
        <v>332</v>
      </c>
      <c r="C81" s="71" t="s">
        <v>333</v>
      </c>
      <c r="D81" s="71" t="s">
        <v>32</v>
      </c>
      <c r="E81" s="71" t="s">
        <v>43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1:19" x14ac:dyDescent="0.2">
      <c r="A82" s="71" t="s">
        <v>252</v>
      </c>
      <c r="B82" s="71" t="s">
        <v>334</v>
      </c>
      <c r="C82" s="71" t="s">
        <v>335</v>
      </c>
      <c r="D82" s="71" t="s">
        <v>32</v>
      </c>
      <c r="E82" s="71" t="s">
        <v>43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1:19" x14ac:dyDescent="0.2">
      <c r="A83" s="71" t="s">
        <v>252</v>
      </c>
      <c r="B83" s="71" t="s">
        <v>336</v>
      </c>
      <c r="C83" s="71" t="s">
        <v>337</v>
      </c>
      <c r="D83" s="71" t="s">
        <v>32</v>
      </c>
      <c r="E83" s="71" t="s">
        <v>43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1:19" ht="18" x14ac:dyDescent="0.2">
      <c r="A84" s="71" t="s">
        <v>252</v>
      </c>
      <c r="B84" s="71" t="s">
        <v>338</v>
      </c>
      <c r="C84" s="71" t="s">
        <v>339</v>
      </c>
      <c r="D84" s="71" t="s">
        <v>32</v>
      </c>
      <c r="E84" s="71" t="s">
        <v>43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1:19" x14ac:dyDescent="0.2">
      <c r="A85" s="71" t="s">
        <v>252</v>
      </c>
      <c r="B85" s="71" t="s">
        <v>340</v>
      </c>
      <c r="C85" s="71" t="s">
        <v>341</v>
      </c>
      <c r="D85" s="71" t="s">
        <v>32</v>
      </c>
      <c r="E85" s="71" t="s">
        <v>43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1:19" ht="18" x14ac:dyDescent="0.2">
      <c r="A86" s="71" t="s">
        <v>252</v>
      </c>
      <c r="B86" s="71" t="s">
        <v>342</v>
      </c>
      <c r="C86" s="71" t="s">
        <v>343</v>
      </c>
      <c r="D86" s="71" t="s">
        <v>32</v>
      </c>
      <c r="E86" s="71" t="s">
        <v>43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19" ht="18" x14ac:dyDescent="0.2">
      <c r="A87" s="71" t="s">
        <v>252</v>
      </c>
      <c r="B87" s="71" t="s">
        <v>344</v>
      </c>
      <c r="C87" s="71" t="s">
        <v>345</v>
      </c>
      <c r="D87" s="71" t="s">
        <v>32</v>
      </c>
      <c r="E87" s="71" t="s">
        <v>43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8" x14ac:dyDescent="0.2">
      <c r="A88" s="71" t="s">
        <v>252</v>
      </c>
      <c r="B88" s="71" t="s">
        <v>346</v>
      </c>
      <c r="C88" s="71" t="s">
        <v>347</v>
      </c>
      <c r="D88" s="71" t="s">
        <v>32</v>
      </c>
      <c r="E88" s="71" t="s">
        <v>43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1:19" x14ac:dyDescent="0.2">
      <c r="A89" s="71" t="s">
        <v>252</v>
      </c>
      <c r="B89" s="71" t="s">
        <v>348</v>
      </c>
      <c r="C89" s="71" t="s">
        <v>349</v>
      </c>
      <c r="D89" s="71" t="s">
        <v>32</v>
      </c>
      <c r="E89" s="71" t="s">
        <v>43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1:19" x14ac:dyDescent="0.2">
      <c r="A90" s="71" t="s">
        <v>252</v>
      </c>
      <c r="B90" s="71" t="s">
        <v>350</v>
      </c>
      <c r="C90" s="71" t="s">
        <v>351</v>
      </c>
      <c r="D90" s="71" t="s">
        <v>32</v>
      </c>
      <c r="E90" s="71" t="s">
        <v>43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19" x14ac:dyDescent="0.2">
      <c r="A91" s="71" t="s">
        <v>252</v>
      </c>
      <c r="B91" s="71" t="s">
        <v>352</v>
      </c>
      <c r="C91" s="71" t="s">
        <v>353</v>
      </c>
      <c r="D91" s="71" t="s">
        <v>32</v>
      </c>
      <c r="E91" s="71" t="s">
        <v>43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1:19" x14ac:dyDescent="0.2">
      <c r="A92" s="71" t="s">
        <v>252</v>
      </c>
      <c r="B92" s="71" t="s">
        <v>354</v>
      </c>
      <c r="C92" s="71" t="s">
        <v>355</v>
      </c>
      <c r="D92" s="71" t="s">
        <v>32</v>
      </c>
      <c r="E92" s="71" t="s">
        <v>43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1:19" x14ac:dyDescent="0.2">
      <c r="A93" s="71" t="s">
        <v>252</v>
      </c>
      <c r="B93" s="71" t="s">
        <v>356</v>
      </c>
      <c r="C93" s="71" t="s">
        <v>357</v>
      </c>
      <c r="D93" s="71" t="s">
        <v>32</v>
      </c>
      <c r="E93" s="71" t="s">
        <v>43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1:19" x14ac:dyDescent="0.2">
      <c r="A94" s="71" t="s">
        <v>252</v>
      </c>
      <c r="B94" s="71" t="s">
        <v>358</v>
      </c>
      <c r="C94" s="71" t="s">
        <v>359</v>
      </c>
      <c r="D94" s="71" t="s">
        <v>32</v>
      </c>
      <c r="E94" s="71" t="s">
        <v>43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1:19" x14ac:dyDescent="0.2">
      <c r="A95" s="71" t="s">
        <v>252</v>
      </c>
      <c r="B95" s="71" t="s">
        <v>360</v>
      </c>
      <c r="C95" s="71" t="s">
        <v>361</v>
      </c>
      <c r="D95" s="71" t="s">
        <v>32</v>
      </c>
      <c r="E95" s="71" t="s">
        <v>43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1:19" x14ac:dyDescent="0.2">
      <c r="A96" s="71" t="s">
        <v>252</v>
      </c>
      <c r="B96" s="71" t="s">
        <v>362</v>
      </c>
      <c r="C96" s="71" t="s">
        <v>363</v>
      </c>
      <c r="D96" s="71" t="s">
        <v>32</v>
      </c>
      <c r="E96" s="71" t="s">
        <v>43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1:19" x14ac:dyDescent="0.2">
      <c r="A97" s="71" t="s">
        <v>252</v>
      </c>
      <c r="B97" s="71" t="s">
        <v>364</v>
      </c>
      <c r="C97" s="71" t="s">
        <v>365</v>
      </c>
      <c r="D97" s="71" t="s">
        <v>32</v>
      </c>
      <c r="E97" s="71" t="s">
        <v>43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x14ac:dyDescent="0.2">
      <c r="A98" s="71" t="s">
        <v>252</v>
      </c>
      <c r="B98" s="71" t="s">
        <v>366</v>
      </c>
      <c r="C98" s="71" t="s">
        <v>367</v>
      </c>
      <c r="D98" s="71" t="s">
        <v>32</v>
      </c>
      <c r="E98" s="71" t="s">
        <v>43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1:19" x14ac:dyDescent="0.2">
      <c r="A99" s="71" t="s">
        <v>252</v>
      </c>
      <c r="B99" s="71" t="s">
        <v>368</v>
      </c>
      <c r="C99" s="71" t="s">
        <v>369</v>
      </c>
      <c r="D99" s="71" t="s">
        <v>32</v>
      </c>
      <c r="E99" s="71" t="s">
        <v>43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1:19" x14ac:dyDescent="0.2">
      <c r="A100" s="71" t="s">
        <v>252</v>
      </c>
      <c r="B100" s="71" t="s">
        <v>370</v>
      </c>
      <c r="C100" s="71" t="s">
        <v>371</v>
      </c>
      <c r="D100" s="71" t="s">
        <v>32</v>
      </c>
      <c r="E100" s="71" t="s">
        <v>43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1:19" x14ac:dyDescent="0.2">
      <c r="A101" s="71" t="s">
        <v>252</v>
      </c>
      <c r="B101" s="71" t="s">
        <v>372</v>
      </c>
      <c r="C101" s="71" t="s">
        <v>373</v>
      </c>
      <c r="D101" s="71" t="s">
        <v>32</v>
      </c>
      <c r="E101" s="71" t="s">
        <v>43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1:19" x14ac:dyDescent="0.2">
      <c r="A102" s="71" t="s">
        <v>252</v>
      </c>
      <c r="B102" s="71" t="s">
        <v>374</v>
      </c>
      <c r="C102" s="71" t="s">
        <v>375</v>
      </c>
      <c r="D102" s="71" t="s">
        <v>32</v>
      </c>
      <c r="E102" s="71" t="s">
        <v>43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1:19" ht="18" x14ac:dyDescent="0.2">
      <c r="A103" s="71" t="s">
        <v>252</v>
      </c>
      <c r="B103" s="71" t="s">
        <v>376</v>
      </c>
      <c r="C103" s="71" t="s">
        <v>377</v>
      </c>
      <c r="D103" s="71" t="s">
        <v>32</v>
      </c>
      <c r="E103" s="71" t="s">
        <v>43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1:19" x14ac:dyDescent="0.2">
      <c r="A104" s="71" t="s">
        <v>252</v>
      </c>
      <c r="B104" s="71" t="s">
        <v>378</v>
      </c>
      <c r="C104" s="71" t="s">
        <v>379</v>
      </c>
      <c r="D104" s="71" t="s">
        <v>32</v>
      </c>
      <c r="E104" s="71" t="s">
        <v>43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1:19" x14ac:dyDescent="0.2">
      <c r="A105" s="71" t="s">
        <v>252</v>
      </c>
      <c r="B105" s="71" t="s">
        <v>380</v>
      </c>
      <c r="C105" s="71" t="s">
        <v>381</v>
      </c>
      <c r="D105" s="71" t="s">
        <v>32</v>
      </c>
      <c r="E105" s="71" t="s">
        <v>43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1:19" x14ac:dyDescent="0.2">
      <c r="A106" s="71" t="s">
        <v>252</v>
      </c>
      <c r="B106" s="71" t="s">
        <v>382</v>
      </c>
      <c r="C106" s="71" t="s">
        <v>383</v>
      </c>
      <c r="D106" s="71" t="s">
        <v>32</v>
      </c>
      <c r="E106" s="71" t="s">
        <v>43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1:19" x14ac:dyDescent="0.2">
      <c r="A107" s="71" t="s">
        <v>252</v>
      </c>
      <c r="B107" s="71" t="s">
        <v>384</v>
      </c>
      <c r="C107" s="71" t="s">
        <v>385</v>
      </c>
      <c r="D107" s="71" t="s">
        <v>32</v>
      </c>
      <c r="E107" s="71" t="s">
        <v>43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1:19" ht="18" x14ac:dyDescent="0.2">
      <c r="A108" s="71" t="s">
        <v>252</v>
      </c>
      <c r="B108" s="71" t="s">
        <v>386</v>
      </c>
      <c r="C108" s="71" t="s">
        <v>387</v>
      </c>
      <c r="D108" s="71" t="s">
        <v>32</v>
      </c>
      <c r="E108" s="71" t="s">
        <v>43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1:19" ht="18" x14ac:dyDescent="0.2">
      <c r="A109" s="71" t="s">
        <v>252</v>
      </c>
      <c r="B109" s="71" t="s">
        <v>388</v>
      </c>
      <c r="C109" s="71" t="s">
        <v>389</v>
      </c>
      <c r="D109" s="71" t="s">
        <v>32</v>
      </c>
      <c r="E109" s="71" t="s">
        <v>43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1:19" x14ac:dyDescent="0.2">
      <c r="A110" s="72" t="s">
        <v>252</v>
      </c>
      <c r="B110" s="72" t="s">
        <v>390</v>
      </c>
      <c r="C110" s="72" t="s">
        <v>391</v>
      </c>
      <c r="D110" s="72" t="s">
        <v>32</v>
      </c>
      <c r="E110" s="72" t="s">
        <v>43</v>
      </c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1"/>
    </row>
    <row r="111" spans="1:19" x14ac:dyDescent="0.2">
      <c r="A111" s="33"/>
      <c r="B111" s="34">
        <f>COUNTA(B42:B110)</f>
        <v>69</v>
      </c>
      <c r="C111" s="61"/>
      <c r="D111" s="34">
        <f t="shared" ref="D111:F111" si="1">COUNTIF(D42:D110,"Yes")</f>
        <v>69</v>
      </c>
      <c r="E111" s="34">
        <f t="shared" si="1"/>
        <v>0</v>
      </c>
      <c r="F111" s="34">
        <f t="shared" si="1"/>
        <v>0</v>
      </c>
      <c r="G111" s="34">
        <f t="shared" ref="G111:R111" si="2">COUNTIF(G42:G110,"Yes")</f>
        <v>0</v>
      </c>
      <c r="H111" s="34">
        <f t="shared" si="2"/>
        <v>0</v>
      </c>
      <c r="I111" s="34">
        <f t="shared" si="2"/>
        <v>0</v>
      </c>
      <c r="J111" s="34">
        <f t="shared" si="2"/>
        <v>0</v>
      </c>
      <c r="K111" s="34">
        <f t="shared" si="2"/>
        <v>0</v>
      </c>
      <c r="L111" s="34">
        <f t="shared" si="2"/>
        <v>0</v>
      </c>
      <c r="M111" s="34">
        <f t="shared" si="2"/>
        <v>0</v>
      </c>
      <c r="N111" s="34">
        <f t="shared" si="2"/>
        <v>0</v>
      </c>
      <c r="O111" s="34">
        <f t="shared" si="2"/>
        <v>0</v>
      </c>
      <c r="P111" s="34">
        <f t="shared" si="2"/>
        <v>0</v>
      </c>
      <c r="Q111" s="34">
        <f t="shared" si="2"/>
        <v>0</v>
      </c>
      <c r="R111" s="34">
        <f t="shared" si="2"/>
        <v>0</v>
      </c>
    </row>
    <row r="112" spans="1:19" x14ac:dyDescent="0.2">
      <c r="A112" s="33"/>
      <c r="B112" s="47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9" x14ac:dyDescent="0.2">
      <c r="A113" s="71" t="s">
        <v>392</v>
      </c>
      <c r="B113" s="71" t="s">
        <v>393</v>
      </c>
      <c r="C113" s="71" t="s">
        <v>394</v>
      </c>
      <c r="D113" s="71" t="s">
        <v>32</v>
      </c>
      <c r="E113" s="71" t="s">
        <v>32</v>
      </c>
      <c r="F113" s="71"/>
      <c r="G113" s="71" t="s">
        <v>32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S113" s="71"/>
    </row>
    <row r="114" spans="1:19" x14ac:dyDescent="0.2">
      <c r="A114" s="71" t="s">
        <v>392</v>
      </c>
      <c r="B114" s="71" t="s">
        <v>395</v>
      </c>
      <c r="C114" s="71" t="s">
        <v>396</v>
      </c>
      <c r="D114" s="71" t="s">
        <v>32</v>
      </c>
      <c r="E114" s="71" t="s">
        <v>32</v>
      </c>
      <c r="F114" s="71"/>
      <c r="G114" s="71" t="s">
        <v>32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S114" s="71"/>
    </row>
    <row r="115" spans="1:19" x14ac:dyDescent="0.2">
      <c r="A115" s="71" t="s">
        <v>392</v>
      </c>
      <c r="B115" s="71" t="s">
        <v>397</v>
      </c>
      <c r="C115" s="71" t="s">
        <v>398</v>
      </c>
      <c r="D115" s="71" t="s">
        <v>32</v>
      </c>
      <c r="E115" s="71" t="s">
        <v>32</v>
      </c>
      <c r="F115" s="71"/>
      <c r="G115" s="71" t="s">
        <v>32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S115" s="71"/>
    </row>
    <row r="116" spans="1:19" x14ac:dyDescent="0.2">
      <c r="A116" s="71" t="s">
        <v>392</v>
      </c>
      <c r="B116" s="71" t="s">
        <v>399</v>
      </c>
      <c r="C116" s="71" t="s">
        <v>400</v>
      </c>
      <c r="D116" s="71" t="s">
        <v>32</v>
      </c>
      <c r="E116" s="71" t="s">
        <v>32</v>
      </c>
      <c r="F116" s="71"/>
      <c r="G116" s="71" t="s">
        <v>32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S116" s="71"/>
    </row>
    <row r="117" spans="1:19" x14ac:dyDescent="0.2">
      <c r="A117" s="71" t="s">
        <v>392</v>
      </c>
      <c r="B117" s="71" t="s">
        <v>401</v>
      </c>
      <c r="C117" s="71" t="s">
        <v>402</v>
      </c>
      <c r="D117" s="71" t="s">
        <v>32</v>
      </c>
      <c r="E117" s="71" t="s">
        <v>32</v>
      </c>
      <c r="F117" s="71"/>
      <c r="G117" s="71" t="s">
        <v>32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S117" s="71"/>
    </row>
    <row r="118" spans="1:19" x14ac:dyDescent="0.2">
      <c r="A118" s="71" t="s">
        <v>392</v>
      </c>
      <c r="B118" s="71" t="s">
        <v>403</v>
      </c>
      <c r="C118" s="71" t="s">
        <v>404</v>
      </c>
      <c r="D118" s="71" t="s">
        <v>32</v>
      </c>
      <c r="E118" s="71" t="s">
        <v>32</v>
      </c>
      <c r="F118" s="71"/>
      <c r="G118" s="71" t="s">
        <v>32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S118" s="71"/>
    </row>
    <row r="119" spans="1:19" ht="18" x14ac:dyDescent="0.2">
      <c r="A119" s="71" t="s">
        <v>392</v>
      </c>
      <c r="B119" s="71" t="s">
        <v>405</v>
      </c>
      <c r="C119" s="71" t="s">
        <v>406</v>
      </c>
      <c r="D119" s="71" t="s">
        <v>32</v>
      </c>
      <c r="E119" s="71" t="s">
        <v>43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S119" s="71"/>
    </row>
    <row r="120" spans="1:19" ht="18" x14ac:dyDescent="0.2">
      <c r="A120" s="71" t="s">
        <v>392</v>
      </c>
      <c r="B120" s="71" t="s">
        <v>407</v>
      </c>
      <c r="C120" s="71" t="s">
        <v>408</v>
      </c>
      <c r="D120" s="71" t="s">
        <v>32</v>
      </c>
      <c r="E120" s="71" t="s">
        <v>43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S120" s="71"/>
    </row>
    <row r="121" spans="1:19" ht="18" x14ac:dyDescent="0.2">
      <c r="A121" s="71" t="s">
        <v>392</v>
      </c>
      <c r="B121" s="71" t="s">
        <v>409</v>
      </c>
      <c r="C121" s="71" t="s">
        <v>410</v>
      </c>
      <c r="D121" s="71" t="s">
        <v>32</v>
      </c>
      <c r="E121" s="71" t="s">
        <v>43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S121" s="71"/>
    </row>
    <row r="122" spans="1:19" x14ac:dyDescent="0.2">
      <c r="A122" s="71" t="s">
        <v>392</v>
      </c>
      <c r="B122" s="71" t="s">
        <v>411</v>
      </c>
      <c r="C122" s="71" t="s">
        <v>412</v>
      </c>
      <c r="D122" s="71" t="s">
        <v>32</v>
      </c>
      <c r="E122" s="71" t="s">
        <v>32</v>
      </c>
      <c r="F122" s="71"/>
      <c r="G122" s="71" t="s">
        <v>32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S122" s="71"/>
    </row>
    <row r="123" spans="1:19" x14ac:dyDescent="0.2">
      <c r="A123" s="71" t="s">
        <v>392</v>
      </c>
      <c r="B123" s="71" t="s">
        <v>413</v>
      </c>
      <c r="C123" s="71" t="s">
        <v>414</v>
      </c>
      <c r="D123" s="71" t="s">
        <v>32</v>
      </c>
      <c r="E123" s="71" t="s">
        <v>32</v>
      </c>
      <c r="F123" s="71"/>
      <c r="G123" s="71" t="s">
        <v>32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S123" s="71"/>
    </row>
    <row r="124" spans="1:19" x14ac:dyDescent="0.2">
      <c r="A124" s="71" t="s">
        <v>392</v>
      </c>
      <c r="B124" s="71" t="s">
        <v>415</v>
      </c>
      <c r="C124" s="71" t="s">
        <v>416</v>
      </c>
      <c r="D124" s="71" t="s">
        <v>32</v>
      </c>
      <c r="E124" s="71" t="s">
        <v>32</v>
      </c>
      <c r="F124" s="71"/>
      <c r="G124" s="71" t="s">
        <v>32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S124" s="71"/>
    </row>
    <row r="125" spans="1:19" x14ac:dyDescent="0.2">
      <c r="A125" s="71" t="s">
        <v>392</v>
      </c>
      <c r="B125" s="71" t="s">
        <v>417</v>
      </c>
      <c r="C125" s="71" t="s">
        <v>418</v>
      </c>
      <c r="D125" s="71" t="s">
        <v>32</v>
      </c>
      <c r="E125" s="71" t="s">
        <v>32</v>
      </c>
      <c r="F125" s="71"/>
      <c r="G125" s="71" t="s">
        <v>32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S125" s="71"/>
    </row>
    <row r="126" spans="1:19" x14ac:dyDescent="0.2">
      <c r="A126" s="71" t="s">
        <v>392</v>
      </c>
      <c r="B126" s="71" t="s">
        <v>419</v>
      </c>
      <c r="C126" s="71" t="s">
        <v>420</v>
      </c>
      <c r="D126" s="71" t="s">
        <v>32</v>
      </c>
      <c r="E126" s="71" t="s">
        <v>32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 t="s">
        <v>32</v>
      </c>
      <c r="Q126" s="71"/>
      <c r="S126" s="71"/>
    </row>
    <row r="127" spans="1:19" ht="18" x14ac:dyDescent="0.2">
      <c r="A127" s="71" t="s">
        <v>392</v>
      </c>
      <c r="B127" s="71" t="s">
        <v>421</v>
      </c>
      <c r="C127" s="71" t="s">
        <v>422</v>
      </c>
      <c r="D127" s="71" t="s">
        <v>32</v>
      </c>
      <c r="E127" s="71" t="s">
        <v>32</v>
      </c>
      <c r="F127" s="71"/>
      <c r="G127" s="71" t="s">
        <v>32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S127" s="71"/>
    </row>
    <row r="128" spans="1:19" x14ac:dyDescent="0.2">
      <c r="A128" s="71" t="s">
        <v>392</v>
      </c>
      <c r="B128" s="71" t="s">
        <v>423</v>
      </c>
      <c r="C128" s="71" t="s">
        <v>424</v>
      </c>
      <c r="D128" s="71" t="s">
        <v>32</v>
      </c>
      <c r="E128" s="71" t="s">
        <v>32</v>
      </c>
      <c r="F128" s="71"/>
      <c r="G128" s="71" t="s">
        <v>32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S128" s="71"/>
    </row>
    <row r="129" spans="1:19" x14ac:dyDescent="0.2">
      <c r="A129" s="71" t="s">
        <v>392</v>
      </c>
      <c r="B129" s="71" t="s">
        <v>426</v>
      </c>
      <c r="C129" s="71" t="s">
        <v>427</v>
      </c>
      <c r="D129" s="71" t="s">
        <v>32</v>
      </c>
      <c r="E129" s="71" t="s">
        <v>43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S129" s="71"/>
    </row>
    <row r="130" spans="1:19" ht="18" x14ac:dyDescent="0.2">
      <c r="A130" s="71" t="s">
        <v>392</v>
      </c>
      <c r="B130" s="71" t="s">
        <v>428</v>
      </c>
      <c r="C130" s="71" t="s">
        <v>429</v>
      </c>
      <c r="D130" s="71" t="s">
        <v>32</v>
      </c>
      <c r="E130" s="71" t="s">
        <v>32</v>
      </c>
      <c r="F130" s="71"/>
      <c r="G130" s="71" t="s">
        <v>32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S130" s="71"/>
    </row>
    <row r="131" spans="1:19" x14ac:dyDescent="0.2">
      <c r="A131" s="71" t="s">
        <v>392</v>
      </c>
      <c r="B131" s="71" t="s">
        <v>430</v>
      </c>
      <c r="C131" s="71" t="s">
        <v>431</v>
      </c>
      <c r="D131" s="71" t="s">
        <v>32</v>
      </c>
      <c r="E131" s="71" t="s">
        <v>32</v>
      </c>
      <c r="F131" s="71"/>
      <c r="G131" s="71" t="s">
        <v>32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S131" s="71"/>
    </row>
    <row r="132" spans="1:19" ht="18" x14ac:dyDescent="0.2">
      <c r="A132" s="71" t="s">
        <v>392</v>
      </c>
      <c r="B132" s="71" t="s">
        <v>432</v>
      </c>
      <c r="C132" s="71" t="s">
        <v>433</v>
      </c>
      <c r="D132" s="71" t="s">
        <v>32</v>
      </c>
      <c r="E132" s="71" t="s">
        <v>32</v>
      </c>
      <c r="F132" s="71"/>
      <c r="G132" s="71" t="s">
        <v>32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S132" s="71"/>
    </row>
    <row r="133" spans="1:19" ht="18" x14ac:dyDescent="0.2">
      <c r="A133" s="71" t="s">
        <v>392</v>
      </c>
      <c r="B133" s="71" t="s">
        <v>434</v>
      </c>
      <c r="C133" s="71" t="s">
        <v>435</v>
      </c>
      <c r="D133" s="71" t="s">
        <v>32</v>
      </c>
      <c r="E133" s="71" t="s">
        <v>43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S133" s="71"/>
    </row>
    <row r="134" spans="1:19" ht="18" x14ac:dyDescent="0.2">
      <c r="A134" s="71" t="s">
        <v>392</v>
      </c>
      <c r="B134" s="71" t="s">
        <v>436</v>
      </c>
      <c r="C134" s="71" t="s">
        <v>437</v>
      </c>
      <c r="D134" s="71" t="s">
        <v>32</v>
      </c>
      <c r="E134" s="71" t="s">
        <v>32</v>
      </c>
      <c r="F134" s="71"/>
      <c r="G134" s="71" t="s">
        <v>32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S134" s="71"/>
    </row>
    <row r="135" spans="1:19" x14ac:dyDescent="0.2">
      <c r="A135" s="71" t="s">
        <v>392</v>
      </c>
      <c r="B135" s="71" t="s">
        <v>438</v>
      </c>
      <c r="C135" s="71" t="s">
        <v>439</v>
      </c>
      <c r="D135" s="71" t="s">
        <v>32</v>
      </c>
      <c r="E135" s="71" t="s">
        <v>32</v>
      </c>
      <c r="F135" s="71"/>
      <c r="G135" s="71" t="s">
        <v>32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S135" s="71"/>
    </row>
    <row r="136" spans="1:19" ht="18" x14ac:dyDescent="0.2">
      <c r="A136" s="71" t="s">
        <v>392</v>
      </c>
      <c r="B136" s="71" t="s">
        <v>440</v>
      </c>
      <c r="C136" s="71" t="s">
        <v>441</v>
      </c>
      <c r="D136" s="71" t="s">
        <v>32</v>
      </c>
      <c r="E136" s="71" t="s">
        <v>43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S136" s="71"/>
    </row>
    <row r="137" spans="1:19" ht="18" x14ac:dyDescent="0.2">
      <c r="A137" s="71" t="s">
        <v>392</v>
      </c>
      <c r="B137" s="71" t="s">
        <v>442</v>
      </c>
      <c r="C137" s="71" t="s">
        <v>443</v>
      </c>
      <c r="D137" s="71" t="s">
        <v>32</v>
      </c>
      <c r="E137" s="71" t="s">
        <v>43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S137" s="71"/>
    </row>
    <row r="138" spans="1:19" x14ac:dyDescent="0.2">
      <c r="A138" s="71" t="s">
        <v>392</v>
      </c>
      <c r="B138" s="71" t="s">
        <v>444</v>
      </c>
      <c r="C138" s="71" t="s">
        <v>445</v>
      </c>
      <c r="D138" s="71" t="s">
        <v>32</v>
      </c>
      <c r="E138" s="71" t="s">
        <v>32</v>
      </c>
      <c r="F138" s="71"/>
      <c r="G138" s="71" t="s">
        <v>32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S138" s="71"/>
    </row>
    <row r="139" spans="1:19" ht="18" x14ac:dyDescent="0.2">
      <c r="A139" s="71" t="s">
        <v>392</v>
      </c>
      <c r="B139" s="71" t="s">
        <v>446</v>
      </c>
      <c r="C139" s="71" t="s">
        <v>447</v>
      </c>
      <c r="D139" s="71" t="s">
        <v>32</v>
      </c>
      <c r="E139" s="71" t="s">
        <v>43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S139" s="71"/>
    </row>
    <row r="140" spans="1:19" x14ac:dyDescent="0.2">
      <c r="A140" s="71" t="s">
        <v>392</v>
      </c>
      <c r="B140" s="71" t="s">
        <v>448</v>
      </c>
      <c r="C140" s="71" t="s">
        <v>449</v>
      </c>
      <c r="D140" s="71" t="s">
        <v>32</v>
      </c>
      <c r="E140" s="71" t="s">
        <v>32</v>
      </c>
      <c r="F140" s="71"/>
      <c r="G140" s="71" t="s">
        <v>32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S140" s="71"/>
    </row>
    <row r="141" spans="1:19" x14ac:dyDescent="0.2">
      <c r="A141" s="71" t="s">
        <v>392</v>
      </c>
      <c r="B141" s="71" t="s">
        <v>450</v>
      </c>
      <c r="C141" s="71" t="s">
        <v>451</v>
      </c>
      <c r="D141" s="71" t="s">
        <v>32</v>
      </c>
      <c r="E141" s="71" t="s">
        <v>32</v>
      </c>
      <c r="F141" s="71"/>
      <c r="G141" s="71" t="s">
        <v>32</v>
      </c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S141" s="71"/>
    </row>
    <row r="142" spans="1:19" x14ac:dyDescent="0.2">
      <c r="A142" s="71" t="s">
        <v>392</v>
      </c>
      <c r="B142" s="71" t="s">
        <v>452</v>
      </c>
      <c r="C142" s="71" t="s">
        <v>453</v>
      </c>
      <c r="D142" s="71" t="s">
        <v>32</v>
      </c>
      <c r="E142" s="71" t="s">
        <v>32</v>
      </c>
      <c r="F142" s="71"/>
      <c r="G142" s="71" t="s">
        <v>32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S142" s="71"/>
    </row>
    <row r="143" spans="1:19" x14ac:dyDescent="0.2">
      <c r="A143" s="71" t="s">
        <v>392</v>
      </c>
      <c r="B143" s="71" t="s">
        <v>454</v>
      </c>
      <c r="C143" s="71" t="s">
        <v>455</v>
      </c>
      <c r="D143" s="71" t="s">
        <v>32</v>
      </c>
      <c r="E143" s="71" t="s">
        <v>32</v>
      </c>
      <c r="F143" s="71"/>
      <c r="G143" s="71" t="s">
        <v>32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S143" s="71"/>
    </row>
    <row r="144" spans="1:19" ht="18" x14ac:dyDescent="0.2">
      <c r="A144" s="71" t="s">
        <v>392</v>
      </c>
      <c r="B144" s="71" t="s">
        <v>456</v>
      </c>
      <c r="C144" s="71" t="s">
        <v>457</v>
      </c>
      <c r="D144" s="71" t="s">
        <v>43</v>
      </c>
      <c r="E144" s="71" t="s">
        <v>127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S144" s="71"/>
    </row>
    <row r="145" spans="1:19" x14ac:dyDescent="0.2">
      <c r="A145" s="71" t="s">
        <v>392</v>
      </c>
      <c r="B145" s="71" t="s">
        <v>458</v>
      </c>
      <c r="C145" s="71" t="s">
        <v>459</v>
      </c>
      <c r="D145" s="71" t="s">
        <v>32</v>
      </c>
      <c r="E145" s="71" t="s">
        <v>32</v>
      </c>
      <c r="F145" s="71"/>
      <c r="G145" s="71" t="s">
        <v>32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S145" s="71"/>
    </row>
    <row r="146" spans="1:19" x14ac:dyDescent="0.2">
      <c r="A146" s="71" t="s">
        <v>392</v>
      </c>
      <c r="B146" s="71" t="s">
        <v>460</v>
      </c>
      <c r="C146" s="71" t="s">
        <v>461</v>
      </c>
      <c r="D146" s="71" t="s">
        <v>32</v>
      </c>
      <c r="E146" s="71" t="s">
        <v>32</v>
      </c>
      <c r="F146" s="71"/>
      <c r="G146" s="71" t="s">
        <v>32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S146" s="71"/>
    </row>
    <row r="147" spans="1:19" x14ac:dyDescent="0.2">
      <c r="A147" s="71" t="s">
        <v>392</v>
      </c>
      <c r="B147" s="71" t="s">
        <v>462</v>
      </c>
      <c r="C147" s="71" t="s">
        <v>463</v>
      </c>
      <c r="D147" s="71" t="s">
        <v>32</v>
      </c>
      <c r="E147" s="71" t="s">
        <v>32</v>
      </c>
      <c r="F147" s="71"/>
      <c r="G147" s="71" t="s">
        <v>32</v>
      </c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S147" s="71"/>
    </row>
    <row r="148" spans="1:19" ht="18" x14ac:dyDescent="0.2">
      <c r="A148" s="71" t="s">
        <v>392</v>
      </c>
      <c r="B148" s="71" t="s">
        <v>464</v>
      </c>
      <c r="C148" s="71" t="s">
        <v>465</v>
      </c>
      <c r="D148" s="71" t="s">
        <v>32</v>
      </c>
      <c r="E148" s="71" t="s">
        <v>32</v>
      </c>
      <c r="F148" s="71"/>
      <c r="G148" s="71" t="s">
        <v>32</v>
      </c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S148" s="71"/>
    </row>
    <row r="149" spans="1:19" ht="18" x14ac:dyDescent="0.2">
      <c r="A149" s="71" t="s">
        <v>392</v>
      </c>
      <c r="B149" s="71" t="s">
        <v>466</v>
      </c>
      <c r="C149" s="71" t="s">
        <v>467</v>
      </c>
      <c r="D149" s="71" t="s">
        <v>32</v>
      </c>
      <c r="E149" s="71" t="s">
        <v>32</v>
      </c>
      <c r="F149" s="71"/>
      <c r="G149" s="71" t="s">
        <v>32</v>
      </c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S149" s="71"/>
    </row>
    <row r="150" spans="1:19" x14ac:dyDescent="0.2">
      <c r="A150" s="71" t="s">
        <v>392</v>
      </c>
      <c r="B150" s="71" t="s">
        <v>468</v>
      </c>
      <c r="C150" s="71" t="s">
        <v>469</v>
      </c>
      <c r="D150" s="71" t="s">
        <v>32</v>
      </c>
      <c r="E150" s="71" t="s">
        <v>43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S150" s="71"/>
    </row>
    <row r="151" spans="1:19" ht="18" x14ac:dyDescent="0.2">
      <c r="A151" s="71" t="s">
        <v>392</v>
      </c>
      <c r="B151" s="71" t="s">
        <v>470</v>
      </c>
      <c r="C151" s="71" t="s">
        <v>471</v>
      </c>
      <c r="D151" s="71" t="s">
        <v>32</v>
      </c>
      <c r="E151" s="71" t="s">
        <v>32</v>
      </c>
      <c r="F151" s="71"/>
      <c r="G151" s="71" t="s">
        <v>32</v>
      </c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S151" s="71"/>
    </row>
    <row r="152" spans="1:19" ht="18" x14ac:dyDescent="0.2">
      <c r="A152" s="71" t="s">
        <v>392</v>
      </c>
      <c r="B152" s="71" t="s">
        <v>472</v>
      </c>
      <c r="C152" s="71" t="s">
        <v>473</v>
      </c>
      <c r="D152" s="71" t="s">
        <v>32</v>
      </c>
      <c r="E152" s="71" t="s">
        <v>32</v>
      </c>
      <c r="F152" s="71"/>
      <c r="G152" s="71" t="s">
        <v>32</v>
      </c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S152" s="71"/>
    </row>
    <row r="153" spans="1:19" x14ac:dyDescent="0.2">
      <c r="A153" s="71" t="s">
        <v>392</v>
      </c>
      <c r="B153" s="71" t="s">
        <v>476</v>
      </c>
      <c r="C153" s="71" t="s">
        <v>477</v>
      </c>
      <c r="D153" s="71" t="s">
        <v>32</v>
      </c>
      <c r="E153" s="71" t="s">
        <v>43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S153" s="71"/>
    </row>
    <row r="154" spans="1:19" ht="18" x14ac:dyDescent="0.2">
      <c r="A154" s="71" t="s">
        <v>392</v>
      </c>
      <c r="B154" s="71" t="s">
        <v>478</v>
      </c>
      <c r="C154" s="71" t="s">
        <v>479</v>
      </c>
      <c r="D154" s="71" t="s">
        <v>32</v>
      </c>
      <c r="E154" s="71" t="s">
        <v>43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S154" s="71"/>
    </row>
    <row r="155" spans="1:19" x14ac:dyDescent="0.2">
      <c r="A155" s="71" t="s">
        <v>392</v>
      </c>
      <c r="B155" s="71" t="s">
        <v>480</v>
      </c>
      <c r="C155" s="71" t="s">
        <v>481</v>
      </c>
      <c r="D155" s="71" t="s">
        <v>32</v>
      </c>
      <c r="E155" s="71" t="s">
        <v>32</v>
      </c>
      <c r="F155" s="71"/>
      <c r="G155" s="71" t="s">
        <v>32</v>
      </c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S155" s="71"/>
    </row>
    <row r="156" spans="1:19" x14ac:dyDescent="0.2">
      <c r="A156" s="71" t="s">
        <v>392</v>
      </c>
      <c r="B156" s="71" t="s">
        <v>482</v>
      </c>
      <c r="C156" s="71" t="s">
        <v>483</v>
      </c>
      <c r="D156" s="71" t="s">
        <v>32</v>
      </c>
      <c r="E156" s="71" t="s">
        <v>32</v>
      </c>
      <c r="F156" s="71"/>
      <c r="G156" s="71" t="s">
        <v>32</v>
      </c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S156" s="71"/>
    </row>
    <row r="157" spans="1:19" x14ac:dyDescent="0.2">
      <c r="A157" s="71" t="s">
        <v>392</v>
      </c>
      <c r="B157" s="71" t="s">
        <v>484</v>
      </c>
      <c r="C157" s="71" t="s">
        <v>485</v>
      </c>
      <c r="D157" s="71" t="s">
        <v>32</v>
      </c>
      <c r="E157" s="71" t="s">
        <v>32</v>
      </c>
      <c r="F157" s="71"/>
      <c r="G157" s="71" t="s">
        <v>32</v>
      </c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S157" s="71"/>
    </row>
    <row r="158" spans="1:19" ht="18" x14ac:dyDescent="0.2">
      <c r="A158" s="71" t="s">
        <v>392</v>
      </c>
      <c r="B158" s="71" t="s">
        <v>486</v>
      </c>
      <c r="C158" s="71" t="s">
        <v>487</v>
      </c>
      <c r="D158" s="71" t="s">
        <v>32</v>
      </c>
      <c r="E158" s="71" t="s">
        <v>32</v>
      </c>
      <c r="F158" s="71"/>
      <c r="G158" s="71" t="s">
        <v>32</v>
      </c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S158" s="71"/>
    </row>
    <row r="159" spans="1:19" x14ac:dyDescent="0.2">
      <c r="A159" s="71" t="s">
        <v>392</v>
      </c>
      <c r="B159" s="71" t="s">
        <v>488</v>
      </c>
      <c r="C159" s="71" t="s">
        <v>489</v>
      </c>
      <c r="D159" s="71" t="s">
        <v>32</v>
      </c>
      <c r="E159" s="71" t="s">
        <v>32</v>
      </c>
      <c r="F159" s="71"/>
      <c r="G159" s="71" t="s">
        <v>32</v>
      </c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S159" s="71"/>
    </row>
    <row r="160" spans="1:19" x14ac:dyDescent="0.2">
      <c r="A160" s="71" t="s">
        <v>392</v>
      </c>
      <c r="B160" s="71" t="s">
        <v>490</v>
      </c>
      <c r="C160" s="71" t="s">
        <v>491</v>
      </c>
      <c r="D160" s="71" t="s">
        <v>32</v>
      </c>
      <c r="E160" s="71" t="s">
        <v>32</v>
      </c>
      <c r="F160" s="71"/>
      <c r="G160" s="71" t="s">
        <v>32</v>
      </c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S160" s="71"/>
    </row>
    <row r="161" spans="1:19" x14ac:dyDescent="0.2">
      <c r="A161" s="72" t="s">
        <v>392</v>
      </c>
      <c r="B161" s="72" t="s">
        <v>492</v>
      </c>
      <c r="C161" s="72" t="s">
        <v>493</v>
      </c>
      <c r="D161" s="72" t="s">
        <v>32</v>
      </c>
      <c r="E161" s="72" t="s">
        <v>32</v>
      </c>
      <c r="F161" s="72"/>
      <c r="G161" s="72" t="s">
        <v>32</v>
      </c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136"/>
      <c r="S161" s="71"/>
    </row>
    <row r="162" spans="1:19" x14ac:dyDescent="0.2">
      <c r="A162" s="33"/>
      <c r="B162" s="34">
        <f>COUNTA(B113:B161)</f>
        <v>49</v>
      </c>
      <c r="C162" s="61"/>
      <c r="D162" s="34">
        <f t="shared" ref="D162:R162" si="3">COUNTIF(D113:D161,"Yes")</f>
        <v>48</v>
      </c>
      <c r="E162" s="34">
        <f t="shared" si="3"/>
        <v>37</v>
      </c>
      <c r="F162" s="34">
        <f t="shared" si="3"/>
        <v>0</v>
      </c>
      <c r="G162" s="34">
        <f t="shared" si="3"/>
        <v>36</v>
      </c>
      <c r="H162" s="34">
        <f t="shared" si="3"/>
        <v>0</v>
      </c>
      <c r="I162" s="34">
        <f t="shared" si="3"/>
        <v>0</v>
      </c>
      <c r="J162" s="34">
        <f t="shared" si="3"/>
        <v>0</v>
      </c>
      <c r="K162" s="34">
        <f t="shared" si="3"/>
        <v>0</v>
      </c>
      <c r="L162" s="34">
        <f t="shared" si="3"/>
        <v>0</v>
      </c>
      <c r="M162" s="34">
        <f t="shared" si="3"/>
        <v>0</v>
      </c>
      <c r="N162" s="34">
        <f t="shared" si="3"/>
        <v>0</v>
      </c>
      <c r="O162" s="34">
        <f t="shared" si="3"/>
        <v>0</v>
      </c>
      <c r="P162" s="34">
        <f t="shared" si="3"/>
        <v>1</v>
      </c>
      <c r="Q162" s="34">
        <f t="shared" si="3"/>
        <v>0</v>
      </c>
      <c r="R162" s="34">
        <f t="shared" si="3"/>
        <v>0</v>
      </c>
    </row>
    <row r="163" spans="1:19" x14ac:dyDescent="0.2">
      <c r="A163" s="33"/>
      <c r="B163" s="47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9" x14ac:dyDescent="0.2">
      <c r="A164" s="71" t="s">
        <v>494</v>
      </c>
      <c r="B164" s="71" t="s">
        <v>495</v>
      </c>
      <c r="C164" s="71" t="s">
        <v>496</v>
      </c>
      <c r="D164" s="71" t="s">
        <v>32</v>
      </c>
      <c r="E164" s="71" t="s">
        <v>43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1:19" x14ac:dyDescent="0.2">
      <c r="A165" s="71" t="s">
        <v>494</v>
      </c>
      <c r="B165" s="71" t="s">
        <v>497</v>
      </c>
      <c r="C165" s="71" t="s">
        <v>498</v>
      </c>
      <c r="D165" s="71" t="s">
        <v>32</v>
      </c>
      <c r="E165" s="71" t="s">
        <v>43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9" x14ac:dyDescent="0.2">
      <c r="A166" s="71" t="s">
        <v>494</v>
      </c>
      <c r="B166" s="71" t="s">
        <v>499</v>
      </c>
      <c r="C166" s="71" t="s">
        <v>500</v>
      </c>
      <c r="D166" s="71" t="s">
        <v>32</v>
      </c>
      <c r="E166" s="71" t="s">
        <v>43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1:19" x14ac:dyDescent="0.2">
      <c r="A167" s="71" t="s">
        <v>494</v>
      </c>
      <c r="B167" s="71" t="s">
        <v>501</v>
      </c>
      <c r="C167" s="71" t="s">
        <v>500</v>
      </c>
      <c r="D167" s="71" t="s">
        <v>32</v>
      </c>
      <c r="E167" s="71" t="s">
        <v>43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9" x14ac:dyDescent="0.2">
      <c r="A168" s="71" t="s">
        <v>494</v>
      </c>
      <c r="B168" s="71" t="s">
        <v>502</v>
      </c>
      <c r="C168" s="71" t="s">
        <v>503</v>
      </c>
      <c r="D168" s="71" t="s">
        <v>32</v>
      </c>
      <c r="E168" s="71" t="s">
        <v>43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9" x14ac:dyDescent="0.2">
      <c r="A169" s="71" t="s">
        <v>494</v>
      </c>
      <c r="B169" s="71" t="s">
        <v>504</v>
      </c>
      <c r="C169" s="71" t="s">
        <v>505</v>
      </c>
      <c r="D169" s="71" t="s">
        <v>32</v>
      </c>
      <c r="E169" s="71" t="s">
        <v>43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</row>
    <row r="170" spans="1:19" x14ac:dyDescent="0.2">
      <c r="A170" s="71" t="s">
        <v>494</v>
      </c>
      <c r="B170" s="71" t="s">
        <v>506</v>
      </c>
      <c r="C170" s="71" t="s">
        <v>507</v>
      </c>
      <c r="D170" s="71" t="s">
        <v>32</v>
      </c>
      <c r="E170" s="71" t="s">
        <v>43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9" x14ac:dyDescent="0.2">
      <c r="A171" s="71" t="s">
        <v>494</v>
      </c>
      <c r="B171" s="71" t="s">
        <v>508</v>
      </c>
      <c r="C171" s="71" t="s">
        <v>509</v>
      </c>
      <c r="D171" s="71" t="s">
        <v>32</v>
      </c>
      <c r="E171" s="71" t="s">
        <v>43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</row>
    <row r="172" spans="1:19" x14ac:dyDescent="0.2">
      <c r="A172" s="71" t="s">
        <v>494</v>
      </c>
      <c r="B172" s="71" t="s">
        <v>510</v>
      </c>
      <c r="C172" s="71" t="s">
        <v>511</v>
      </c>
      <c r="D172" s="71" t="s">
        <v>32</v>
      </c>
      <c r="E172" s="71" t="s">
        <v>43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spans="1:19" x14ac:dyDescent="0.2">
      <c r="A173" s="71" t="s">
        <v>494</v>
      </c>
      <c r="B173" s="71" t="s">
        <v>512</v>
      </c>
      <c r="C173" s="71" t="s">
        <v>513</v>
      </c>
      <c r="D173" s="71" t="s">
        <v>32</v>
      </c>
      <c r="E173" s="71" t="s">
        <v>43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1:19" x14ac:dyDescent="0.2">
      <c r="A174" s="71" t="s">
        <v>494</v>
      </c>
      <c r="B174" s="71" t="s">
        <v>514</v>
      </c>
      <c r="C174" s="71" t="s">
        <v>515</v>
      </c>
      <c r="D174" s="71" t="s">
        <v>32</v>
      </c>
      <c r="E174" s="71" t="s">
        <v>43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  <row r="175" spans="1:19" x14ac:dyDescent="0.2">
      <c r="A175" s="71" t="s">
        <v>494</v>
      </c>
      <c r="B175" s="71" t="s">
        <v>516</v>
      </c>
      <c r="C175" s="71" t="s">
        <v>517</v>
      </c>
      <c r="D175" s="71" t="s">
        <v>32</v>
      </c>
      <c r="E175" s="71" t="s">
        <v>43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</row>
    <row r="176" spans="1:19" x14ac:dyDescent="0.2">
      <c r="A176" s="71" t="s">
        <v>494</v>
      </c>
      <c r="B176" s="71" t="s">
        <v>518</v>
      </c>
      <c r="C176" s="71" t="s">
        <v>517</v>
      </c>
      <c r="D176" s="71" t="s">
        <v>32</v>
      </c>
      <c r="E176" s="71" t="s">
        <v>43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</row>
    <row r="177" spans="1:17" x14ac:dyDescent="0.2">
      <c r="A177" s="71" t="s">
        <v>494</v>
      </c>
      <c r="B177" s="71" t="s">
        <v>519</v>
      </c>
      <c r="C177" s="71" t="s">
        <v>520</v>
      </c>
      <c r="D177" s="71" t="s">
        <v>32</v>
      </c>
      <c r="E177" s="71" t="s">
        <v>43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</row>
    <row r="178" spans="1:17" x14ac:dyDescent="0.2">
      <c r="A178" s="71" t="s">
        <v>494</v>
      </c>
      <c r="B178" s="71" t="s">
        <v>521</v>
      </c>
      <c r="C178" s="71" t="s">
        <v>522</v>
      </c>
      <c r="D178" s="71" t="s">
        <v>32</v>
      </c>
      <c r="E178" s="71" t="s">
        <v>32</v>
      </c>
      <c r="F178" s="71"/>
      <c r="G178" s="71" t="s">
        <v>32</v>
      </c>
      <c r="H178" s="71"/>
      <c r="I178" s="71"/>
      <c r="J178" s="71"/>
      <c r="K178" s="71"/>
      <c r="L178" s="71"/>
      <c r="M178" s="71"/>
      <c r="N178" s="71"/>
      <c r="O178" s="71"/>
      <c r="P178" s="71" t="s">
        <v>32</v>
      </c>
      <c r="Q178" s="71"/>
    </row>
    <row r="179" spans="1:17" x14ac:dyDescent="0.2">
      <c r="A179" s="71" t="s">
        <v>494</v>
      </c>
      <c r="B179" s="71" t="s">
        <v>523</v>
      </c>
      <c r="C179" s="71" t="s">
        <v>524</v>
      </c>
      <c r="D179" s="71" t="s">
        <v>32</v>
      </c>
      <c r="E179" s="71" t="s">
        <v>43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</row>
    <row r="180" spans="1:17" ht="18" x14ac:dyDescent="0.2">
      <c r="A180" s="71" t="s">
        <v>494</v>
      </c>
      <c r="B180" s="71" t="s">
        <v>525</v>
      </c>
      <c r="C180" s="71" t="s">
        <v>526</v>
      </c>
      <c r="D180" s="71" t="s">
        <v>32</v>
      </c>
      <c r="E180" s="71" t="s">
        <v>32</v>
      </c>
      <c r="F180" s="71"/>
      <c r="G180" s="71" t="s">
        <v>32</v>
      </c>
      <c r="H180" s="71"/>
      <c r="I180" s="71"/>
      <c r="J180" s="71"/>
      <c r="K180" s="71"/>
      <c r="L180" s="71"/>
      <c r="M180" s="71"/>
      <c r="N180" s="71"/>
      <c r="O180" s="71"/>
      <c r="P180" s="71" t="s">
        <v>32</v>
      </c>
      <c r="Q180" s="71"/>
    </row>
    <row r="181" spans="1:17" x14ac:dyDescent="0.2">
      <c r="A181" s="71" t="s">
        <v>494</v>
      </c>
      <c r="B181" s="71" t="s">
        <v>527</v>
      </c>
      <c r="C181" s="71" t="s">
        <v>528</v>
      </c>
      <c r="D181" s="71" t="s">
        <v>32</v>
      </c>
      <c r="E181" s="71" t="s">
        <v>43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</row>
    <row r="182" spans="1:17" x14ac:dyDescent="0.2">
      <c r="A182" s="71" t="s">
        <v>494</v>
      </c>
      <c r="B182" s="71" t="s">
        <v>529</v>
      </c>
      <c r="C182" s="71" t="s">
        <v>530</v>
      </c>
      <c r="D182" s="71" t="s">
        <v>32</v>
      </c>
      <c r="E182" s="71" t="s">
        <v>43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</row>
    <row r="183" spans="1:17" x14ac:dyDescent="0.2">
      <c r="A183" s="71" t="s">
        <v>494</v>
      </c>
      <c r="B183" s="71" t="s">
        <v>531</v>
      </c>
      <c r="C183" s="71" t="s">
        <v>532</v>
      </c>
      <c r="D183" s="71" t="s">
        <v>32</v>
      </c>
      <c r="E183" s="71" t="s">
        <v>43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</row>
    <row r="184" spans="1:17" x14ac:dyDescent="0.2">
      <c r="A184" s="71" t="s">
        <v>494</v>
      </c>
      <c r="B184" s="71" t="s">
        <v>533</v>
      </c>
      <c r="C184" s="71" t="s">
        <v>534</v>
      </c>
      <c r="D184" s="71" t="s">
        <v>32</v>
      </c>
      <c r="E184" s="71" t="s">
        <v>43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</row>
    <row r="185" spans="1:17" ht="18" x14ac:dyDescent="0.2">
      <c r="A185" s="71" t="s">
        <v>494</v>
      </c>
      <c r="B185" s="71" t="s">
        <v>535</v>
      </c>
      <c r="C185" s="71" t="s">
        <v>536</v>
      </c>
      <c r="D185" s="71" t="s">
        <v>32</v>
      </c>
      <c r="E185" s="71" t="s">
        <v>43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</row>
    <row r="186" spans="1:17" x14ac:dyDescent="0.2">
      <c r="A186" s="71" t="s">
        <v>494</v>
      </c>
      <c r="B186" s="71" t="s">
        <v>537</v>
      </c>
      <c r="C186" s="71" t="s">
        <v>538</v>
      </c>
      <c r="D186" s="71" t="s">
        <v>32</v>
      </c>
      <c r="E186" s="71" t="s">
        <v>43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  <row r="187" spans="1:17" x14ac:dyDescent="0.2">
      <c r="A187" s="71" t="s">
        <v>494</v>
      </c>
      <c r="B187" s="71" t="s">
        <v>539</v>
      </c>
      <c r="C187" s="71" t="s">
        <v>540</v>
      </c>
      <c r="D187" s="71" t="s">
        <v>32</v>
      </c>
      <c r="E187" s="71" t="s">
        <v>43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</row>
    <row r="188" spans="1:17" x14ac:dyDescent="0.2">
      <c r="A188" s="71" t="s">
        <v>494</v>
      </c>
      <c r="B188" s="71" t="s">
        <v>541</v>
      </c>
      <c r="C188" s="71" t="s">
        <v>542</v>
      </c>
      <c r="D188" s="71" t="s">
        <v>32</v>
      </c>
      <c r="E188" s="71" t="s">
        <v>43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1:17" ht="18" x14ac:dyDescent="0.2">
      <c r="A189" s="71" t="s">
        <v>494</v>
      </c>
      <c r="B189" s="71" t="s">
        <v>543</v>
      </c>
      <c r="C189" s="71" t="s">
        <v>544</v>
      </c>
      <c r="D189" s="71" t="s">
        <v>32</v>
      </c>
      <c r="E189" s="71" t="s">
        <v>43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</row>
    <row r="190" spans="1:17" ht="18" x14ac:dyDescent="0.2">
      <c r="A190" s="71" t="s">
        <v>494</v>
      </c>
      <c r="B190" s="71" t="s">
        <v>545</v>
      </c>
      <c r="C190" s="71" t="s">
        <v>546</v>
      </c>
      <c r="D190" s="71" t="s">
        <v>32</v>
      </c>
      <c r="E190" s="71" t="s">
        <v>32</v>
      </c>
      <c r="F190" s="71"/>
      <c r="G190" s="71" t="s">
        <v>32</v>
      </c>
      <c r="H190" s="71"/>
      <c r="I190" s="71"/>
      <c r="J190" s="71"/>
      <c r="K190" s="71"/>
      <c r="L190" s="71"/>
      <c r="M190" s="71"/>
      <c r="N190" s="71"/>
      <c r="O190" s="71"/>
      <c r="P190" s="71" t="s">
        <v>32</v>
      </c>
      <c r="Q190" s="71"/>
    </row>
    <row r="191" spans="1:17" x14ac:dyDescent="0.2">
      <c r="A191" s="71" t="s">
        <v>494</v>
      </c>
      <c r="B191" s="71" t="s">
        <v>547</v>
      </c>
      <c r="C191" s="71" t="s">
        <v>548</v>
      </c>
      <c r="D191" s="71" t="s">
        <v>32</v>
      </c>
      <c r="E191" s="71" t="s">
        <v>43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</row>
    <row r="192" spans="1:17" x14ac:dyDescent="0.2">
      <c r="A192" s="71" t="s">
        <v>494</v>
      </c>
      <c r="B192" s="71" t="s">
        <v>549</v>
      </c>
      <c r="C192" s="71" t="s">
        <v>550</v>
      </c>
      <c r="D192" s="71" t="s">
        <v>32</v>
      </c>
      <c r="E192" s="71" t="s">
        <v>43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</row>
    <row r="193" spans="1:17" x14ac:dyDescent="0.2">
      <c r="A193" s="71" t="s">
        <v>494</v>
      </c>
      <c r="B193" s="71" t="s">
        <v>551</v>
      </c>
      <c r="C193" s="71" t="s">
        <v>552</v>
      </c>
      <c r="D193" s="71" t="s">
        <v>32</v>
      </c>
      <c r="E193" s="71" t="s">
        <v>622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</row>
    <row r="194" spans="1:17" ht="18" x14ac:dyDescent="0.2">
      <c r="A194" s="71" t="s">
        <v>494</v>
      </c>
      <c r="B194" s="71" t="s">
        <v>553</v>
      </c>
      <c r="C194" s="71" t="s">
        <v>554</v>
      </c>
      <c r="D194" s="71" t="s">
        <v>32</v>
      </c>
      <c r="E194" s="71" t="s">
        <v>32</v>
      </c>
      <c r="F194" s="71"/>
      <c r="G194" s="71" t="s">
        <v>32</v>
      </c>
      <c r="H194" s="71"/>
      <c r="I194" s="71"/>
      <c r="J194" s="71"/>
      <c r="K194" s="71"/>
      <c r="L194" s="71"/>
      <c r="M194" s="71"/>
      <c r="N194" s="71"/>
      <c r="O194" s="71"/>
      <c r="P194" s="71" t="s">
        <v>32</v>
      </c>
      <c r="Q194" s="71"/>
    </row>
    <row r="195" spans="1:17" x14ac:dyDescent="0.2">
      <c r="A195" s="71" t="s">
        <v>494</v>
      </c>
      <c r="B195" s="71" t="s">
        <v>555</v>
      </c>
      <c r="C195" s="71" t="s">
        <v>556</v>
      </c>
      <c r="D195" s="71" t="s">
        <v>32</v>
      </c>
      <c r="E195" s="71" t="s">
        <v>43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spans="1:17" x14ac:dyDescent="0.2">
      <c r="A196" s="71" t="s">
        <v>494</v>
      </c>
      <c r="B196" s="71" t="s">
        <v>557</v>
      </c>
      <c r="C196" s="71" t="s">
        <v>558</v>
      </c>
      <c r="D196" s="71" t="s">
        <v>32</v>
      </c>
      <c r="E196" s="71" t="s">
        <v>43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</row>
    <row r="197" spans="1:17" x14ac:dyDescent="0.2">
      <c r="A197" s="71" t="s">
        <v>494</v>
      </c>
      <c r="B197" s="71" t="s">
        <v>559</v>
      </c>
      <c r="C197" s="71" t="s">
        <v>560</v>
      </c>
      <c r="D197" s="71" t="s">
        <v>32</v>
      </c>
      <c r="E197" s="71" t="s">
        <v>43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</row>
    <row r="198" spans="1:17" ht="18" x14ac:dyDescent="0.2">
      <c r="A198" s="71" t="s">
        <v>494</v>
      </c>
      <c r="B198" s="71" t="s">
        <v>561</v>
      </c>
      <c r="C198" s="71" t="s">
        <v>562</v>
      </c>
      <c r="D198" s="71" t="s">
        <v>32</v>
      </c>
      <c r="E198" s="71" t="s">
        <v>43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</row>
    <row r="199" spans="1:17" x14ac:dyDescent="0.2">
      <c r="A199" s="71" t="s">
        <v>494</v>
      </c>
      <c r="B199" s="71" t="s">
        <v>563</v>
      </c>
      <c r="C199" s="71" t="s">
        <v>564</v>
      </c>
      <c r="D199" s="71" t="s">
        <v>32</v>
      </c>
      <c r="E199" s="71" t="s">
        <v>43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</row>
    <row r="200" spans="1:17" x14ac:dyDescent="0.2">
      <c r="A200" s="71" t="s">
        <v>494</v>
      </c>
      <c r="B200" s="71" t="s">
        <v>565</v>
      </c>
      <c r="C200" s="71" t="s">
        <v>566</v>
      </c>
      <c r="D200" s="71" t="s">
        <v>32</v>
      </c>
      <c r="E200" s="71" t="s">
        <v>43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</row>
    <row r="201" spans="1:17" ht="18" x14ac:dyDescent="0.2">
      <c r="A201" s="71" t="s">
        <v>494</v>
      </c>
      <c r="B201" s="71" t="s">
        <v>567</v>
      </c>
      <c r="C201" s="71" t="s">
        <v>568</v>
      </c>
      <c r="D201" s="71" t="s">
        <v>32</v>
      </c>
      <c r="E201" s="71" t="s">
        <v>43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</row>
    <row r="202" spans="1:17" x14ac:dyDescent="0.2">
      <c r="A202" s="71" t="s">
        <v>494</v>
      </c>
      <c r="B202" s="71" t="s">
        <v>569</v>
      </c>
      <c r="C202" s="71" t="s">
        <v>570</v>
      </c>
      <c r="D202" s="71" t="s">
        <v>32</v>
      </c>
      <c r="E202" s="71" t="s">
        <v>43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</row>
    <row r="203" spans="1:17" x14ac:dyDescent="0.2">
      <c r="A203" s="71" t="s">
        <v>494</v>
      </c>
      <c r="B203" s="71" t="s">
        <v>571</v>
      </c>
      <c r="C203" s="71" t="s">
        <v>572</v>
      </c>
      <c r="D203" s="71" t="s">
        <v>32</v>
      </c>
      <c r="E203" s="71" t="s">
        <v>43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</row>
    <row r="204" spans="1:17" ht="18" x14ac:dyDescent="0.2">
      <c r="A204" s="71" t="s">
        <v>494</v>
      </c>
      <c r="B204" s="71" t="s">
        <v>573</v>
      </c>
      <c r="C204" s="71" t="s">
        <v>574</v>
      </c>
      <c r="D204" s="71" t="s">
        <v>32</v>
      </c>
      <c r="E204" s="71" t="s">
        <v>43</v>
      </c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</row>
    <row r="205" spans="1:17" x14ac:dyDescent="0.2">
      <c r="A205" s="71" t="s">
        <v>494</v>
      </c>
      <c r="B205" s="71" t="s">
        <v>575</v>
      </c>
      <c r="C205" s="71" t="s">
        <v>576</v>
      </c>
      <c r="D205" s="71" t="s">
        <v>32</v>
      </c>
      <c r="E205" s="71" t="s">
        <v>32</v>
      </c>
      <c r="F205" s="71"/>
      <c r="G205" s="71" t="s">
        <v>32</v>
      </c>
      <c r="H205" s="71"/>
      <c r="I205" s="71"/>
      <c r="J205" s="71"/>
      <c r="K205" s="71"/>
      <c r="L205" s="71"/>
      <c r="M205" s="71"/>
      <c r="N205" s="71"/>
      <c r="O205" s="71"/>
      <c r="P205" s="71" t="s">
        <v>32</v>
      </c>
      <c r="Q205" s="71"/>
    </row>
    <row r="206" spans="1:17" x14ac:dyDescent="0.2">
      <c r="A206" s="71" t="s">
        <v>494</v>
      </c>
      <c r="B206" s="71" t="s">
        <v>577</v>
      </c>
      <c r="C206" s="71" t="s">
        <v>578</v>
      </c>
      <c r="D206" s="71" t="s">
        <v>32</v>
      </c>
      <c r="E206" s="71" t="s">
        <v>32</v>
      </c>
      <c r="F206" s="71"/>
      <c r="G206" s="71" t="s">
        <v>32</v>
      </c>
      <c r="H206" s="71"/>
      <c r="I206" s="71"/>
      <c r="J206" s="71"/>
      <c r="K206" s="71"/>
      <c r="L206" s="71"/>
      <c r="M206" s="71"/>
      <c r="N206" s="71"/>
      <c r="O206" s="71"/>
      <c r="P206" s="71" t="s">
        <v>32</v>
      </c>
      <c r="Q206" s="71"/>
    </row>
    <row r="207" spans="1:17" x14ac:dyDescent="0.2">
      <c r="A207" s="71" t="s">
        <v>494</v>
      </c>
      <c r="B207" s="71" t="s">
        <v>579</v>
      </c>
      <c r="C207" s="71" t="s">
        <v>580</v>
      </c>
      <c r="D207" s="71" t="s">
        <v>32</v>
      </c>
      <c r="E207" s="71" t="s">
        <v>43</v>
      </c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</row>
    <row r="208" spans="1:17" ht="18" x14ac:dyDescent="0.2">
      <c r="A208" s="71" t="s">
        <v>494</v>
      </c>
      <c r="B208" s="71" t="s">
        <v>581</v>
      </c>
      <c r="C208" s="71" t="s">
        <v>582</v>
      </c>
      <c r="D208" s="71" t="s">
        <v>32</v>
      </c>
      <c r="E208" s="71" t="s">
        <v>43</v>
      </c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1:17" x14ac:dyDescent="0.2">
      <c r="A209" s="71" t="s">
        <v>494</v>
      </c>
      <c r="B209" s="71" t="s">
        <v>583</v>
      </c>
      <c r="C209" s="71" t="s">
        <v>584</v>
      </c>
      <c r="D209" s="71" t="s">
        <v>32</v>
      </c>
      <c r="E209" s="71" t="s">
        <v>43</v>
      </c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</row>
    <row r="210" spans="1:17" x14ac:dyDescent="0.2">
      <c r="A210" s="71" t="s">
        <v>494</v>
      </c>
      <c r="B210" s="71" t="s">
        <v>585</v>
      </c>
      <c r="C210" s="71" t="s">
        <v>586</v>
      </c>
      <c r="D210" s="71" t="s">
        <v>32</v>
      </c>
      <c r="E210" s="71" t="s">
        <v>43</v>
      </c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</row>
    <row r="211" spans="1:17" x14ac:dyDescent="0.2">
      <c r="A211" s="71" t="s">
        <v>494</v>
      </c>
      <c r="B211" s="71" t="s">
        <v>587</v>
      </c>
      <c r="C211" s="71" t="s">
        <v>588</v>
      </c>
      <c r="D211" s="71" t="s">
        <v>32</v>
      </c>
      <c r="E211" s="71" t="s">
        <v>43</v>
      </c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</row>
    <row r="212" spans="1:17" x14ac:dyDescent="0.2">
      <c r="A212" s="71" t="s">
        <v>494</v>
      </c>
      <c r="B212" s="71" t="s">
        <v>589</v>
      </c>
      <c r="C212" s="71" t="s">
        <v>590</v>
      </c>
      <c r="D212" s="71" t="s">
        <v>32</v>
      </c>
      <c r="E212" s="71" t="s">
        <v>43</v>
      </c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</row>
    <row r="213" spans="1:17" ht="18" x14ac:dyDescent="0.2">
      <c r="A213" s="71" t="s">
        <v>494</v>
      </c>
      <c r="B213" s="71" t="s">
        <v>591</v>
      </c>
      <c r="C213" s="71" t="s">
        <v>592</v>
      </c>
      <c r="D213" s="71" t="s">
        <v>32</v>
      </c>
      <c r="E213" s="71" t="s">
        <v>32</v>
      </c>
      <c r="F213" s="71"/>
      <c r="G213" s="71" t="s">
        <v>32</v>
      </c>
      <c r="H213" s="71"/>
      <c r="I213" s="71"/>
      <c r="J213" s="71"/>
      <c r="K213" s="71"/>
      <c r="L213" s="71"/>
      <c r="M213" s="71"/>
      <c r="N213" s="71"/>
      <c r="O213" s="71"/>
      <c r="P213" s="71" t="s">
        <v>32</v>
      </c>
      <c r="Q213" s="71"/>
    </row>
    <row r="214" spans="1:17" x14ac:dyDescent="0.2">
      <c r="A214" s="71" t="s">
        <v>494</v>
      </c>
      <c r="B214" s="71" t="s">
        <v>593</v>
      </c>
      <c r="C214" s="71" t="s">
        <v>594</v>
      </c>
      <c r="D214" s="71" t="s">
        <v>32</v>
      </c>
      <c r="E214" s="71" t="s">
        <v>43</v>
      </c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x14ac:dyDescent="0.2">
      <c r="A215" s="71" t="s">
        <v>494</v>
      </c>
      <c r="B215" s="71" t="s">
        <v>595</v>
      </c>
      <c r="C215" s="71" t="s">
        <v>596</v>
      </c>
      <c r="D215" s="71" t="s">
        <v>32</v>
      </c>
      <c r="E215" s="71" t="s">
        <v>43</v>
      </c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</row>
    <row r="216" spans="1:17" x14ac:dyDescent="0.2">
      <c r="A216" s="71" t="s">
        <v>494</v>
      </c>
      <c r="B216" s="71" t="s">
        <v>597</v>
      </c>
      <c r="C216" s="71" t="s">
        <v>598</v>
      </c>
      <c r="D216" s="71" t="s">
        <v>32</v>
      </c>
      <c r="E216" s="71" t="s">
        <v>32</v>
      </c>
      <c r="F216" s="71"/>
      <c r="G216" s="71" t="s">
        <v>32</v>
      </c>
      <c r="H216" s="71"/>
      <c r="I216" s="71"/>
      <c r="J216" s="71"/>
      <c r="K216" s="71"/>
      <c r="L216" s="71"/>
      <c r="M216" s="71"/>
      <c r="N216" s="71"/>
      <c r="O216" s="71"/>
      <c r="P216" s="71" t="s">
        <v>32</v>
      </c>
      <c r="Q216" s="71"/>
    </row>
    <row r="217" spans="1:17" x14ac:dyDescent="0.2">
      <c r="A217" s="71" t="s">
        <v>494</v>
      </c>
      <c r="B217" s="71" t="s">
        <v>599</v>
      </c>
      <c r="C217" s="71" t="s">
        <v>600</v>
      </c>
      <c r="D217" s="71" t="s">
        <v>32</v>
      </c>
      <c r="E217" s="71" t="s">
        <v>32</v>
      </c>
      <c r="F217" s="71"/>
      <c r="G217" s="71" t="s">
        <v>32</v>
      </c>
      <c r="H217" s="71"/>
      <c r="I217" s="71"/>
      <c r="J217" s="71"/>
      <c r="K217" s="71"/>
      <c r="L217" s="71"/>
      <c r="M217" s="71"/>
      <c r="N217" s="71"/>
      <c r="O217" s="71"/>
      <c r="P217" s="71" t="s">
        <v>32</v>
      </c>
      <c r="Q217" s="71"/>
    </row>
    <row r="218" spans="1:17" x14ac:dyDescent="0.2">
      <c r="A218" s="71" t="s">
        <v>494</v>
      </c>
      <c r="B218" s="71" t="s">
        <v>601</v>
      </c>
      <c r="C218" s="71" t="s">
        <v>602</v>
      </c>
      <c r="D218" s="71" t="s">
        <v>32</v>
      </c>
      <c r="E218" s="71" t="s">
        <v>43</v>
      </c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</row>
    <row r="219" spans="1:17" x14ac:dyDescent="0.2">
      <c r="A219" s="71" t="s">
        <v>494</v>
      </c>
      <c r="B219" s="71" t="s">
        <v>603</v>
      </c>
      <c r="C219" s="71" t="s">
        <v>604</v>
      </c>
      <c r="D219" s="71" t="s">
        <v>32</v>
      </c>
      <c r="E219" s="71" t="s">
        <v>43</v>
      </c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</row>
    <row r="220" spans="1:17" x14ac:dyDescent="0.2">
      <c r="A220" s="71" t="s">
        <v>494</v>
      </c>
      <c r="B220" s="71" t="s">
        <v>605</v>
      </c>
      <c r="C220" s="71" t="s">
        <v>606</v>
      </c>
      <c r="D220" s="71" t="s">
        <v>32</v>
      </c>
      <c r="E220" s="71" t="s">
        <v>43</v>
      </c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</row>
    <row r="221" spans="1:17" x14ac:dyDescent="0.2">
      <c r="A221" s="71" t="s">
        <v>494</v>
      </c>
      <c r="B221" s="71" t="s">
        <v>607</v>
      </c>
      <c r="C221" s="71" t="s">
        <v>608</v>
      </c>
      <c r="D221" s="71" t="s">
        <v>32</v>
      </c>
      <c r="E221" s="71" t="s">
        <v>43</v>
      </c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</row>
    <row r="222" spans="1:17" x14ac:dyDescent="0.2">
      <c r="A222" s="71" t="s">
        <v>494</v>
      </c>
      <c r="B222" s="71" t="s">
        <v>609</v>
      </c>
      <c r="C222" s="71" t="s">
        <v>610</v>
      </c>
      <c r="D222" s="71" t="s">
        <v>32</v>
      </c>
      <c r="E222" s="71" t="s">
        <v>32</v>
      </c>
      <c r="F222" s="71"/>
      <c r="G222" s="71" t="s">
        <v>32</v>
      </c>
      <c r="H222" s="71"/>
      <c r="I222" s="71"/>
      <c r="J222" s="71"/>
      <c r="K222" s="71"/>
      <c r="L222" s="71"/>
      <c r="M222" s="71"/>
      <c r="N222" s="71"/>
      <c r="O222" s="71"/>
      <c r="P222" s="71" t="s">
        <v>32</v>
      </c>
      <c r="Q222" s="71"/>
    </row>
    <row r="223" spans="1:17" x14ac:dyDescent="0.2">
      <c r="A223" s="71" t="s">
        <v>494</v>
      </c>
      <c r="B223" s="71" t="s">
        <v>611</v>
      </c>
      <c r="C223" s="71" t="s">
        <v>612</v>
      </c>
      <c r="D223" s="71" t="s">
        <v>32</v>
      </c>
      <c r="E223" s="71" t="s">
        <v>43</v>
      </c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</row>
    <row r="224" spans="1:17" ht="18" x14ac:dyDescent="0.2">
      <c r="A224" s="71" t="s">
        <v>494</v>
      </c>
      <c r="B224" s="71" t="s">
        <v>613</v>
      </c>
      <c r="C224" s="71" t="s">
        <v>614</v>
      </c>
      <c r="D224" s="71" t="s">
        <v>32</v>
      </c>
      <c r="E224" s="71" t="s">
        <v>32</v>
      </c>
      <c r="F224" s="71"/>
      <c r="G224" s="71" t="s">
        <v>32</v>
      </c>
      <c r="H224" s="71"/>
      <c r="I224" s="71"/>
      <c r="J224" s="71"/>
      <c r="K224" s="71"/>
      <c r="L224" s="71"/>
      <c r="M224" s="71"/>
      <c r="N224" s="71"/>
      <c r="O224" s="71"/>
      <c r="P224" s="71" t="s">
        <v>32</v>
      </c>
      <c r="Q224" s="71"/>
    </row>
    <row r="225" spans="1:18" x14ac:dyDescent="0.2">
      <c r="A225" s="71" t="s">
        <v>494</v>
      </c>
      <c r="B225" s="71" t="s">
        <v>615</v>
      </c>
      <c r="C225" s="71" t="s">
        <v>616</v>
      </c>
      <c r="D225" s="71" t="s">
        <v>32</v>
      </c>
      <c r="E225" s="71" t="s">
        <v>32</v>
      </c>
      <c r="F225" s="71"/>
      <c r="G225" s="71" t="s">
        <v>32</v>
      </c>
      <c r="H225" s="71"/>
      <c r="I225" s="71"/>
      <c r="J225" s="71"/>
      <c r="K225" s="71"/>
      <c r="L225" s="71"/>
      <c r="M225" s="71"/>
      <c r="N225" s="71"/>
      <c r="O225" s="71"/>
      <c r="P225" s="71" t="s">
        <v>32</v>
      </c>
      <c r="Q225" s="71"/>
    </row>
    <row r="226" spans="1:18" x14ac:dyDescent="0.2">
      <c r="A226" s="72" t="s">
        <v>494</v>
      </c>
      <c r="B226" s="72" t="s">
        <v>617</v>
      </c>
      <c r="C226" s="72" t="s">
        <v>618</v>
      </c>
      <c r="D226" s="72" t="s">
        <v>32</v>
      </c>
      <c r="E226" s="72" t="s">
        <v>32</v>
      </c>
      <c r="F226" s="72"/>
      <c r="G226" s="72" t="s">
        <v>32</v>
      </c>
      <c r="H226" s="72"/>
      <c r="I226" s="72"/>
      <c r="J226" s="72"/>
      <c r="K226" s="72"/>
      <c r="L226" s="72"/>
      <c r="M226" s="72"/>
      <c r="N226" s="72"/>
      <c r="O226" s="72"/>
      <c r="P226" s="72" t="s">
        <v>32</v>
      </c>
      <c r="Q226" s="72"/>
      <c r="R226" s="136"/>
    </row>
    <row r="227" spans="1:18" x14ac:dyDescent="0.2">
      <c r="A227" s="33"/>
      <c r="B227" s="34">
        <f>COUNTA(B164:B226)</f>
        <v>63</v>
      </c>
      <c r="C227" s="61"/>
      <c r="D227" s="34">
        <f t="shared" ref="D227:R227" si="4">COUNTIF(D164:D226,"Yes")</f>
        <v>63</v>
      </c>
      <c r="E227" s="34">
        <f t="shared" si="4"/>
        <v>13</v>
      </c>
      <c r="F227" s="34">
        <f t="shared" si="4"/>
        <v>0</v>
      </c>
      <c r="G227" s="34">
        <f t="shared" si="4"/>
        <v>13</v>
      </c>
      <c r="H227" s="34">
        <f t="shared" si="4"/>
        <v>0</v>
      </c>
      <c r="I227" s="34">
        <f t="shared" si="4"/>
        <v>0</v>
      </c>
      <c r="J227" s="34">
        <f t="shared" si="4"/>
        <v>0</v>
      </c>
      <c r="K227" s="34">
        <f t="shared" si="4"/>
        <v>0</v>
      </c>
      <c r="L227" s="34">
        <f t="shared" si="4"/>
        <v>0</v>
      </c>
      <c r="M227" s="34">
        <f t="shared" si="4"/>
        <v>0</v>
      </c>
      <c r="N227" s="34">
        <f t="shared" si="4"/>
        <v>0</v>
      </c>
      <c r="O227" s="34">
        <f t="shared" si="4"/>
        <v>0</v>
      </c>
      <c r="P227" s="34">
        <f t="shared" si="4"/>
        <v>13</v>
      </c>
      <c r="Q227" s="34">
        <f t="shared" si="4"/>
        <v>0</v>
      </c>
      <c r="R227" s="34">
        <f t="shared" si="4"/>
        <v>0</v>
      </c>
    </row>
    <row r="228" spans="1:18" x14ac:dyDescent="0.2">
      <c r="A228" s="48"/>
      <c r="B228" s="48"/>
      <c r="C228" s="93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</row>
    <row r="229" spans="1:18" x14ac:dyDescent="0.2">
      <c r="A229" s="52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</row>
    <row r="230" spans="1:18" x14ac:dyDescent="0.2">
      <c r="A230" s="52"/>
      <c r="C230" s="109" t="s">
        <v>80</v>
      </c>
      <c r="D230" s="110"/>
      <c r="E230" s="110"/>
      <c r="F230" s="110"/>
      <c r="G230" s="110"/>
      <c r="H230" s="110"/>
      <c r="I230" s="52"/>
      <c r="J230" s="52"/>
      <c r="K230" s="52"/>
      <c r="L230" s="52"/>
      <c r="M230" s="52"/>
      <c r="N230" s="52"/>
      <c r="O230" s="52"/>
      <c r="P230" s="52"/>
      <c r="Q230" s="52"/>
      <c r="R230" s="52"/>
    </row>
    <row r="231" spans="1:18" x14ac:dyDescent="0.2">
      <c r="A231" s="52"/>
      <c r="B231" s="99"/>
      <c r="C231" s="111"/>
      <c r="D231" s="112"/>
      <c r="E231" s="113"/>
      <c r="F231" s="114" t="s">
        <v>122</v>
      </c>
      <c r="G231" s="105">
        <f>SUM(B40+B111+B162+B227)</f>
        <v>218</v>
      </c>
      <c r="H231" s="110"/>
      <c r="I231" s="52"/>
      <c r="J231" s="52"/>
      <c r="K231" s="52"/>
      <c r="L231" s="52"/>
      <c r="M231" s="52"/>
      <c r="N231" s="52"/>
      <c r="O231" s="52"/>
      <c r="P231" s="52"/>
      <c r="Q231" s="52"/>
      <c r="R231" s="52"/>
    </row>
    <row r="232" spans="1:18" x14ac:dyDescent="0.2">
      <c r="B232" s="98"/>
      <c r="C232" s="111"/>
      <c r="D232" s="112"/>
      <c r="E232" s="112"/>
      <c r="F232" s="115" t="s">
        <v>125</v>
      </c>
      <c r="G232" s="105">
        <f>SUM(D40+D111+D162+D227)</f>
        <v>217</v>
      </c>
      <c r="H232" s="111"/>
    </row>
    <row r="233" spans="1:18" x14ac:dyDescent="0.2">
      <c r="B233" s="98"/>
      <c r="C233" s="111"/>
      <c r="D233" s="112"/>
      <c r="E233" s="112"/>
      <c r="F233" s="115" t="s">
        <v>126</v>
      </c>
      <c r="G233" s="105">
        <f>SUM(E40+E111+E162+E227)</f>
        <v>60</v>
      </c>
      <c r="H233" s="111"/>
    </row>
    <row r="234" spans="1:18" x14ac:dyDescent="0.2">
      <c r="B234" s="98"/>
      <c r="C234" s="111"/>
      <c r="D234" s="111"/>
      <c r="E234" s="111"/>
      <c r="F234" s="111"/>
      <c r="G234" s="111"/>
      <c r="H234" s="111"/>
    </row>
    <row r="235" spans="1:18" x14ac:dyDescent="0.2">
      <c r="B235" s="98"/>
      <c r="C235" s="109" t="s">
        <v>128</v>
      </c>
      <c r="D235" s="111"/>
      <c r="E235" s="111"/>
      <c r="F235" s="111"/>
      <c r="G235" s="116" t="s">
        <v>117</v>
      </c>
      <c r="H235" s="116" t="s">
        <v>129</v>
      </c>
    </row>
    <row r="236" spans="1:18" x14ac:dyDescent="0.2">
      <c r="B236" s="98"/>
      <c r="C236" s="111"/>
      <c r="D236" s="111"/>
      <c r="E236" s="111"/>
      <c r="F236" s="117" t="s">
        <v>135</v>
      </c>
      <c r="G236" s="105">
        <f>SUM(F40+F111+F162+F227)</f>
        <v>3</v>
      </c>
      <c r="H236" s="119">
        <f>G236/(G249)</f>
        <v>3.7974683544303799E-2</v>
      </c>
    </row>
    <row r="237" spans="1:18" x14ac:dyDescent="0.2">
      <c r="B237" s="98"/>
      <c r="C237" s="111"/>
      <c r="D237" s="111"/>
      <c r="E237" s="111"/>
      <c r="F237" s="117" t="s">
        <v>136</v>
      </c>
      <c r="G237" s="105">
        <f>SUM(G40+G111+G162+G227)</f>
        <v>59</v>
      </c>
      <c r="H237" s="119">
        <f>G237/G249</f>
        <v>0.74683544303797467</v>
      </c>
    </row>
    <row r="238" spans="1:18" x14ac:dyDescent="0.2">
      <c r="B238" s="98"/>
      <c r="C238" s="111"/>
      <c r="D238" s="111"/>
      <c r="E238" s="111"/>
      <c r="F238" s="117" t="s">
        <v>137</v>
      </c>
      <c r="G238" s="105">
        <f>SUM(H40+H111+H162+H227)</f>
        <v>0</v>
      </c>
      <c r="H238" s="119">
        <f>G238/G249</f>
        <v>0</v>
      </c>
    </row>
    <row r="239" spans="1:18" x14ac:dyDescent="0.2">
      <c r="B239" s="98"/>
      <c r="C239" s="111"/>
      <c r="D239" s="111"/>
      <c r="E239" s="111"/>
      <c r="F239" s="117" t="s">
        <v>138</v>
      </c>
      <c r="G239" s="105">
        <f>SUM(I40+I111+I162+I227)</f>
        <v>0</v>
      </c>
      <c r="H239" s="119">
        <f>G239/G249</f>
        <v>0</v>
      </c>
    </row>
    <row r="240" spans="1:18" x14ac:dyDescent="0.2">
      <c r="B240" s="98"/>
      <c r="C240" s="111"/>
      <c r="D240" s="111"/>
      <c r="E240" s="111"/>
      <c r="F240" s="117" t="s">
        <v>139</v>
      </c>
      <c r="G240" s="105">
        <f>SUM(J40+J111+J162+J227)</f>
        <v>0</v>
      </c>
      <c r="H240" s="119">
        <f>G240/G249</f>
        <v>0</v>
      </c>
    </row>
    <row r="241" spans="2:8" x14ac:dyDescent="0.2">
      <c r="B241" s="98"/>
      <c r="C241" s="111"/>
      <c r="D241" s="111"/>
      <c r="E241" s="111"/>
      <c r="F241" s="117" t="s">
        <v>140</v>
      </c>
      <c r="G241" s="105">
        <f>SUM(K40+K111+K162+K227)</f>
        <v>0</v>
      </c>
      <c r="H241" s="119">
        <f>G241/G249</f>
        <v>0</v>
      </c>
    </row>
    <row r="242" spans="2:8" x14ac:dyDescent="0.2">
      <c r="B242" s="98"/>
      <c r="C242" s="111"/>
      <c r="D242" s="111"/>
      <c r="E242" s="111"/>
      <c r="F242" s="117" t="s">
        <v>141</v>
      </c>
      <c r="G242" s="105">
        <f>SUM(L40+L111+L162+L227)</f>
        <v>0</v>
      </c>
      <c r="H242" s="119">
        <f>G242/G249</f>
        <v>0</v>
      </c>
    </row>
    <row r="243" spans="2:8" x14ac:dyDescent="0.2">
      <c r="B243" s="98"/>
      <c r="C243" s="111"/>
      <c r="D243" s="111"/>
      <c r="E243" s="111"/>
      <c r="F243" s="117" t="s">
        <v>142</v>
      </c>
      <c r="G243" s="105">
        <f>SUM(M40+M111+M162+M227)</f>
        <v>0</v>
      </c>
      <c r="H243" s="119">
        <f>G243/G249</f>
        <v>0</v>
      </c>
    </row>
    <row r="244" spans="2:8" x14ac:dyDescent="0.2">
      <c r="B244" s="98"/>
      <c r="C244" s="111"/>
      <c r="D244" s="111"/>
      <c r="E244" s="111"/>
      <c r="F244" s="117" t="s">
        <v>143</v>
      </c>
      <c r="G244" s="105">
        <f>SUM(N40+N111+N162+N227)</f>
        <v>3</v>
      </c>
      <c r="H244" s="119">
        <f>G244/G249</f>
        <v>3.7974683544303799E-2</v>
      </c>
    </row>
    <row r="245" spans="2:8" x14ac:dyDescent="0.2">
      <c r="B245" s="98"/>
      <c r="C245" s="111"/>
      <c r="D245" s="111"/>
      <c r="E245" s="111"/>
      <c r="F245" s="117" t="s">
        <v>144</v>
      </c>
      <c r="G245" s="105">
        <f>SUM(O40+O111+O162+O227)</f>
        <v>0</v>
      </c>
      <c r="H245" s="119">
        <f>G245/G249</f>
        <v>0</v>
      </c>
    </row>
    <row r="246" spans="2:8" x14ac:dyDescent="0.2">
      <c r="B246" s="98"/>
      <c r="C246" s="111"/>
      <c r="D246" s="111"/>
      <c r="E246" s="111"/>
      <c r="F246" s="117" t="s">
        <v>145</v>
      </c>
      <c r="G246" s="105">
        <f>SUM(P40+P111+P162+P227)</f>
        <v>14</v>
      </c>
      <c r="H246" s="119">
        <f>G246/G249</f>
        <v>0.17721518987341772</v>
      </c>
    </row>
    <row r="247" spans="2:8" x14ac:dyDescent="0.2">
      <c r="B247" s="98"/>
      <c r="C247" s="111"/>
      <c r="D247" s="111"/>
      <c r="E247" s="111"/>
      <c r="F247" s="117" t="s">
        <v>146</v>
      </c>
      <c r="G247" s="105">
        <f>SUM(Q40+Q111+Q162+Q227)</f>
        <v>0</v>
      </c>
      <c r="H247" s="134">
        <f>G247/G249</f>
        <v>0</v>
      </c>
    </row>
    <row r="248" spans="2:8" x14ac:dyDescent="0.2">
      <c r="B248" s="98"/>
      <c r="C248" s="111"/>
      <c r="D248" s="111"/>
      <c r="E248" s="111"/>
      <c r="F248" s="117" t="s">
        <v>147</v>
      </c>
      <c r="G248" s="131">
        <f>SUM(R41+R112+R163+R228)</f>
        <v>0</v>
      </c>
      <c r="H248" s="121">
        <f>G248/G249</f>
        <v>0</v>
      </c>
    </row>
    <row r="249" spans="2:8" x14ac:dyDescent="0.2">
      <c r="B249" s="98"/>
      <c r="C249" s="111"/>
      <c r="D249" s="111"/>
      <c r="E249" s="111"/>
      <c r="F249" s="117"/>
      <c r="G249" s="129">
        <f>SUM(G236:G247)</f>
        <v>79</v>
      </c>
      <c r="H249" s="120">
        <f>SUM(H236:H247)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New Jersey Beaches</oddHeader>
    <oddFooter>&amp;R&amp;P of &amp;N</oddFooter>
  </headerFooter>
  <rowBreaks count="1" manualBreakCount="1">
    <brk id="22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38"/>
  <sheetViews>
    <sheetView zoomScaleNormal="100" workbookViewId="0">
      <pane ySplit="1" topLeftCell="A2" activePane="bottomLeft" state="frozen"/>
      <selection pane="bottomLeft" activeCell="F2" sqref="F2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1" ht="37.5" customHeight="1" x14ac:dyDescent="0.15">
      <c r="A1" s="25" t="s">
        <v>15</v>
      </c>
      <c r="B1" s="25" t="s">
        <v>16</v>
      </c>
      <c r="C1" s="25" t="s">
        <v>83</v>
      </c>
      <c r="D1" s="25" t="s">
        <v>108</v>
      </c>
      <c r="E1" s="26" t="s">
        <v>630</v>
      </c>
      <c r="F1" s="26" t="s">
        <v>631</v>
      </c>
      <c r="G1" s="27" t="s">
        <v>109</v>
      </c>
      <c r="H1" s="25" t="s">
        <v>110</v>
      </c>
      <c r="I1" s="25" t="s">
        <v>111</v>
      </c>
      <c r="J1" s="25" t="s">
        <v>112</v>
      </c>
    </row>
    <row r="2" spans="1:11" ht="12.75" customHeight="1" x14ac:dyDescent="0.15">
      <c r="A2" s="71" t="s">
        <v>177</v>
      </c>
      <c r="B2" s="71" t="s">
        <v>226</v>
      </c>
      <c r="C2" s="71" t="s">
        <v>227</v>
      </c>
      <c r="D2" s="71" t="s">
        <v>35</v>
      </c>
      <c r="E2" s="73">
        <v>40373</v>
      </c>
      <c r="F2" s="73">
        <v>40374</v>
      </c>
      <c r="G2" s="71">
        <v>1</v>
      </c>
      <c r="H2" s="71" t="s">
        <v>39</v>
      </c>
      <c r="I2" s="71" t="s">
        <v>40</v>
      </c>
      <c r="J2" s="71" t="s">
        <v>38</v>
      </c>
    </row>
    <row r="3" spans="1:11" ht="12.75" customHeight="1" x14ac:dyDescent="0.15">
      <c r="A3" s="72" t="s">
        <v>177</v>
      </c>
      <c r="B3" s="72" t="s">
        <v>226</v>
      </c>
      <c r="C3" s="72" t="s">
        <v>227</v>
      </c>
      <c r="D3" s="72" t="s">
        <v>35</v>
      </c>
      <c r="E3" s="74">
        <v>40374</v>
      </c>
      <c r="F3" s="74">
        <v>40375</v>
      </c>
      <c r="G3" s="72">
        <v>1</v>
      </c>
      <c r="H3" s="72" t="s">
        <v>39</v>
      </c>
      <c r="I3" s="72" t="s">
        <v>40</v>
      </c>
      <c r="J3" s="72" t="s">
        <v>38</v>
      </c>
    </row>
    <row r="4" spans="1:11" ht="12.75" customHeight="1" x14ac:dyDescent="0.15">
      <c r="A4" s="33"/>
      <c r="B4" s="63">
        <f>SUM(IF(FREQUENCY(MATCH(B2:B3,B2:B3,0),MATCH(B2:B3,B2:B3,0))&gt;0,1))</f>
        <v>1</v>
      </c>
      <c r="C4" s="63"/>
      <c r="D4" s="29">
        <f>COUNTA(D2:D3)</f>
        <v>2</v>
      </c>
      <c r="E4" s="29"/>
      <c r="F4" s="29"/>
      <c r="G4" s="29">
        <f>SUM(G2:G3)</f>
        <v>2</v>
      </c>
      <c r="H4" s="33"/>
      <c r="I4" s="33"/>
      <c r="J4" s="33"/>
    </row>
    <row r="5" spans="1:11" ht="12.7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1" ht="12.75" customHeight="1" x14ac:dyDescent="0.15">
      <c r="A6" s="71" t="s">
        <v>252</v>
      </c>
      <c r="B6" s="71" t="s">
        <v>324</v>
      </c>
      <c r="C6" s="71" t="s">
        <v>325</v>
      </c>
      <c r="D6" s="71" t="s">
        <v>35</v>
      </c>
      <c r="E6" s="73">
        <v>40325</v>
      </c>
      <c r="F6" s="73">
        <v>40326</v>
      </c>
      <c r="G6" s="71">
        <v>1</v>
      </c>
      <c r="H6" s="71" t="s">
        <v>623</v>
      </c>
      <c r="I6" s="71" t="s">
        <v>37</v>
      </c>
      <c r="J6" s="71" t="s">
        <v>624</v>
      </c>
    </row>
    <row r="7" spans="1:11" ht="12.75" customHeight="1" x14ac:dyDescent="0.15">
      <c r="A7" s="71" t="s">
        <v>252</v>
      </c>
      <c r="B7" s="71" t="s">
        <v>324</v>
      </c>
      <c r="C7" s="71" t="s">
        <v>325</v>
      </c>
      <c r="D7" s="71" t="s">
        <v>35</v>
      </c>
      <c r="E7" s="73">
        <v>40326</v>
      </c>
      <c r="F7" s="73">
        <v>40327</v>
      </c>
      <c r="G7" s="71">
        <v>1</v>
      </c>
      <c r="H7" s="71" t="s">
        <v>623</v>
      </c>
      <c r="I7" s="71" t="s">
        <v>37</v>
      </c>
      <c r="J7" s="71" t="s">
        <v>624</v>
      </c>
    </row>
    <row r="8" spans="1:11" ht="12.75" customHeight="1" x14ac:dyDescent="0.15">
      <c r="A8" s="72" t="s">
        <v>252</v>
      </c>
      <c r="B8" s="72" t="s">
        <v>336</v>
      </c>
      <c r="C8" s="72" t="s">
        <v>337</v>
      </c>
      <c r="D8" s="72" t="s">
        <v>35</v>
      </c>
      <c r="E8" s="74">
        <v>40357</v>
      </c>
      <c r="F8" s="74">
        <v>40358</v>
      </c>
      <c r="G8" s="72">
        <v>1</v>
      </c>
      <c r="H8" s="72" t="s">
        <v>623</v>
      </c>
      <c r="I8" s="72" t="s">
        <v>37</v>
      </c>
      <c r="J8" s="72" t="s">
        <v>624</v>
      </c>
    </row>
    <row r="9" spans="1:11" ht="12.75" customHeight="1" x14ac:dyDescent="0.15">
      <c r="A9" s="33"/>
      <c r="B9" s="63">
        <f>SUM(IF(FREQUENCY(MATCH(B6:B8,B6:B8,0),MATCH(B6:B8,B6:B8,0))&gt;0,1))</f>
        <v>2</v>
      </c>
      <c r="C9" s="63"/>
      <c r="D9" s="29">
        <f>COUNTA(D6:D8)</f>
        <v>3</v>
      </c>
      <c r="E9" s="29"/>
      <c r="F9" s="29"/>
      <c r="G9" s="29">
        <f>SUM(G6:G8)</f>
        <v>3</v>
      </c>
      <c r="H9" s="33"/>
      <c r="I9" s="56"/>
      <c r="J9" s="56"/>
    </row>
    <row r="10" spans="1:11" ht="12.75" customHeight="1" x14ac:dyDescent="0.15">
      <c r="A10" s="33"/>
      <c r="B10" s="33"/>
      <c r="C10" s="33"/>
      <c r="D10" s="33"/>
      <c r="E10" s="33"/>
      <c r="F10" s="33"/>
      <c r="G10" s="33"/>
      <c r="H10" s="33"/>
      <c r="I10" s="56"/>
      <c r="J10" s="56"/>
    </row>
    <row r="11" spans="1:11" ht="12.75" customHeight="1" x14ac:dyDescent="0.15">
      <c r="A11" s="71" t="s">
        <v>392</v>
      </c>
      <c r="B11" s="71" t="s">
        <v>393</v>
      </c>
      <c r="C11" s="71" t="s">
        <v>394</v>
      </c>
      <c r="D11" s="71" t="s">
        <v>41</v>
      </c>
      <c r="E11" s="73">
        <v>40414</v>
      </c>
      <c r="F11" s="73">
        <v>40415</v>
      </c>
      <c r="G11" s="71">
        <v>1</v>
      </c>
      <c r="H11" s="71" t="s">
        <v>39</v>
      </c>
      <c r="I11" s="71" t="s">
        <v>40</v>
      </c>
      <c r="J11" s="71" t="s">
        <v>38</v>
      </c>
      <c r="K11" s="71"/>
    </row>
    <row r="12" spans="1:11" ht="12.75" customHeight="1" x14ac:dyDescent="0.15">
      <c r="A12" s="71" t="s">
        <v>392</v>
      </c>
      <c r="B12" s="71" t="s">
        <v>395</v>
      </c>
      <c r="C12" s="71" t="s">
        <v>396</v>
      </c>
      <c r="D12" s="71" t="s">
        <v>41</v>
      </c>
      <c r="E12" s="73">
        <v>40414</v>
      </c>
      <c r="F12" s="73">
        <v>40415</v>
      </c>
      <c r="G12" s="71">
        <v>1</v>
      </c>
      <c r="H12" s="71" t="s">
        <v>39</v>
      </c>
      <c r="I12" s="71" t="s">
        <v>40</v>
      </c>
      <c r="J12" s="71" t="s">
        <v>38</v>
      </c>
      <c r="K12" s="71"/>
    </row>
    <row r="13" spans="1:11" ht="12.75" customHeight="1" x14ac:dyDescent="0.15">
      <c r="A13" s="71" t="s">
        <v>392</v>
      </c>
      <c r="B13" s="71" t="s">
        <v>403</v>
      </c>
      <c r="C13" s="71" t="s">
        <v>404</v>
      </c>
      <c r="D13" s="71" t="s">
        <v>41</v>
      </c>
      <c r="E13" s="73">
        <v>40414</v>
      </c>
      <c r="F13" s="73">
        <v>40415</v>
      </c>
      <c r="G13" s="71">
        <v>1</v>
      </c>
      <c r="H13" s="71" t="s">
        <v>39</v>
      </c>
      <c r="I13" s="71" t="s">
        <v>40</v>
      </c>
      <c r="J13" s="71" t="s">
        <v>38</v>
      </c>
      <c r="K13" s="71"/>
    </row>
    <row r="14" spans="1:11" ht="12.75" customHeight="1" x14ac:dyDescent="0.15">
      <c r="A14" s="71" t="s">
        <v>392</v>
      </c>
      <c r="B14" s="71" t="s">
        <v>411</v>
      </c>
      <c r="C14" s="71" t="s">
        <v>412</v>
      </c>
      <c r="D14" s="71" t="s">
        <v>41</v>
      </c>
      <c r="E14" s="73">
        <v>40357</v>
      </c>
      <c r="F14" s="73">
        <v>40358</v>
      </c>
      <c r="G14" s="71">
        <v>1</v>
      </c>
      <c r="H14" s="71" t="s">
        <v>39</v>
      </c>
      <c r="I14" s="71" t="s">
        <v>40</v>
      </c>
      <c r="J14" s="71" t="s">
        <v>38</v>
      </c>
      <c r="K14" s="71"/>
    </row>
    <row r="15" spans="1:11" ht="12.75" customHeight="1" x14ac:dyDescent="0.15">
      <c r="A15" s="71" t="s">
        <v>392</v>
      </c>
      <c r="B15" s="71" t="s">
        <v>413</v>
      </c>
      <c r="C15" s="71" t="s">
        <v>414</v>
      </c>
      <c r="D15" s="71" t="s">
        <v>35</v>
      </c>
      <c r="E15" s="73">
        <v>40327</v>
      </c>
      <c r="F15" s="73">
        <v>40328</v>
      </c>
      <c r="G15" s="71">
        <v>1</v>
      </c>
      <c r="H15" s="71" t="s">
        <v>36</v>
      </c>
      <c r="I15" s="71" t="s">
        <v>37</v>
      </c>
      <c r="J15" s="71" t="s">
        <v>38</v>
      </c>
      <c r="K15" s="71"/>
    </row>
    <row r="16" spans="1:11" ht="12.75" customHeight="1" x14ac:dyDescent="0.15">
      <c r="A16" s="71" t="s">
        <v>392</v>
      </c>
      <c r="B16" s="71" t="s">
        <v>413</v>
      </c>
      <c r="C16" s="71" t="s">
        <v>414</v>
      </c>
      <c r="D16" s="71" t="s">
        <v>35</v>
      </c>
      <c r="E16" s="73">
        <v>40369</v>
      </c>
      <c r="F16" s="73">
        <v>40370</v>
      </c>
      <c r="G16" s="71">
        <v>1</v>
      </c>
      <c r="H16" s="71" t="s">
        <v>36</v>
      </c>
      <c r="I16" s="71" t="s">
        <v>37</v>
      </c>
      <c r="J16" s="71" t="s">
        <v>38</v>
      </c>
      <c r="K16" s="71"/>
    </row>
    <row r="17" spans="1:11" ht="12.75" customHeight="1" x14ac:dyDescent="0.15">
      <c r="A17" s="71" t="s">
        <v>392</v>
      </c>
      <c r="B17" s="71" t="s">
        <v>413</v>
      </c>
      <c r="C17" s="71" t="s">
        <v>414</v>
      </c>
      <c r="D17" s="71" t="s">
        <v>35</v>
      </c>
      <c r="E17" s="73">
        <v>40373</v>
      </c>
      <c r="F17" s="73">
        <v>40374</v>
      </c>
      <c r="G17" s="71">
        <v>1</v>
      </c>
      <c r="H17" s="71" t="s">
        <v>36</v>
      </c>
      <c r="I17" s="71" t="s">
        <v>37</v>
      </c>
      <c r="J17" s="71" t="s">
        <v>38</v>
      </c>
      <c r="K17" s="71"/>
    </row>
    <row r="18" spans="1:11" ht="12.75" customHeight="1" x14ac:dyDescent="0.15">
      <c r="A18" s="71" t="s">
        <v>392</v>
      </c>
      <c r="B18" s="71" t="s">
        <v>413</v>
      </c>
      <c r="C18" s="71" t="s">
        <v>414</v>
      </c>
      <c r="D18" s="71" t="s">
        <v>35</v>
      </c>
      <c r="E18" s="73">
        <v>40374</v>
      </c>
      <c r="F18" s="73">
        <v>40375</v>
      </c>
      <c r="G18" s="71">
        <v>1</v>
      </c>
      <c r="H18" s="71" t="s">
        <v>36</v>
      </c>
      <c r="I18" s="71" t="s">
        <v>37</v>
      </c>
      <c r="J18" s="71" t="s">
        <v>38</v>
      </c>
      <c r="K18" s="71"/>
    </row>
    <row r="19" spans="1:11" ht="12.75" customHeight="1" x14ac:dyDescent="0.15">
      <c r="A19" s="71" t="s">
        <v>392</v>
      </c>
      <c r="B19" s="71" t="s">
        <v>413</v>
      </c>
      <c r="C19" s="71" t="s">
        <v>414</v>
      </c>
      <c r="D19" s="71" t="s">
        <v>35</v>
      </c>
      <c r="E19" s="73">
        <v>40376</v>
      </c>
      <c r="F19" s="73">
        <v>40377</v>
      </c>
      <c r="G19" s="71">
        <v>1</v>
      </c>
      <c r="H19" s="71" t="s">
        <v>36</v>
      </c>
      <c r="I19" s="71" t="s">
        <v>37</v>
      </c>
      <c r="J19" s="71" t="s">
        <v>38</v>
      </c>
      <c r="K19" s="71"/>
    </row>
    <row r="20" spans="1:11" ht="12.75" customHeight="1" x14ac:dyDescent="0.15">
      <c r="A20" s="71" t="s">
        <v>392</v>
      </c>
      <c r="B20" s="71" t="s">
        <v>413</v>
      </c>
      <c r="C20" s="71" t="s">
        <v>414</v>
      </c>
      <c r="D20" s="71" t="s">
        <v>35</v>
      </c>
      <c r="E20" s="73">
        <v>40378</v>
      </c>
      <c r="F20" s="73">
        <v>40379</v>
      </c>
      <c r="G20" s="71">
        <v>1</v>
      </c>
      <c r="H20" s="71" t="s">
        <v>36</v>
      </c>
      <c r="I20" s="71" t="s">
        <v>37</v>
      </c>
      <c r="J20" s="71" t="s">
        <v>38</v>
      </c>
      <c r="K20" s="71"/>
    </row>
    <row r="21" spans="1:11" ht="12.75" customHeight="1" x14ac:dyDescent="0.15">
      <c r="A21" s="71" t="s">
        <v>392</v>
      </c>
      <c r="B21" s="71" t="s">
        <v>413</v>
      </c>
      <c r="C21" s="71" t="s">
        <v>414</v>
      </c>
      <c r="D21" s="71" t="s">
        <v>35</v>
      </c>
      <c r="E21" s="73">
        <v>40385</v>
      </c>
      <c r="F21" s="73">
        <v>40386</v>
      </c>
      <c r="G21" s="71">
        <v>1</v>
      </c>
      <c r="H21" s="71" t="s">
        <v>36</v>
      </c>
      <c r="I21" s="71" t="s">
        <v>37</v>
      </c>
      <c r="J21" s="71" t="s">
        <v>38</v>
      </c>
      <c r="K21" s="71"/>
    </row>
    <row r="22" spans="1:11" ht="12.75" customHeight="1" x14ac:dyDescent="0.15">
      <c r="A22" s="71" t="s">
        <v>392</v>
      </c>
      <c r="B22" s="71" t="s">
        <v>413</v>
      </c>
      <c r="C22" s="71" t="s">
        <v>414</v>
      </c>
      <c r="D22" s="71" t="s">
        <v>35</v>
      </c>
      <c r="E22" s="73">
        <v>40388</v>
      </c>
      <c r="F22" s="73">
        <v>40389</v>
      </c>
      <c r="G22" s="71">
        <v>1</v>
      </c>
      <c r="H22" s="71" t="s">
        <v>36</v>
      </c>
      <c r="I22" s="71" t="s">
        <v>37</v>
      </c>
      <c r="J22" s="71" t="s">
        <v>38</v>
      </c>
      <c r="K22" s="71"/>
    </row>
    <row r="23" spans="1:11" ht="12.75" customHeight="1" x14ac:dyDescent="0.15">
      <c r="A23" s="71" t="s">
        <v>392</v>
      </c>
      <c r="B23" s="71" t="s">
        <v>413</v>
      </c>
      <c r="C23" s="71" t="s">
        <v>414</v>
      </c>
      <c r="D23" s="71" t="s">
        <v>35</v>
      </c>
      <c r="E23" s="73">
        <v>40389</v>
      </c>
      <c r="F23" s="73">
        <v>40391</v>
      </c>
      <c r="G23" s="71">
        <v>2</v>
      </c>
      <c r="H23" s="71" t="s">
        <v>36</v>
      </c>
      <c r="I23" s="71" t="s">
        <v>37</v>
      </c>
      <c r="J23" s="71" t="s">
        <v>38</v>
      </c>
      <c r="K23" s="71"/>
    </row>
    <row r="24" spans="1:11" ht="12.75" customHeight="1" x14ac:dyDescent="0.15">
      <c r="A24" s="71" t="s">
        <v>392</v>
      </c>
      <c r="B24" s="71" t="s">
        <v>413</v>
      </c>
      <c r="C24" s="71" t="s">
        <v>414</v>
      </c>
      <c r="D24" s="71" t="s">
        <v>35</v>
      </c>
      <c r="E24" s="73">
        <v>40391</v>
      </c>
      <c r="F24" s="73">
        <v>40392</v>
      </c>
      <c r="G24" s="71">
        <v>1</v>
      </c>
      <c r="H24" s="71" t="s">
        <v>36</v>
      </c>
      <c r="I24" s="71" t="s">
        <v>37</v>
      </c>
      <c r="J24" s="71" t="s">
        <v>38</v>
      </c>
      <c r="K24" s="71"/>
    </row>
    <row r="25" spans="1:11" ht="12.75" customHeight="1" x14ac:dyDescent="0.15">
      <c r="A25" s="71" t="s">
        <v>392</v>
      </c>
      <c r="B25" s="71" t="s">
        <v>413</v>
      </c>
      <c r="C25" s="71" t="s">
        <v>414</v>
      </c>
      <c r="D25" s="71" t="s">
        <v>35</v>
      </c>
      <c r="E25" s="73">
        <v>40412</v>
      </c>
      <c r="F25" s="73">
        <v>40413</v>
      </c>
      <c r="G25" s="71">
        <v>1</v>
      </c>
      <c r="H25" s="71" t="s">
        <v>36</v>
      </c>
      <c r="I25" s="71" t="s">
        <v>37</v>
      </c>
      <c r="J25" s="71" t="s">
        <v>38</v>
      </c>
      <c r="K25" s="71"/>
    </row>
    <row r="26" spans="1:11" ht="12.75" customHeight="1" x14ac:dyDescent="0.15">
      <c r="A26" s="71" t="s">
        <v>392</v>
      </c>
      <c r="B26" s="71" t="s">
        <v>413</v>
      </c>
      <c r="C26" s="71" t="s">
        <v>414</v>
      </c>
      <c r="D26" s="71" t="s">
        <v>35</v>
      </c>
      <c r="E26" s="73">
        <v>40413</v>
      </c>
      <c r="F26" s="73">
        <v>40414</v>
      </c>
      <c r="G26" s="71">
        <v>1</v>
      </c>
      <c r="H26" s="71" t="s">
        <v>36</v>
      </c>
      <c r="I26" s="71" t="s">
        <v>37</v>
      </c>
      <c r="J26" s="71" t="s">
        <v>38</v>
      </c>
      <c r="K26" s="71"/>
    </row>
    <row r="27" spans="1:11" ht="12.75" customHeight="1" x14ac:dyDescent="0.15">
      <c r="A27" s="71" t="s">
        <v>392</v>
      </c>
      <c r="B27" s="71" t="s">
        <v>413</v>
      </c>
      <c r="C27" s="71" t="s">
        <v>414</v>
      </c>
      <c r="D27" s="71" t="s">
        <v>35</v>
      </c>
      <c r="E27" s="73">
        <v>40414</v>
      </c>
      <c r="F27" s="73">
        <v>40415</v>
      </c>
      <c r="G27" s="71">
        <v>1</v>
      </c>
      <c r="H27" s="71" t="s">
        <v>36</v>
      </c>
      <c r="I27" s="71" t="s">
        <v>37</v>
      </c>
      <c r="J27" s="71" t="s">
        <v>38</v>
      </c>
      <c r="K27" s="71"/>
    </row>
    <row r="28" spans="1:11" ht="12.75" customHeight="1" x14ac:dyDescent="0.15">
      <c r="A28" s="71" t="s">
        <v>392</v>
      </c>
      <c r="B28" s="71" t="s">
        <v>413</v>
      </c>
      <c r="C28" s="71" t="s">
        <v>414</v>
      </c>
      <c r="D28" s="71" t="s">
        <v>35</v>
      </c>
      <c r="E28" s="73">
        <v>40415</v>
      </c>
      <c r="F28" s="73">
        <v>40416</v>
      </c>
      <c r="G28" s="71">
        <v>1</v>
      </c>
      <c r="H28" s="71" t="s">
        <v>36</v>
      </c>
      <c r="I28" s="71" t="s">
        <v>37</v>
      </c>
      <c r="J28" s="71" t="s">
        <v>38</v>
      </c>
      <c r="K28" s="71"/>
    </row>
    <row r="29" spans="1:11" ht="12.75" customHeight="1" x14ac:dyDescent="0.15">
      <c r="A29" s="71" t="s">
        <v>392</v>
      </c>
      <c r="B29" s="71" t="s">
        <v>413</v>
      </c>
      <c r="C29" s="71" t="s">
        <v>414</v>
      </c>
      <c r="D29" s="71" t="s">
        <v>35</v>
      </c>
      <c r="E29" s="73">
        <v>40424</v>
      </c>
      <c r="F29" s="73">
        <v>40425</v>
      </c>
      <c r="G29" s="71">
        <v>1</v>
      </c>
      <c r="H29" s="71" t="s">
        <v>36</v>
      </c>
      <c r="I29" s="71" t="s">
        <v>37</v>
      </c>
      <c r="J29" s="71" t="s">
        <v>38</v>
      </c>
      <c r="K29" s="71"/>
    </row>
    <row r="30" spans="1:11" ht="12.75" customHeight="1" x14ac:dyDescent="0.15">
      <c r="A30" s="71" t="s">
        <v>392</v>
      </c>
      <c r="B30" s="71" t="s">
        <v>417</v>
      </c>
      <c r="C30" s="71" t="s">
        <v>418</v>
      </c>
      <c r="D30" s="71" t="s">
        <v>35</v>
      </c>
      <c r="E30" s="73">
        <v>40327</v>
      </c>
      <c r="F30" s="73">
        <v>40328</v>
      </c>
      <c r="G30" s="71">
        <v>1</v>
      </c>
      <c r="H30" s="71" t="s">
        <v>36</v>
      </c>
      <c r="I30" s="71" t="s">
        <v>37</v>
      </c>
      <c r="J30" s="71" t="s">
        <v>38</v>
      </c>
      <c r="K30" s="71"/>
    </row>
    <row r="31" spans="1:11" ht="12.75" customHeight="1" x14ac:dyDescent="0.15">
      <c r="A31" s="71" t="s">
        <v>392</v>
      </c>
      <c r="B31" s="71" t="s">
        <v>417</v>
      </c>
      <c r="C31" s="71" t="s">
        <v>418</v>
      </c>
      <c r="D31" s="71" t="s">
        <v>35</v>
      </c>
      <c r="E31" s="73">
        <v>40369</v>
      </c>
      <c r="F31" s="73">
        <v>40370</v>
      </c>
      <c r="G31" s="71">
        <v>1</v>
      </c>
      <c r="H31" s="71" t="s">
        <v>36</v>
      </c>
      <c r="I31" s="71" t="s">
        <v>37</v>
      </c>
      <c r="J31" s="71" t="s">
        <v>38</v>
      </c>
      <c r="K31" s="71"/>
    </row>
    <row r="32" spans="1:11" ht="12.75" customHeight="1" x14ac:dyDescent="0.15">
      <c r="A32" s="71" t="s">
        <v>392</v>
      </c>
      <c r="B32" s="71" t="s">
        <v>417</v>
      </c>
      <c r="C32" s="71" t="s">
        <v>418</v>
      </c>
      <c r="D32" s="71" t="s">
        <v>35</v>
      </c>
      <c r="E32" s="73">
        <v>40373</v>
      </c>
      <c r="F32" s="73">
        <v>40374</v>
      </c>
      <c r="G32" s="71">
        <v>1</v>
      </c>
      <c r="H32" s="71" t="s">
        <v>36</v>
      </c>
      <c r="I32" s="71" t="s">
        <v>37</v>
      </c>
      <c r="J32" s="71" t="s">
        <v>38</v>
      </c>
      <c r="K32" s="71"/>
    </row>
    <row r="33" spans="1:11" ht="12.75" customHeight="1" x14ac:dyDescent="0.15">
      <c r="A33" s="71" t="s">
        <v>392</v>
      </c>
      <c r="B33" s="71" t="s">
        <v>417</v>
      </c>
      <c r="C33" s="71" t="s">
        <v>418</v>
      </c>
      <c r="D33" s="71" t="s">
        <v>35</v>
      </c>
      <c r="E33" s="73">
        <v>40374</v>
      </c>
      <c r="F33" s="73">
        <v>40375</v>
      </c>
      <c r="G33" s="71">
        <v>1</v>
      </c>
      <c r="H33" s="71" t="s">
        <v>36</v>
      </c>
      <c r="I33" s="71" t="s">
        <v>37</v>
      </c>
      <c r="J33" s="71" t="s">
        <v>38</v>
      </c>
      <c r="K33" s="71"/>
    </row>
    <row r="34" spans="1:11" ht="12.75" customHeight="1" x14ac:dyDescent="0.15">
      <c r="A34" s="71" t="s">
        <v>392</v>
      </c>
      <c r="B34" s="71" t="s">
        <v>417</v>
      </c>
      <c r="C34" s="71" t="s">
        <v>418</v>
      </c>
      <c r="D34" s="71" t="s">
        <v>35</v>
      </c>
      <c r="E34" s="73">
        <v>40376</v>
      </c>
      <c r="F34" s="73">
        <v>40377</v>
      </c>
      <c r="G34" s="71">
        <v>1</v>
      </c>
      <c r="H34" s="71" t="s">
        <v>36</v>
      </c>
      <c r="I34" s="71" t="s">
        <v>37</v>
      </c>
      <c r="J34" s="71" t="s">
        <v>38</v>
      </c>
      <c r="K34" s="71"/>
    </row>
    <row r="35" spans="1:11" ht="12.75" customHeight="1" x14ac:dyDescent="0.15">
      <c r="A35" s="71" t="s">
        <v>392</v>
      </c>
      <c r="B35" s="71" t="s">
        <v>417</v>
      </c>
      <c r="C35" s="71" t="s">
        <v>418</v>
      </c>
      <c r="D35" s="71" t="s">
        <v>35</v>
      </c>
      <c r="E35" s="73">
        <v>40378</v>
      </c>
      <c r="F35" s="73">
        <v>40379</v>
      </c>
      <c r="G35" s="71">
        <v>1</v>
      </c>
      <c r="H35" s="71" t="s">
        <v>36</v>
      </c>
      <c r="I35" s="71" t="s">
        <v>37</v>
      </c>
      <c r="J35" s="71" t="s">
        <v>38</v>
      </c>
      <c r="K35" s="71"/>
    </row>
    <row r="36" spans="1:11" ht="12.75" customHeight="1" x14ac:dyDescent="0.15">
      <c r="A36" s="71" t="s">
        <v>392</v>
      </c>
      <c r="B36" s="71" t="s">
        <v>417</v>
      </c>
      <c r="C36" s="71" t="s">
        <v>418</v>
      </c>
      <c r="D36" s="71" t="s">
        <v>35</v>
      </c>
      <c r="E36" s="73">
        <v>40385</v>
      </c>
      <c r="F36" s="73">
        <v>40386</v>
      </c>
      <c r="G36" s="71">
        <v>1</v>
      </c>
      <c r="H36" s="71" t="s">
        <v>36</v>
      </c>
      <c r="I36" s="71" t="s">
        <v>37</v>
      </c>
      <c r="J36" s="71" t="s">
        <v>38</v>
      </c>
      <c r="K36" s="71"/>
    </row>
    <row r="37" spans="1:11" ht="12.75" customHeight="1" x14ac:dyDescent="0.15">
      <c r="A37" s="71" t="s">
        <v>392</v>
      </c>
      <c r="B37" s="71" t="s">
        <v>417</v>
      </c>
      <c r="C37" s="71" t="s">
        <v>418</v>
      </c>
      <c r="D37" s="71" t="s">
        <v>35</v>
      </c>
      <c r="E37" s="73">
        <v>40388</v>
      </c>
      <c r="F37" s="73">
        <v>40389</v>
      </c>
      <c r="G37" s="71">
        <v>1</v>
      </c>
      <c r="H37" s="71" t="s">
        <v>36</v>
      </c>
      <c r="I37" s="71" t="s">
        <v>37</v>
      </c>
      <c r="J37" s="71" t="s">
        <v>38</v>
      </c>
      <c r="K37" s="71"/>
    </row>
    <row r="38" spans="1:11" ht="12.75" customHeight="1" x14ac:dyDescent="0.15">
      <c r="A38" s="71" t="s">
        <v>392</v>
      </c>
      <c r="B38" s="71" t="s">
        <v>417</v>
      </c>
      <c r="C38" s="71" t="s">
        <v>418</v>
      </c>
      <c r="D38" s="71" t="s">
        <v>35</v>
      </c>
      <c r="E38" s="73">
        <v>40389</v>
      </c>
      <c r="F38" s="73">
        <v>40391</v>
      </c>
      <c r="G38" s="71">
        <v>2</v>
      </c>
      <c r="H38" s="71" t="s">
        <v>36</v>
      </c>
      <c r="I38" s="71" t="s">
        <v>37</v>
      </c>
      <c r="J38" s="71" t="s">
        <v>38</v>
      </c>
      <c r="K38" s="71"/>
    </row>
    <row r="39" spans="1:11" ht="12.75" customHeight="1" x14ac:dyDescent="0.15">
      <c r="A39" s="71" t="s">
        <v>392</v>
      </c>
      <c r="B39" s="71" t="s">
        <v>417</v>
      </c>
      <c r="C39" s="71" t="s">
        <v>418</v>
      </c>
      <c r="D39" s="71" t="s">
        <v>35</v>
      </c>
      <c r="E39" s="73">
        <v>40391</v>
      </c>
      <c r="F39" s="73">
        <v>40392</v>
      </c>
      <c r="G39" s="71">
        <v>1</v>
      </c>
      <c r="H39" s="71" t="s">
        <v>36</v>
      </c>
      <c r="I39" s="71" t="s">
        <v>37</v>
      </c>
      <c r="J39" s="71" t="s">
        <v>38</v>
      </c>
      <c r="K39" s="71"/>
    </row>
    <row r="40" spans="1:11" ht="12.75" customHeight="1" x14ac:dyDescent="0.15">
      <c r="A40" s="71" t="s">
        <v>392</v>
      </c>
      <c r="B40" s="71" t="s">
        <v>417</v>
      </c>
      <c r="C40" s="71" t="s">
        <v>418</v>
      </c>
      <c r="D40" s="71" t="s">
        <v>35</v>
      </c>
      <c r="E40" s="73">
        <v>40412</v>
      </c>
      <c r="F40" s="73">
        <v>40413</v>
      </c>
      <c r="G40" s="71">
        <v>1</v>
      </c>
      <c r="H40" s="71" t="s">
        <v>36</v>
      </c>
      <c r="I40" s="71" t="s">
        <v>37</v>
      </c>
      <c r="J40" s="71" t="s">
        <v>38</v>
      </c>
      <c r="K40" s="71"/>
    </row>
    <row r="41" spans="1:11" ht="12.75" customHeight="1" x14ac:dyDescent="0.15">
      <c r="A41" s="71" t="s">
        <v>392</v>
      </c>
      <c r="B41" s="71" t="s">
        <v>417</v>
      </c>
      <c r="C41" s="71" t="s">
        <v>418</v>
      </c>
      <c r="D41" s="71" t="s">
        <v>35</v>
      </c>
      <c r="E41" s="73">
        <v>40413</v>
      </c>
      <c r="F41" s="73">
        <v>40414</v>
      </c>
      <c r="G41" s="71">
        <v>1</v>
      </c>
      <c r="H41" s="71" t="s">
        <v>36</v>
      </c>
      <c r="I41" s="71" t="s">
        <v>37</v>
      </c>
      <c r="J41" s="71" t="s">
        <v>38</v>
      </c>
      <c r="K41" s="71"/>
    </row>
    <row r="42" spans="1:11" ht="12.75" customHeight="1" x14ac:dyDescent="0.15">
      <c r="A42" s="71" t="s">
        <v>392</v>
      </c>
      <c r="B42" s="71" t="s">
        <v>417</v>
      </c>
      <c r="C42" s="71" t="s">
        <v>418</v>
      </c>
      <c r="D42" s="71" t="s">
        <v>35</v>
      </c>
      <c r="E42" s="73">
        <v>40414</v>
      </c>
      <c r="F42" s="73">
        <v>40415</v>
      </c>
      <c r="G42" s="71">
        <v>1</v>
      </c>
      <c r="H42" s="71" t="s">
        <v>36</v>
      </c>
      <c r="I42" s="71" t="s">
        <v>37</v>
      </c>
      <c r="J42" s="71" t="s">
        <v>38</v>
      </c>
      <c r="K42" s="71"/>
    </row>
    <row r="43" spans="1:11" ht="12.75" customHeight="1" x14ac:dyDescent="0.15">
      <c r="A43" s="71" t="s">
        <v>392</v>
      </c>
      <c r="B43" s="71" t="s">
        <v>417</v>
      </c>
      <c r="C43" s="71" t="s">
        <v>418</v>
      </c>
      <c r="D43" s="71" t="s">
        <v>35</v>
      </c>
      <c r="E43" s="73">
        <v>40415</v>
      </c>
      <c r="F43" s="73">
        <v>40416</v>
      </c>
      <c r="G43" s="71">
        <v>1</v>
      </c>
      <c r="H43" s="71" t="s">
        <v>36</v>
      </c>
      <c r="I43" s="71" t="s">
        <v>37</v>
      </c>
      <c r="J43" s="71" t="s">
        <v>38</v>
      </c>
      <c r="K43" s="71"/>
    </row>
    <row r="44" spans="1:11" ht="12.75" customHeight="1" x14ac:dyDescent="0.15">
      <c r="A44" s="71" t="s">
        <v>392</v>
      </c>
      <c r="B44" s="71" t="s">
        <v>417</v>
      </c>
      <c r="C44" s="71" t="s">
        <v>418</v>
      </c>
      <c r="D44" s="71" t="s">
        <v>35</v>
      </c>
      <c r="E44" s="73">
        <v>40424</v>
      </c>
      <c r="F44" s="73">
        <v>40425</v>
      </c>
      <c r="G44" s="71">
        <v>1</v>
      </c>
      <c r="H44" s="71" t="s">
        <v>36</v>
      </c>
      <c r="I44" s="71" t="s">
        <v>37</v>
      </c>
      <c r="J44" s="71" t="s">
        <v>38</v>
      </c>
      <c r="K44" s="71"/>
    </row>
    <row r="45" spans="1:11" ht="12.75" customHeight="1" x14ac:dyDescent="0.15">
      <c r="A45" s="71" t="s">
        <v>392</v>
      </c>
      <c r="B45" s="71" t="s">
        <v>423</v>
      </c>
      <c r="C45" s="71" t="s">
        <v>424</v>
      </c>
      <c r="D45" s="71" t="s">
        <v>41</v>
      </c>
      <c r="E45" s="73">
        <v>40414</v>
      </c>
      <c r="F45" s="73">
        <v>40415</v>
      </c>
      <c r="G45" s="71">
        <v>1</v>
      </c>
      <c r="H45" s="71" t="s">
        <v>39</v>
      </c>
      <c r="I45" s="71" t="s">
        <v>40</v>
      </c>
      <c r="J45" s="71" t="s">
        <v>38</v>
      </c>
      <c r="K45" s="71"/>
    </row>
    <row r="46" spans="1:11" ht="12.75" customHeight="1" x14ac:dyDescent="0.15">
      <c r="A46" s="71" t="s">
        <v>392</v>
      </c>
      <c r="B46" s="71" t="s">
        <v>430</v>
      </c>
      <c r="C46" s="71" t="s">
        <v>431</v>
      </c>
      <c r="D46" s="71" t="s">
        <v>41</v>
      </c>
      <c r="E46" s="73">
        <v>40414</v>
      </c>
      <c r="F46" s="73">
        <v>40415</v>
      </c>
      <c r="G46" s="71">
        <v>1</v>
      </c>
      <c r="H46" s="71" t="s">
        <v>39</v>
      </c>
      <c r="I46" s="71" t="s">
        <v>40</v>
      </c>
      <c r="J46" s="71" t="s">
        <v>38</v>
      </c>
      <c r="K46" s="71"/>
    </row>
    <row r="47" spans="1:11" ht="12.75" customHeight="1" x14ac:dyDescent="0.15">
      <c r="A47" s="71" t="s">
        <v>392</v>
      </c>
      <c r="B47" s="71" t="s">
        <v>438</v>
      </c>
      <c r="C47" s="71" t="s">
        <v>439</v>
      </c>
      <c r="D47" s="71" t="s">
        <v>41</v>
      </c>
      <c r="E47" s="73">
        <v>40414</v>
      </c>
      <c r="F47" s="73">
        <v>40415</v>
      </c>
      <c r="G47" s="71">
        <v>1</v>
      </c>
      <c r="H47" s="71" t="s">
        <v>39</v>
      </c>
      <c r="I47" s="71" t="s">
        <v>40</v>
      </c>
      <c r="J47" s="71" t="s">
        <v>38</v>
      </c>
      <c r="K47" s="71"/>
    </row>
    <row r="48" spans="1:11" ht="12.75" customHeight="1" x14ac:dyDescent="0.15">
      <c r="A48" s="71" t="s">
        <v>392</v>
      </c>
      <c r="B48" s="71" t="s">
        <v>446</v>
      </c>
      <c r="C48" s="71" t="s">
        <v>447</v>
      </c>
      <c r="D48" s="71" t="s">
        <v>41</v>
      </c>
      <c r="E48" s="73">
        <v>40414</v>
      </c>
      <c r="F48" s="73">
        <v>40415</v>
      </c>
      <c r="G48" s="71">
        <v>1</v>
      </c>
      <c r="H48" s="71" t="s">
        <v>39</v>
      </c>
      <c r="I48" s="71" t="s">
        <v>40</v>
      </c>
      <c r="J48" s="71" t="s">
        <v>38</v>
      </c>
      <c r="K48" s="71"/>
    </row>
    <row r="49" spans="1:11" ht="12.75" customHeight="1" x14ac:dyDescent="0.15">
      <c r="A49" s="71" t="s">
        <v>392</v>
      </c>
      <c r="B49" s="71" t="s">
        <v>448</v>
      </c>
      <c r="C49" s="71" t="s">
        <v>449</v>
      </c>
      <c r="D49" s="71" t="s">
        <v>35</v>
      </c>
      <c r="E49" s="73">
        <v>40369</v>
      </c>
      <c r="F49" s="73">
        <v>40370</v>
      </c>
      <c r="G49" s="71">
        <v>1</v>
      </c>
      <c r="H49" s="71" t="s">
        <v>36</v>
      </c>
      <c r="I49" s="71" t="s">
        <v>37</v>
      </c>
      <c r="J49" s="71" t="s">
        <v>38</v>
      </c>
      <c r="K49" s="71"/>
    </row>
    <row r="50" spans="1:11" ht="12.75" customHeight="1" x14ac:dyDescent="0.15">
      <c r="A50" s="71" t="s">
        <v>392</v>
      </c>
      <c r="B50" s="71" t="s">
        <v>448</v>
      </c>
      <c r="C50" s="71" t="s">
        <v>449</v>
      </c>
      <c r="D50" s="71" t="s">
        <v>35</v>
      </c>
      <c r="E50" s="73">
        <v>40370</v>
      </c>
      <c r="F50" s="73">
        <v>40371</v>
      </c>
      <c r="G50" s="71">
        <v>1</v>
      </c>
      <c r="H50" s="71" t="s">
        <v>36</v>
      </c>
      <c r="I50" s="71" t="s">
        <v>37</v>
      </c>
      <c r="J50" s="71" t="s">
        <v>38</v>
      </c>
      <c r="K50" s="71"/>
    </row>
    <row r="51" spans="1:11" ht="12.75" customHeight="1" x14ac:dyDescent="0.15">
      <c r="A51" s="71" t="s">
        <v>392</v>
      </c>
      <c r="B51" s="71" t="s">
        <v>448</v>
      </c>
      <c r="C51" s="71" t="s">
        <v>449</v>
      </c>
      <c r="D51" s="71" t="s">
        <v>35</v>
      </c>
      <c r="E51" s="73">
        <v>40372</v>
      </c>
      <c r="F51" s="73">
        <v>40373</v>
      </c>
      <c r="G51" s="71">
        <v>1</v>
      </c>
      <c r="H51" s="71" t="s">
        <v>36</v>
      </c>
      <c r="I51" s="71" t="s">
        <v>37</v>
      </c>
      <c r="J51" s="71" t="s">
        <v>38</v>
      </c>
      <c r="K51" s="71"/>
    </row>
    <row r="52" spans="1:11" ht="12.75" customHeight="1" x14ac:dyDescent="0.15">
      <c r="A52" s="71" t="s">
        <v>392</v>
      </c>
      <c r="B52" s="71" t="s">
        <v>448</v>
      </c>
      <c r="C52" s="71" t="s">
        <v>449</v>
      </c>
      <c r="D52" s="71" t="s">
        <v>35</v>
      </c>
      <c r="E52" s="73">
        <v>40373</v>
      </c>
      <c r="F52" s="73">
        <v>40374</v>
      </c>
      <c r="G52" s="71">
        <v>1</v>
      </c>
      <c r="H52" s="71" t="s">
        <v>36</v>
      </c>
      <c r="I52" s="71" t="s">
        <v>37</v>
      </c>
      <c r="J52" s="71" t="s">
        <v>38</v>
      </c>
      <c r="K52" s="71"/>
    </row>
    <row r="53" spans="1:11" ht="12.75" customHeight="1" x14ac:dyDescent="0.15">
      <c r="A53" s="71" t="s">
        <v>392</v>
      </c>
      <c r="B53" s="71" t="s">
        <v>448</v>
      </c>
      <c r="C53" s="71" t="s">
        <v>449</v>
      </c>
      <c r="D53" s="71" t="s">
        <v>35</v>
      </c>
      <c r="E53" s="73">
        <v>40374</v>
      </c>
      <c r="F53" s="73">
        <v>40375</v>
      </c>
      <c r="G53" s="71">
        <v>1</v>
      </c>
      <c r="H53" s="71" t="s">
        <v>36</v>
      </c>
      <c r="I53" s="71" t="s">
        <v>37</v>
      </c>
      <c r="J53" s="71" t="s">
        <v>38</v>
      </c>
      <c r="K53" s="71"/>
    </row>
    <row r="54" spans="1:11" ht="12.75" customHeight="1" x14ac:dyDescent="0.15">
      <c r="A54" s="71" t="s">
        <v>392</v>
      </c>
      <c r="B54" s="71" t="s">
        <v>448</v>
      </c>
      <c r="C54" s="71" t="s">
        <v>449</v>
      </c>
      <c r="D54" s="71" t="s">
        <v>35</v>
      </c>
      <c r="E54" s="73">
        <v>40376</v>
      </c>
      <c r="F54" s="73">
        <v>40377</v>
      </c>
      <c r="G54" s="71">
        <v>1</v>
      </c>
      <c r="H54" s="71" t="s">
        <v>36</v>
      </c>
      <c r="I54" s="71" t="s">
        <v>37</v>
      </c>
      <c r="J54" s="71" t="s">
        <v>38</v>
      </c>
      <c r="K54" s="71"/>
    </row>
    <row r="55" spans="1:11" ht="12.75" customHeight="1" x14ac:dyDescent="0.15">
      <c r="A55" s="71" t="s">
        <v>392</v>
      </c>
      <c r="B55" s="71" t="s">
        <v>448</v>
      </c>
      <c r="C55" s="71" t="s">
        <v>449</v>
      </c>
      <c r="D55" s="71" t="s">
        <v>35</v>
      </c>
      <c r="E55" s="73">
        <v>40378</v>
      </c>
      <c r="F55" s="73">
        <v>40379</v>
      </c>
      <c r="G55" s="71">
        <v>1</v>
      </c>
      <c r="H55" s="71" t="s">
        <v>36</v>
      </c>
      <c r="I55" s="71" t="s">
        <v>37</v>
      </c>
      <c r="J55" s="71" t="s">
        <v>38</v>
      </c>
      <c r="K55" s="71"/>
    </row>
    <row r="56" spans="1:11" ht="12.75" customHeight="1" x14ac:dyDescent="0.15">
      <c r="A56" s="71" t="s">
        <v>392</v>
      </c>
      <c r="B56" s="71" t="s">
        <v>448</v>
      </c>
      <c r="C56" s="71" t="s">
        <v>449</v>
      </c>
      <c r="D56" s="71" t="s">
        <v>35</v>
      </c>
      <c r="E56" s="73">
        <v>40385</v>
      </c>
      <c r="F56" s="73">
        <v>40386</v>
      </c>
      <c r="G56" s="71">
        <v>1</v>
      </c>
      <c r="H56" s="71" t="s">
        <v>36</v>
      </c>
      <c r="I56" s="71" t="s">
        <v>37</v>
      </c>
      <c r="J56" s="71" t="s">
        <v>38</v>
      </c>
      <c r="K56" s="71"/>
    </row>
    <row r="57" spans="1:11" ht="12.75" customHeight="1" x14ac:dyDescent="0.15">
      <c r="A57" s="71" t="s">
        <v>392</v>
      </c>
      <c r="B57" s="71" t="s">
        <v>448</v>
      </c>
      <c r="C57" s="71" t="s">
        <v>449</v>
      </c>
      <c r="D57" s="71" t="s">
        <v>35</v>
      </c>
      <c r="E57" s="73">
        <v>40388</v>
      </c>
      <c r="F57" s="73">
        <v>40389</v>
      </c>
      <c r="G57" s="71">
        <v>1</v>
      </c>
      <c r="H57" s="71" t="s">
        <v>36</v>
      </c>
      <c r="I57" s="71" t="s">
        <v>37</v>
      </c>
      <c r="J57" s="71" t="s">
        <v>38</v>
      </c>
      <c r="K57" s="71"/>
    </row>
    <row r="58" spans="1:11" ht="12.75" customHeight="1" x14ac:dyDescent="0.15">
      <c r="A58" s="71" t="s">
        <v>392</v>
      </c>
      <c r="B58" s="71" t="s">
        <v>448</v>
      </c>
      <c r="C58" s="71" t="s">
        <v>449</v>
      </c>
      <c r="D58" s="71" t="s">
        <v>35</v>
      </c>
      <c r="E58" s="73">
        <v>40389</v>
      </c>
      <c r="F58" s="73">
        <v>40391</v>
      </c>
      <c r="G58" s="71">
        <v>2</v>
      </c>
      <c r="H58" s="71" t="s">
        <v>36</v>
      </c>
      <c r="I58" s="71" t="s">
        <v>37</v>
      </c>
      <c r="J58" s="71" t="s">
        <v>38</v>
      </c>
      <c r="K58" s="71"/>
    </row>
    <row r="59" spans="1:11" ht="12.75" customHeight="1" x14ac:dyDescent="0.15">
      <c r="A59" s="71" t="s">
        <v>392</v>
      </c>
      <c r="B59" s="71" t="s">
        <v>448</v>
      </c>
      <c r="C59" s="71" t="s">
        <v>449</v>
      </c>
      <c r="D59" s="71" t="s">
        <v>35</v>
      </c>
      <c r="E59" s="73">
        <v>40391</v>
      </c>
      <c r="F59" s="73">
        <v>40392</v>
      </c>
      <c r="G59" s="71">
        <v>1</v>
      </c>
      <c r="H59" s="71" t="s">
        <v>36</v>
      </c>
      <c r="I59" s="71" t="s">
        <v>37</v>
      </c>
      <c r="J59" s="71" t="s">
        <v>38</v>
      </c>
      <c r="K59" s="71"/>
    </row>
    <row r="60" spans="1:11" ht="12.75" customHeight="1" x14ac:dyDescent="0.15">
      <c r="A60" s="71" t="s">
        <v>392</v>
      </c>
      <c r="B60" s="71" t="s">
        <v>448</v>
      </c>
      <c r="C60" s="71" t="s">
        <v>449</v>
      </c>
      <c r="D60" s="71" t="s">
        <v>35</v>
      </c>
      <c r="E60" s="73">
        <v>40412</v>
      </c>
      <c r="F60" s="73">
        <v>40413</v>
      </c>
      <c r="G60" s="71">
        <v>1</v>
      </c>
      <c r="H60" s="71" t="s">
        <v>36</v>
      </c>
      <c r="I60" s="71" t="s">
        <v>37</v>
      </c>
      <c r="J60" s="71" t="s">
        <v>38</v>
      </c>
      <c r="K60" s="71"/>
    </row>
    <row r="61" spans="1:11" ht="12.75" customHeight="1" x14ac:dyDescent="0.15">
      <c r="A61" s="71" t="s">
        <v>392</v>
      </c>
      <c r="B61" s="71" t="s">
        <v>448</v>
      </c>
      <c r="C61" s="71" t="s">
        <v>449</v>
      </c>
      <c r="D61" s="71" t="s">
        <v>35</v>
      </c>
      <c r="E61" s="73">
        <v>40413</v>
      </c>
      <c r="F61" s="73">
        <v>40414</v>
      </c>
      <c r="G61" s="71">
        <v>1</v>
      </c>
      <c r="H61" s="71" t="s">
        <v>36</v>
      </c>
      <c r="I61" s="71" t="s">
        <v>37</v>
      </c>
      <c r="J61" s="71" t="s">
        <v>38</v>
      </c>
      <c r="K61" s="71"/>
    </row>
    <row r="62" spans="1:11" ht="12.75" customHeight="1" x14ac:dyDescent="0.15">
      <c r="A62" s="71" t="s">
        <v>392</v>
      </c>
      <c r="B62" s="71" t="s">
        <v>448</v>
      </c>
      <c r="C62" s="71" t="s">
        <v>449</v>
      </c>
      <c r="D62" s="71" t="s">
        <v>35</v>
      </c>
      <c r="E62" s="73">
        <v>40414</v>
      </c>
      <c r="F62" s="73">
        <v>40415</v>
      </c>
      <c r="G62" s="71">
        <v>1</v>
      </c>
      <c r="H62" s="71" t="s">
        <v>36</v>
      </c>
      <c r="I62" s="71" t="s">
        <v>37</v>
      </c>
      <c r="J62" s="71" t="s">
        <v>38</v>
      </c>
      <c r="K62" s="71"/>
    </row>
    <row r="63" spans="1:11" ht="12.75" customHeight="1" x14ac:dyDescent="0.15">
      <c r="A63" s="71" t="s">
        <v>392</v>
      </c>
      <c r="B63" s="71" t="s">
        <v>448</v>
      </c>
      <c r="C63" s="71" t="s">
        <v>449</v>
      </c>
      <c r="D63" s="71" t="s">
        <v>35</v>
      </c>
      <c r="E63" s="73">
        <v>40415</v>
      </c>
      <c r="F63" s="73">
        <v>40416</v>
      </c>
      <c r="G63" s="71">
        <v>1</v>
      </c>
      <c r="H63" s="71" t="s">
        <v>36</v>
      </c>
      <c r="I63" s="71" t="s">
        <v>37</v>
      </c>
      <c r="J63" s="71" t="s">
        <v>38</v>
      </c>
      <c r="K63" s="71"/>
    </row>
    <row r="64" spans="1:11" ht="12.75" customHeight="1" x14ac:dyDescent="0.15">
      <c r="A64" s="71" t="s">
        <v>392</v>
      </c>
      <c r="B64" s="71" t="s">
        <v>448</v>
      </c>
      <c r="C64" s="71" t="s">
        <v>449</v>
      </c>
      <c r="D64" s="71" t="s">
        <v>35</v>
      </c>
      <c r="E64" s="73">
        <v>40424</v>
      </c>
      <c r="F64" s="73">
        <v>40425</v>
      </c>
      <c r="G64" s="71">
        <v>1</v>
      </c>
      <c r="H64" s="71" t="s">
        <v>36</v>
      </c>
      <c r="I64" s="71" t="s">
        <v>37</v>
      </c>
      <c r="J64" s="71" t="s">
        <v>38</v>
      </c>
      <c r="K64" s="71"/>
    </row>
    <row r="65" spans="1:11" ht="12.75" customHeight="1" x14ac:dyDescent="0.15">
      <c r="A65" s="71" t="s">
        <v>392</v>
      </c>
      <c r="B65" s="71" t="s">
        <v>452</v>
      </c>
      <c r="C65" s="71" t="s">
        <v>453</v>
      </c>
      <c r="D65" s="71" t="s">
        <v>41</v>
      </c>
      <c r="E65" s="73">
        <v>40414</v>
      </c>
      <c r="F65" s="73">
        <v>40415</v>
      </c>
      <c r="G65" s="71">
        <v>1</v>
      </c>
      <c r="H65" s="71" t="s">
        <v>39</v>
      </c>
      <c r="I65" s="71" t="s">
        <v>40</v>
      </c>
      <c r="J65" s="71" t="s">
        <v>38</v>
      </c>
      <c r="K65" s="71"/>
    </row>
    <row r="66" spans="1:11" ht="12.75" customHeight="1" x14ac:dyDescent="0.15">
      <c r="A66" s="71" t="s">
        <v>392</v>
      </c>
      <c r="B66" s="71" t="s">
        <v>464</v>
      </c>
      <c r="C66" s="71" t="s">
        <v>465</v>
      </c>
      <c r="D66" s="71" t="s">
        <v>41</v>
      </c>
      <c r="E66" s="73">
        <v>40414</v>
      </c>
      <c r="F66" s="73">
        <v>40415</v>
      </c>
      <c r="G66" s="71">
        <v>1</v>
      </c>
      <c r="H66" s="71" t="s">
        <v>39</v>
      </c>
      <c r="I66" s="71" t="s">
        <v>40</v>
      </c>
      <c r="J66" s="71" t="s">
        <v>38</v>
      </c>
      <c r="K66" s="71"/>
    </row>
    <row r="67" spans="1:11" ht="12.75" customHeight="1" x14ac:dyDescent="0.15">
      <c r="A67" s="71" t="s">
        <v>392</v>
      </c>
      <c r="B67" s="71" t="s">
        <v>466</v>
      </c>
      <c r="C67" s="71" t="s">
        <v>467</v>
      </c>
      <c r="D67" s="71" t="s">
        <v>41</v>
      </c>
      <c r="E67" s="73">
        <v>40414</v>
      </c>
      <c r="F67" s="73">
        <v>40415</v>
      </c>
      <c r="G67" s="71">
        <v>1</v>
      </c>
      <c r="H67" s="71" t="s">
        <v>39</v>
      </c>
      <c r="I67" s="71" t="s">
        <v>40</v>
      </c>
      <c r="J67" s="71" t="s">
        <v>38</v>
      </c>
      <c r="K67" s="71"/>
    </row>
    <row r="68" spans="1:11" ht="12.75" customHeight="1" x14ac:dyDescent="0.15">
      <c r="A68" s="71" t="s">
        <v>392</v>
      </c>
      <c r="B68" s="71" t="s">
        <v>472</v>
      </c>
      <c r="C68" s="71" t="s">
        <v>473</v>
      </c>
      <c r="D68" s="71" t="s">
        <v>35</v>
      </c>
      <c r="E68" s="73">
        <v>40391</v>
      </c>
      <c r="F68" s="73">
        <v>40392</v>
      </c>
      <c r="G68" s="71">
        <v>1</v>
      </c>
      <c r="H68" s="71" t="s">
        <v>36</v>
      </c>
      <c r="I68" s="71" t="s">
        <v>37</v>
      </c>
      <c r="J68" s="71" t="s">
        <v>38</v>
      </c>
      <c r="K68" s="71"/>
    </row>
    <row r="69" spans="1:11" ht="12.75" customHeight="1" x14ac:dyDescent="0.15">
      <c r="A69" s="71" t="s">
        <v>392</v>
      </c>
      <c r="B69" s="156" t="s">
        <v>474</v>
      </c>
      <c r="C69" s="156" t="s">
        <v>475</v>
      </c>
      <c r="D69" s="71" t="s">
        <v>41</v>
      </c>
      <c r="E69" s="73">
        <v>40414</v>
      </c>
      <c r="F69" s="73">
        <v>40415</v>
      </c>
      <c r="G69" s="71">
        <v>1</v>
      </c>
      <c r="H69" s="71" t="s">
        <v>39</v>
      </c>
      <c r="I69" s="71" t="s">
        <v>40</v>
      </c>
      <c r="J69" s="71" t="s">
        <v>38</v>
      </c>
      <c r="K69" s="71"/>
    </row>
    <row r="70" spans="1:11" ht="12.75" customHeight="1" x14ac:dyDescent="0.15">
      <c r="A70" s="71" t="s">
        <v>392</v>
      </c>
      <c r="B70" s="71" t="s">
        <v>478</v>
      </c>
      <c r="C70" s="71" t="s">
        <v>479</v>
      </c>
      <c r="D70" s="71" t="s">
        <v>41</v>
      </c>
      <c r="E70" s="73">
        <v>40414</v>
      </c>
      <c r="F70" s="73">
        <v>40415</v>
      </c>
      <c r="G70" s="71">
        <v>1</v>
      </c>
      <c r="H70" s="71" t="s">
        <v>39</v>
      </c>
      <c r="I70" s="71" t="s">
        <v>40</v>
      </c>
      <c r="J70" s="71" t="s">
        <v>26</v>
      </c>
      <c r="K70" s="71"/>
    </row>
    <row r="71" spans="1:11" ht="12.75" customHeight="1" x14ac:dyDescent="0.15">
      <c r="A71" s="71" t="s">
        <v>392</v>
      </c>
      <c r="B71" s="71" t="s">
        <v>480</v>
      </c>
      <c r="C71" s="71" t="s">
        <v>481</v>
      </c>
      <c r="D71" s="71" t="s">
        <v>35</v>
      </c>
      <c r="E71" s="73">
        <v>40327</v>
      </c>
      <c r="F71" s="73">
        <v>40328</v>
      </c>
      <c r="G71" s="71">
        <v>1</v>
      </c>
      <c r="H71" s="71" t="s">
        <v>36</v>
      </c>
      <c r="I71" s="71" t="s">
        <v>37</v>
      </c>
      <c r="J71" s="71" t="s">
        <v>38</v>
      </c>
      <c r="K71" s="71"/>
    </row>
    <row r="72" spans="1:11" ht="12.75" customHeight="1" x14ac:dyDescent="0.15">
      <c r="A72" s="71" t="s">
        <v>392</v>
      </c>
      <c r="B72" s="71" t="s">
        <v>480</v>
      </c>
      <c r="C72" s="71" t="s">
        <v>481</v>
      </c>
      <c r="D72" s="71" t="s">
        <v>35</v>
      </c>
      <c r="E72" s="73">
        <v>40369</v>
      </c>
      <c r="F72" s="73">
        <v>40370</v>
      </c>
      <c r="G72" s="71">
        <v>1</v>
      </c>
      <c r="H72" s="71" t="s">
        <v>36</v>
      </c>
      <c r="I72" s="71" t="s">
        <v>37</v>
      </c>
      <c r="J72" s="71" t="s">
        <v>38</v>
      </c>
      <c r="K72" s="71"/>
    </row>
    <row r="73" spans="1:11" ht="12.75" customHeight="1" x14ac:dyDescent="0.15">
      <c r="A73" s="71" t="s">
        <v>392</v>
      </c>
      <c r="B73" s="71" t="s">
        <v>480</v>
      </c>
      <c r="C73" s="71" t="s">
        <v>481</v>
      </c>
      <c r="D73" s="71" t="s">
        <v>35</v>
      </c>
      <c r="E73" s="73">
        <v>40373</v>
      </c>
      <c r="F73" s="73">
        <v>40374</v>
      </c>
      <c r="G73" s="71">
        <v>1</v>
      </c>
      <c r="H73" s="71" t="s">
        <v>36</v>
      </c>
      <c r="I73" s="71" t="s">
        <v>37</v>
      </c>
      <c r="J73" s="71" t="s">
        <v>38</v>
      </c>
      <c r="K73" s="71"/>
    </row>
    <row r="74" spans="1:11" ht="12.75" customHeight="1" x14ac:dyDescent="0.15">
      <c r="A74" s="71" t="s">
        <v>392</v>
      </c>
      <c r="B74" s="71" t="s">
        <v>480</v>
      </c>
      <c r="C74" s="71" t="s">
        <v>481</v>
      </c>
      <c r="D74" s="71" t="s">
        <v>35</v>
      </c>
      <c r="E74" s="73">
        <v>40374</v>
      </c>
      <c r="F74" s="73">
        <v>40375</v>
      </c>
      <c r="G74" s="71">
        <v>1</v>
      </c>
      <c r="H74" s="71" t="s">
        <v>36</v>
      </c>
      <c r="I74" s="71" t="s">
        <v>37</v>
      </c>
      <c r="J74" s="71" t="s">
        <v>38</v>
      </c>
      <c r="K74" s="71"/>
    </row>
    <row r="75" spans="1:11" ht="12.75" customHeight="1" x14ac:dyDescent="0.15">
      <c r="A75" s="71" t="s">
        <v>392</v>
      </c>
      <c r="B75" s="71" t="s">
        <v>480</v>
      </c>
      <c r="C75" s="71" t="s">
        <v>481</v>
      </c>
      <c r="D75" s="71" t="s">
        <v>35</v>
      </c>
      <c r="E75" s="73">
        <v>40376</v>
      </c>
      <c r="F75" s="73">
        <v>40377</v>
      </c>
      <c r="G75" s="71">
        <v>1</v>
      </c>
      <c r="H75" s="71" t="s">
        <v>36</v>
      </c>
      <c r="I75" s="71" t="s">
        <v>37</v>
      </c>
      <c r="J75" s="71" t="s">
        <v>38</v>
      </c>
      <c r="K75" s="71"/>
    </row>
    <row r="76" spans="1:11" ht="12.75" customHeight="1" x14ac:dyDescent="0.15">
      <c r="A76" s="71" t="s">
        <v>392</v>
      </c>
      <c r="B76" s="71" t="s">
        <v>480</v>
      </c>
      <c r="C76" s="71" t="s">
        <v>481</v>
      </c>
      <c r="D76" s="71" t="s">
        <v>35</v>
      </c>
      <c r="E76" s="73">
        <v>40378</v>
      </c>
      <c r="F76" s="73">
        <v>40379</v>
      </c>
      <c r="G76" s="71">
        <v>1</v>
      </c>
      <c r="H76" s="71" t="s">
        <v>36</v>
      </c>
      <c r="I76" s="71" t="s">
        <v>37</v>
      </c>
      <c r="J76" s="71" t="s">
        <v>38</v>
      </c>
      <c r="K76" s="71"/>
    </row>
    <row r="77" spans="1:11" ht="12.75" customHeight="1" x14ac:dyDescent="0.15">
      <c r="A77" s="71" t="s">
        <v>392</v>
      </c>
      <c r="B77" s="71" t="s">
        <v>480</v>
      </c>
      <c r="C77" s="71" t="s">
        <v>481</v>
      </c>
      <c r="D77" s="71" t="s">
        <v>35</v>
      </c>
      <c r="E77" s="73">
        <v>40385</v>
      </c>
      <c r="F77" s="73">
        <v>40386</v>
      </c>
      <c r="G77" s="71">
        <v>1</v>
      </c>
      <c r="H77" s="71" t="s">
        <v>36</v>
      </c>
      <c r="I77" s="71" t="s">
        <v>37</v>
      </c>
      <c r="J77" s="71" t="s">
        <v>38</v>
      </c>
      <c r="K77" s="71"/>
    </row>
    <row r="78" spans="1:11" ht="12.75" customHeight="1" x14ac:dyDescent="0.15">
      <c r="A78" s="71" t="s">
        <v>392</v>
      </c>
      <c r="B78" s="71" t="s">
        <v>480</v>
      </c>
      <c r="C78" s="71" t="s">
        <v>481</v>
      </c>
      <c r="D78" s="71" t="s">
        <v>35</v>
      </c>
      <c r="E78" s="73">
        <v>40388</v>
      </c>
      <c r="F78" s="73">
        <v>40389</v>
      </c>
      <c r="G78" s="71">
        <v>1</v>
      </c>
      <c r="H78" s="71" t="s">
        <v>36</v>
      </c>
      <c r="I78" s="71" t="s">
        <v>37</v>
      </c>
      <c r="J78" s="71" t="s">
        <v>38</v>
      </c>
      <c r="K78" s="71"/>
    </row>
    <row r="79" spans="1:11" ht="12.75" customHeight="1" x14ac:dyDescent="0.15">
      <c r="A79" s="71" t="s">
        <v>392</v>
      </c>
      <c r="B79" s="71" t="s">
        <v>480</v>
      </c>
      <c r="C79" s="71" t="s">
        <v>481</v>
      </c>
      <c r="D79" s="71" t="s">
        <v>35</v>
      </c>
      <c r="E79" s="73">
        <v>40389</v>
      </c>
      <c r="F79" s="73">
        <v>40391</v>
      </c>
      <c r="G79" s="71">
        <v>2</v>
      </c>
      <c r="H79" s="71" t="s">
        <v>36</v>
      </c>
      <c r="I79" s="71" t="s">
        <v>37</v>
      </c>
      <c r="J79" s="71" t="s">
        <v>38</v>
      </c>
      <c r="K79" s="71"/>
    </row>
    <row r="80" spans="1:11" ht="12.75" customHeight="1" x14ac:dyDescent="0.15">
      <c r="A80" s="71" t="s">
        <v>392</v>
      </c>
      <c r="B80" s="71" t="s">
        <v>480</v>
      </c>
      <c r="C80" s="71" t="s">
        <v>481</v>
      </c>
      <c r="D80" s="71" t="s">
        <v>35</v>
      </c>
      <c r="E80" s="73">
        <v>40391</v>
      </c>
      <c r="F80" s="73">
        <v>40391</v>
      </c>
      <c r="G80" s="71">
        <v>1</v>
      </c>
      <c r="H80" s="71" t="s">
        <v>36</v>
      </c>
      <c r="I80" s="71" t="s">
        <v>37</v>
      </c>
      <c r="J80" s="71" t="s">
        <v>38</v>
      </c>
      <c r="K80" s="71"/>
    </row>
    <row r="81" spans="1:11" ht="12.75" customHeight="1" x14ac:dyDescent="0.15">
      <c r="A81" s="71" t="s">
        <v>392</v>
      </c>
      <c r="B81" s="71" t="s">
        <v>480</v>
      </c>
      <c r="C81" s="71" t="s">
        <v>481</v>
      </c>
      <c r="D81" s="71" t="s">
        <v>35</v>
      </c>
      <c r="E81" s="73">
        <v>40412</v>
      </c>
      <c r="F81" s="73">
        <v>40413</v>
      </c>
      <c r="G81" s="71">
        <v>1</v>
      </c>
      <c r="H81" s="71" t="s">
        <v>36</v>
      </c>
      <c r="I81" s="71" t="s">
        <v>37</v>
      </c>
      <c r="J81" s="71" t="s">
        <v>38</v>
      </c>
      <c r="K81" s="71"/>
    </row>
    <row r="82" spans="1:11" ht="12.75" customHeight="1" x14ac:dyDescent="0.15">
      <c r="A82" s="71" t="s">
        <v>392</v>
      </c>
      <c r="B82" s="71" t="s">
        <v>480</v>
      </c>
      <c r="C82" s="71" t="s">
        <v>481</v>
      </c>
      <c r="D82" s="71" t="s">
        <v>35</v>
      </c>
      <c r="E82" s="73">
        <v>40413</v>
      </c>
      <c r="F82" s="73">
        <v>40414</v>
      </c>
      <c r="G82" s="71">
        <v>1</v>
      </c>
      <c r="H82" s="71" t="s">
        <v>36</v>
      </c>
      <c r="I82" s="71" t="s">
        <v>37</v>
      </c>
      <c r="J82" s="71" t="s">
        <v>38</v>
      </c>
      <c r="K82" s="71"/>
    </row>
    <row r="83" spans="1:11" ht="12.75" customHeight="1" x14ac:dyDescent="0.15">
      <c r="A83" s="71" t="s">
        <v>392</v>
      </c>
      <c r="B83" s="71" t="s">
        <v>480</v>
      </c>
      <c r="C83" s="71" t="s">
        <v>481</v>
      </c>
      <c r="D83" s="71" t="s">
        <v>35</v>
      </c>
      <c r="E83" s="73">
        <v>40414</v>
      </c>
      <c r="F83" s="73">
        <v>40415</v>
      </c>
      <c r="G83" s="71">
        <v>1</v>
      </c>
      <c r="H83" s="71" t="s">
        <v>36</v>
      </c>
      <c r="I83" s="71" t="s">
        <v>37</v>
      </c>
      <c r="J83" s="71" t="s">
        <v>38</v>
      </c>
      <c r="K83" s="71"/>
    </row>
    <row r="84" spans="1:11" ht="12.75" customHeight="1" x14ac:dyDescent="0.15">
      <c r="A84" s="71" t="s">
        <v>392</v>
      </c>
      <c r="B84" s="71" t="s">
        <v>480</v>
      </c>
      <c r="C84" s="71" t="s">
        <v>481</v>
      </c>
      <c r="D84" s="71" t="s">
        <v>35</v>
      </c>
      <c r="E84" s="73">
        <v>40415</v>
      </c>
      <c r="F84" s="73">
        <v>40416</v>
      </c>
      <c r="G84" s="71">
        <v>1</v>
      </c>
      <c r="H84" s="71" t="s">
        <v>36</v>
      </c>
      <c r="I84" s="71" t="s">
        <v>37</v>
      </c>
      <c r="J84" s="71" t="s">
        <v>38</v>
      </c>
      <c r="K84" s="71"/>
    </row>
    <row r="85" spans="1:11" ht="12.75" customHeight="1" x14ac:dyDescent="0.15">
      <c r="A85" s="71" t="s">
        <v>392</v>
      </c>
      <c r="B85" s="71" t="s">
        <v>480</v>
      </c>
      <c r="C85" s="71" t="s">
        <v>481</v>
      </c>
      <c r="D85" s="71" t="s">
        <v>35</v>
      </c>
      <c r="E85" s="73">
        <v>40424</v>
      </c>
      <c r="F85" s="73">
        <v>40425</v>
      </c>
      <c r="G85" s="71">
        <v>1</v>
      </c>
      <c r="H85" s="71" t="s">
        <v>36</v>
      </c>
      <c r="I85" s="71" t="s">
        <v>37</v>
      </c>
      <c r="J85" s="71" t="s">
        <v>38</v>
      </c>
      <c r="K85" s="71"/>
    </row>
    <row r="86" spans="1:11" ht="12.75" customHeight="1" x14ac:dyDescent="0.15">
      <c r="A86" s="71" t="s">
        <v>392</v>
      </c>
      <c r="B86" s="71" t="s">
        <v>484</v>
      </c>
      <c r="C86" s="71" t="s">
        <v>485</v>
      </c>
      <c r="D86" s="71" t="s">
        <v>41</v>
      </c>
      <c r="E86" s="73">
        <v>40414</v>
      </c>
      <c r="F86" s="73">
        <v>40415</v>
      </c>
      <c r="G86" s="71">
        <v>1</v>
      </c>
      <c r="H86" s="71" t="s">
        <v>39</v>
      </c>
      <c r="I86" s="71" t="s">
        <v>40</v>
      </c>
      <c r="J86" s="71" t="s">
        <v>38</v>
      </c>
      <c r="K86" s="71"/>
    </row>
    <row r="87" spans="1:11" ht="12.75" customHeight="1" x14ac:dyDescent="0.15">
      <c r="A87" s="71" t="s">
        <v>392</v>
      </c>
      <c r="B87" s="71" t="s">
        <v>490</v>
      </c>
      <c r="C87" s="71" t="s">
        <v>491</v>
      </c>
      <c r="D87" s="71" t="s">
        <v>41</v>
      </c>
      <c r="E87" s="73">
        <v>40414</v>
      </c>
      <c r="F87" s="73">
        <v>40415</v>
      </c>
      <c r="G87" s="71">
        <v>1</v>
      </c>
      <c r="H87" s="71" t="s">
        <v>39</v>
      </c>
      <c r="I87" s="71" t="s">
        <v>40</v>
      </c>
      <c r="J87" s="71" t="s">
        <v>38</v>
      </c>
      <c r="K87" s="71"/>
    </row>
    <row r="88" spans="1:11" ht="12.75" customHeight="1" x14ac:dyDescent="0.15">
      <c r="A88" s="71" t="s">
        <v>392</v>
      </c>
      <c r="B88" s="71" t="s">
        <v>492</v>
      </c>
      <c r="C88" s="71" t="s">
        <v>493</v>
      </c>
      <c r="D88" s="71" t="s">
        <v>35</v>
      </c>
      <c r="E88" s="73">
        <v>40327</v>
      </c>
      <c r="F88" s="73">
        <v>40328</v>
      </c>
      <c r="G88" s="71">
        <v>1</v>
      </c>
      <c r="H88" s="71" t="s">
        <v>36</v>
      </c>
      <c r="I88" s="71" t="s">
        <v>37</v>
      </c>
      <c r="J88" s="71" t="s">
        <v>38</v>
      </c>
      <c r="K88" s="71"/>
    </row>
    <row r="89" spans="1:11" ht="12.75" customHeight="1" x14ac:dyDescent="0.15">
      <c r="A89" s="71" t="s">
        <v>392</v>
      </c>
      <c r="B89" s="71" t="s">
        <v>492</v>
      </c>
      <c r="C89" s="71" t="s">
        <v>493</v>
      </c>
      <c r="D89" s="71" t="s">
        <v>35</v>
      </c>
      <c r="E89" s="73">
        <v>40369</v>
      </c>
      <c r="F89" s="73">
        <v>40370</v>
      </c>
      <c r="G89" s="71">
        <v>1</v>
      </c>
      <c r="H89" s="71" t="s">
        <v>36</v>
      </c>
      <c r="I89" s="71" t="s">
        <v>37</v>
      </c>
      <c r="J89" s="71" t="s">
        <v>38</v>
      </c>
      <c r="K89" s="71"/>
    </row>
    <row r="90" spans="1:11" ht="12.75" customHeight="1" x14ac:dyDescent="0.15">
      <c r="A90" s="71" t="s">
        <v>392</v>
      </c>
      <c r="B90" s="71" t="s">
        <v>492</v>
      </c>
      <c r="C90" s="71" t="s">
        <v>493</v>
      </c>
      <c r="D90" s="71" t="s">
        <v>35</v>
      </c>
      <c r="E90" s="73">
        <v>40373</v>
      </c>
      <c r="F90" s="73">
        <v>40374</v>
      </c>
      <c r="G90" s="71">
        <v>1</v>
      </c>
      <c r="H90" s="71" t="s">
        <v>36</v>
      </c>
      <c r="I90" s="71" t="s">
        <v>37</v>
      </c>
      <c r="J90" s="71" t="s">
        <v>38</v>
      </c>
      <c r="K90" s="71"/>
    </row>
    <row r="91" spans="1:11" ht="12.75" customHeight="1" x14ac:dyDescent="0.15">
      <c r="A91" s="71" t="s">
        <v>392</v>
      </c>
      <c r="B91" s="71" t="s">
        <v>492</v>
      </c>
      <c r="C91" s="71" t="s">
        <v>493</v>
      </c>
      <c r="D91" s="71" t="s">
        <v>35</v>
      </c>
      <c r="E91" s="73">
        <v>40374</v>
      </c>
      <c r="F91" s="73">
        <v>40375</v>
      </c>
      <c r="G91" s="71">
        <v>1</v>
      </c>
      <c r="H91" s="71" t="s">
        <v>36</v>
      </c>
      <c r="I91" s="71" t="s">
        <v>37</v>
      </c>
      <c r="J91" s="71" t="s">
        <v>38</v>
      </c>
      <c r="K91" s="71"/>
    </row>
    <row r="92" spans="1:11" ht="12.75" customHeight="1" x14ac:dyDescent="0.15">
      <c r="A92" s="71" t="s">
        <v>392</v>
      </c>
      <c r="B92" s="71" t="s">
        <v>492</v>
      </c>
      <c r="C92" s="71" t="s">
        <v>493</v>
      </c>
      <c r="D92" s="71" t="s">
        <v>35</v>
      </c>
      <c r="E92" s="73">
        <v>40376</v>
      </c>
      <c r="F92" s="73">
        <v>40377</v>
      </c>
      <c r="G92" s="71">
        <v>1</v>
      </c>
      <c r="H92" s="71" t="s">
        <v>36</v>
      </c>
      <c r="I92" s="71" t="s">
        <v>37</v>
      </c>
      <c r="J92" s="71" t="s">
        <v>38</v>
      </c>
      <c r="K92" s="71"/>
    </row>
    <row r="93" spans="1:11" ht="12.75" customHeight="1" x14ac:dyDescent="0.15">
      <c r="A93" s="71" t="s">
        <v>392</v>
      </c>
      <c r="B93" s="71" t="s">
        <v>492</v>
      </c>
      <c r="C93" s="71" t="s">
        <v>493</v>
      </c>
      <c r="D93" s="71" t="s">
        <v>35</v>
      </c>
      <c r="E93" s="73">
        <v>40378</v>
      </c>
      <c r="F93" s="73">
        <v>40379</v>
      </c>
      <c r="G93" s="71">
        <v>1</v>
      </c>
      <c r="H93" s="71" t="s">
        <v>36</v>
      </c>
      <c r="I93" s="71" t="s">
        <v>37</v>
      </c>
      <c r="J93" s="71" t="s">
        <v>38</v>
      </c>
      <c r="K93" s="71"/>
    </row>
    <row r="94" spans="1:11" ht="12.75" customHeight="1" x14ac:dyDescent="0.15">
      <c r="A94" s="71" t="s">
        <v>392</v>
      </c>
      <c r="B94" s="71" t="s">
        <v>492</v>
      </c>
      <c r="C94" s="71" t="s">
        <v>493</v>
      </c>
      <c r="D94" s="71" t="s">
        <v>35</v>
      </c>
      <c r="E94" s="73">
        <v>40385</v>
      </c>
      <c r="F94" s="73">
        <v>40386</v>
      </c>
      <c r="G94" s="71">
        <v>1</v>
      </c>
      <c r="H94" s="71" t="s">
        <v>36</v>
      </c>
      <c r="I94" s="71" t="s">
        <v>37</v>
      </c>
      <c r="J94" s="71" t="s">
        <v>38</v>
      </c>
      <c r="K94" s="71"/>
    </row>
    <row r="95" spans="1:11" ht="12.75" customHeight="1" x14ac:dyDescent="0.15">
      <c r="A95" s="71" t="s">
        <v>392</v>
      </c>
      <c r="B95" s="71" t="s">
        <v>492</v>
      </c>
      <c r="C95" s="71" t="s">
        <v>493</v>
      </c>
      <c r="D95" s="71" t="s">
        <v>35</v>
      </c>
      <c r="E95" s="73">
        <v>40388</v>
      </c>
      <c r="F95" s="73">
        <v>40389</v>
      </c>
      <c r="G95" s="71">
        <v>1</v>
      </c>
      <c r="H95" s="71" t="s">
        <v>36</v>
      </c>
      <c r="I95" s="71" t="s">
        <v>37</v>
      </c>
      <c r="J95" s="71" t="s">
        <v>38</v>
      </c>
      <c r="K95" s="71"/>
    </row>
    <row r="96" spans="1:11" ht="12.75" customHeight="1" x14ac:dyDescent="0.15">
      <c r="A96" s="71" t="s">
        <v>392</v>
      </c>
      <c r="B96" s="71" t="s">
        <v>492</v>
      </c>
      <c r="C96" s="71" t="s">
        <v>493</v>
      </c>
      <c r="D96" s="71" t="s">
        <v>35</v>
      </c>
      <c r="E96" s="73">
        <v>40389</v>
      </c>
      <c r="F96" s="73">
        <v>40391</v>
      </c>
      <c r="G96" s="71">
        <v>2</v>
      </c>
      <c r="H96" s="71" t="s">
        <v>36</v>
      </c>
      <c r="I96" s="71" t="s">
        <v>37</v>
      </c>
      <c r="J96" s="71" t="s">
        <v>38</v>
      </c>
      <c r="K96" s="71"/>
    </row>
    <row r="97" spans="1:11" ht="12.75" customHeight="1" x14ac:dyDescent="0.15">
      <c r="A97" s="71" t="s">
        <v>392</v>
      </c>
      <c r="B97" s="71" t="s">
        <v>492</v>
      </c>
      <c r="C97" s="71" t="s">
        <v>493</v>
      </c>
      <c r="D97" s="71" t="s">
        <v>35</v>
      </c>
      <c r="E97" s="73">
        <v>40391</v>
      </c>
      <c r="F97" s="73">
        <v>40392</v>
      </c>
      <c r="G97" s="71">
        <v>1</v>
      </c>
      <c r="H97" s="71" t="s">
        <v>36</v>
      </c>
      <c r="I97" s="71" t="s">
        <v>37</v>
      </c>
      <c r="J97" s="71" t="s">
        <v>38</v>
      </c>
      <c r="K97" s="71"/>
    </row>
    <row r="98" spans="1:11" ht="12.75" customHeight="1" x14ac:dyDescent="0.15">
      <c r="A98" s="71" t="s">
        <v>392</v>
      </c>
      <c r="B98" s="71" t="s">
        <v>492</v>
      </c>
      <c r="C98" s="71" t="s">
        <v>493</v>
      </c>
      <c r="D98" s="71" t="s">
        <v>35</v>
      </c>
      <c r="E98" s="73">
        <v>40412</v>
      </c>
      <c r="F98" s="73">
        <v>40413</v>
      </c>
      <c r="G98" s="71">
        <v>1</v>
      </c>
      <c r="H98" s="71" t="s">
        <v>36</v>
      </c>
      <c r="I98" s="71" t="s">
        <v>37</v>
      </c>
      <c r="J98" s="71" t="s">
        <v>38</v>
      </c>
      <c r="K98" s="71"/>
    </row>
    <row r="99" spans="1:11" ht="12.75" customHeight="1" x14ac:dyDescent="0.15">
      <c r="A99" s="71" t="s">
        <v>392</v>
      </c>
      <c r="B99" s="71" t="s">
        <v>492</v>
      </c>
      <c r="C99" s="71" t="s">
        <v>493</v>
      </c>
      <c r="D99" s="71" t="s">
        <v>35</v>
      </c>
      <c r="E99" s="73">
        <v>40413</v>
      </c>
      <c r="F99" s="73">
        <v>40414</v>
      </c>
      <c r="G99" s="71">
        <v>1</v>
      </c>
      <c r="H99" s="71" t="s">
        <v>36</v>
      </c>
      <c r="I99" s="71" t="s">
        <v>37</v>
      </c>
      <c r="J99" s="71" t="s">
        <v>38</v>
      </c>
      <c r="K99" s="71"/>
    </row>
    <row r="100" spans="1:11" ht="12.75" customHeight="1" x14ac:dyDescent="0.15">
      <c r="A100" s="71" t="s">
        <v>392</v>
      </c>
      <c r="B100" s="71" t="s">
        <v>492</v>
      </c>
      <c r="C100" s="71" t="s">
        <v>493</v>
      </c>
      <c r="D100" s="71" t="s">
        <v>35</v>
      </c>
      <c r="E100" s="73">
        <v>40414</v>
      </c>
      <c r="F100" s="73">
        <v>40415</v>
      </c>
      <c r="G100" s="71">
        <v>1</v>
      </c>
      <c r="H100" s="71" t="s">
        <v>36</v>
      </c>
      <c r="I100" s="71" t="s">
        <v>37</v>
      </c>
      <c r="J100" s="71" t="s">
        <v>38</v>
      </c>
      <c r="K100" s="71"/>
    </row>
    <row r="101" spans="1:11" ht="12.75" customHeight="1" x14ac:dyDescent="0.15">
      <c r="A101" s="71" t="s">
        <v>392</v>
      </c>
      <c r="B101" s="71" t="s">
        <v>492</v>
      </c>
      <c r="C101" s="71" t="s">
        <v>493</v>
      </c>
      <c r="D101" s="71" t="s">
        <v>35</v>
      </c>
      <c r="E101" s="73">
        <v>40415</v>
      </c>
      <c r="F101" s="73">
        <v>40416</v>
      </c>
      <c r="G101" s="71">
        <v>1</v>
      </c>
      <c r="H101" s="71" t="s">
        <v>36</v>
      </c>
      <c r="I101" s="71" t="s">
        <v>37</v>
      </c>
      <c r="J101" s="71" t="s">
        <v>38</v>
      </c>
      <c r="K101" s="71"/>
    </row>
    <row r="102" spans="1:11" ht="12.75" customHeight="1" x14ac:dyDescent="0.15">
      <c r="A102" s="72" t="s">
        <v>392</v>
      </c>
      <c r="B102" s="72" t="s">
        <v>492</v>
      </c>
      <c r="C102" s="72" t="s">
        <v>493</v>
      </c>
      <c r="D102" s="72" t="s">
        <v>35</v>
      </c>
      <c r="E102" s="74">
        <v>40424</v>
      </c>
      <c r="F102" s="74">
        <v>40425</v>
      </c>
      <c r="G102" s="72">
        <v>1</v>
      </c>
      <c r="H102" s="72" t="s">
        <v>36</v>
      </c>
      <c r="I102" s="72" t="s">
        <v>37</v>
      </c>
      <c r="J102" s="72" t="s">
        <v>38</v>
      </c>
      <c r="K102" s="71"/>
    </row>
    <row r="103" spans="1:11" ht="12.75" customHeight="1" x14ac:dyDescent="0.15">
      <c r="A103" s="33"/>
      <c r="B103" s="63">
        <f>SUM(IF(FREQUENCY(MATCH(B11:B102,B11:B102,0),MATCH(B11:B102,B11:B102,0))&gt;0,1))</f>
        <v>21</v>
      </c>
      <c r="C103" s="34"/>
      <c r="D103" s="29">
        <f>COUNTA(D11:D102)</f>
        <v>92</v>
      </c>
      <c r="E103" s="29"/>
      <c r="F103" s="29"/>
      <c r="G103" s="29">
        <f>SUM(G11:G102)</f>
        <v>97</v>
      </c>
      <c r="H103" s="33"/>
      <c r="I103" s="33"/>
      <c r="J103" s="33"/>
    </row>
    <row r="104" spans="1:11" ht="12.75" customHeight="1" x14ac:dyDescent="0.15">
      <c r="A104" s="33"/>
      <c r="B104" s="63"/>
      <c r="C104" s="34"/>
      <c r="D104" s="29"/>
      <c r="E104" s="29"/>
      <c r="F104" s="29"/>
      <c r="G104" s="29"/>
      <c r="H104" s="33"/>
      <c r="I104" s="33"/>
      <c r="J104" s="33"/>
    </row>
    <row r="105" spans="1:11" ht="12.75" customHeight="1" x14ac:dyDescent="0.15">
      <c r="A105" s="71" t="s">
        <v>494</v>
      </c>
      <c r="B105" s="71" t="s">
        <v>499</v>
      </c>
      <c r="C105" s="71" t="s">
        <v>500</v>
      </c>
      <c r="D105" s="71" t="s">
        <v>35</v>
      </c>
      <c r="E105" s="73">
        <v>40410</v>
      </c>
      <c r="F105" s="73">
        <v>40411</v>
      </c>
      <c r="G105" s="71">
        <v>1</v>
      </c>
      <c r="H105" s="71" t="s">
        <v>623</v>
      </c>
      <c r="I105" s="71" t="s">
        <v>37</v>
      </c>
      <c r="J105" s="71" t="s">
        <v>624</v>
      </c>
      <c r="K105" s="71"/>
    </row>
    <row r="106" spans="1:11" ht="12.75" customHeight="1" x14ac:dyDescent="0.15">
      <c r="A106" s="71" t="s">
        <v>494</v>
      </c>
      <c r="B106" s="71" t="s">
        <v>499</v>
      </c>
      <c r="C106" s="71" t="s">
        <v>500</v>
      </c>
      <c r="D106" s="71" t="s">
        <v>35</v>
      </c>
      <c r="E106" s="73">
        <v>40411</v>
      </c>
      <c r="F106" s="73">
        <v>40412</v>
      </c>
      <c r="G106" s="71">
        <v>1</v>
      </c>
      <c r="H106" s="71" t="s">
        <v>623</v>
      </c>
      <c r="I106" s="71" t="s">
        <v>37</v>
      </c>
      <c r="J106" s="71" t="s">
        <v>624</v>
      </c>
      <c r="K106" s="71"/>
    </row>
    <row r="107" spans="1:11" ht="12.75" customHeight="1" x14ac:dyDescent="0.15">
      <c r="A107" s="71" t="s">
        <v>494</v>
      </c>
      <c r="B107" s="71" t="s">
        <v>525</v>
      </c>
      <c r="C107" s="71" t="s">
        <v>526</v>
      </c>
      <c r="D107" s="71" t="s">
        <v>35</v>
      </c>
      <c r="E107" s="73">
        <v>40375</v>
      </c>
      <c r="F107" s="73">
        <v>40376</v>
      </c>
      <c r="G107" s="71">
        <v>1</v>
      </c>
      <c r="H107" s="71" t="s">
        <v>39</v>
      </c>
      <c r="I107" s="71" t="s">
        <v>40</v>
      </c>
      <c r="J107" s="71" t="s">
        <v>38</v>
      </c>
      <c r="K107" s="71"/>
    </row>
    <row r="108" spans="1:11" ht="12.75" customHeight="1" x14ac:dyDescent="0.15">
      <c r="A108" s="71" t="s">
        <v>494</v>
      </c>
      <c r="B108" s="71" t="s">
        <v>525</v>
      </c>
      <c r="C108" s="71" t="s">
        <v>526</v>
      </c>
      <c r="D108" s="71" t="s">
        <v>35</v>
      </c>
      <c r="E108" s="73">
        <v>40376</v>
      </c>
      <c r="F108" s="73">
        <v>40377</v>
      </c>
      <c r="G108" s="71">
        <v>1</v>
      </c>
      <c r="H108" s="71" t="s">
        <v>39</v>
      </c>
      <c r="I108" s="71" t="s">
        <v>40</v>
      </c>
      <c r="J108" s="71" t="s">
        <v>38</v>
      </c>
      <c r="K108" s="71"/>
    </row>
    <row r="109" spans="1:11" ht="12.75" customHeight="1" x14ac:dyDescent="0.15">
      <c r="A109" s="71" t="s">
        <v>494</v>
      </c>
      <c r="B109" s="71" t="s">
        <v>617</v>
      </c>
      <c r="C109" s="71" t="s">
        <v>618</v>
      </c>
      <c r="D109" s="71" t="s">
        <v>35</v>
      </c>
      <c r="E109" s="73">
        <v>40328</v>
      </c>
      <c r="F109" s="73">
        <v>40329</v>
      </c>
      <c r="G109" s="71">
        <v>1</v>
      </c>
      <c r="H109" s="71" t="s">
        <v>39</v>
      </c>
      <c r="I109" s="71" t="s">
        <v>40</v>
      </c>
      <c r="J109" s="71" t="s">
        <v>38</v>
      </c>
      <c r="K109" s="71"/>
    </row>
    <row r="110" spans="1:11" ht="12.75" customHeight="1" x14ac:dyDescent="0.15">
      <c r="A110" s="71" t="s">
        <v>494</v>
      </c>
      <c r="B110" s="71" t="s">
        <v>617</v>
      </c>
      <c r="C110" s="71" t="s">
        <v>618</v>
      </c>
      <c r="D110" s="71" t="s">
        <v>35</v>
      </c>
      <c r="E110" s="73">
        <v>40329</v>
      </c>
      <c r="F110" s="73">
        <v>40330</v>
      </c>
      <c r="G110" s="71">
        <v>1</v>
      </c>
      <c r="H110" s="71" t="s">
        <v>39</v>
      </c>
      <c r="I110" s="71" t="s">
        <v>40</v>
      </c>
      <c r="J110" s="71" t="s">
        <v>38</v>
      </c>
      <c r="K110" s="71"/>
    </row>
    <row r="111" spans="1:11" ht="12.75" customHeight="1" x14ac:dyDescent="0.15">
      <c r="A111" s="72" t="s">
        <v>494</v>
      </c>
      <c r="B111" s="72" t="s">
        <v>617</v>
      </c>
      <c r="C111" s="72" t="s">
        <v>618</v>
      </c>
      <c r="D111" s="72" t="s">
        <v>35</v>
      </c>
      <c r="E111" s="74">
        <v>40375</v>
      </c>
      <c r="F111" s="74">
        <v>40376</v>
      </c>
      <c r="G111" s="72">
        <v>1</v>
      </c>
      <c r="H111" s="72" t="s">
        <v>39</v>
      </c>
      <c r="I111" s="72" t="s">
        <v>37</v>
      </c>
      <c r="J111" s="72" t="s">
        <v>38</v>
      </c>
      <c r="K111" s="71"/>
    </row>
    <row r="112" spans="1:11" ht="12.75" customHeight="1" x14ac:dyDescent="0.15">
      <c r="A112" s="33"/>
      <c r="B112" s="63">
        <f>SUM(IF(FREQUENCY(MATCH(B105:B111,B105:B111,0),MATCH(B105:B111,B105:B111,0))&gt;0,1))</f>
        <v>3</v>
      </c>
      <c r="C112" s="34"/>
      <c r="D112" s="29">
        <f>COUNTA(D105:D111)</f>
        <v>7</v>
      </c>
      <c r="E112" s="29"/>
      <c r="F112" s="29"/>
      <c r="G112" s="29">
        <f>SUM(G105:G111)</f>
        <v>7</v>
      </c>
      <c r="H112" s="33"/>
      <c r="I112" s="33"/>
      <c r="J112" s="33"/>
    </row>
    <row r="113" spans="1:11" ht="12.75" customHeight="1" x14ac:dyDescent="0.15">
      <c r="A113" s="33"/>
      <c r="B113" s="63"/>
      <c r="C113" s="34"/>
      <c r="D113" s="29"/>
      <c r="E113" s="29"/>
      <c r="F113" s="29"/>
      <c r="G113" s="29"/>
      <c r="H113" s="33"/>
      <c r="I113" s="33"/>
      <c r="J113" s="33"/>
    </row>
    <row r="114" spans="1:11" ht="12.75" customHeight="1" x14ac:dyDescent="0.15">
      <c r="A114" s="33"/>
      <c r="B114" s="63"/>
      <c r="C114" s="34"/>
      <c r="D114" s="29"/>
      <c r="E114" s="29"/>
      <c r="F114" s="29"/>
      <c r="G114" s="29"/>
      <c r="H114" s="33"/>
      <c r="I114" s="33"/>
      <c r="J114" s="33"/>
    </row>
    <row r="115" spans="1:11" ht="12.75" customHeight="1" x14ac:dyDescent="0.2">
      <c r="A115" s="33"/>
      <c r="B115" s="106" t="s">
        <v>81</v>
      </c>
      <c r="C115" s="122"/>
      <c r="D115" s="123"/>
      <c r="E115" s="123"/>
      <c r="F115" s="29"/>
      <c r="G115" s="29"/>
      <c r="H115" s="33"/>
      <c r="I115" s="33"/>
      <c r="J115" s="33"/>
    </row>
    <row r="116" spans="1:11" ht="12.75" customHeight="1" x14ac:dyDescent="0.2">
      <c r="A116" s="33"/>
      <c r="B116" s="124"/>
      <c r="C116" s="125" t="s">
        <v>152</v>
      </c>
      <c r="D116" s="105">
        <f>SUM(B4+B9+B103+B112)</f>
        <v>27</v>
      </c>
      <c r="E116" s="123"/>
      <c r="F116" s="29"/>
      <c r="G116" s="29"/>
      <c r="H116" s="33"/>
      <c r="I116" s="33"/>
      <c r="J116" s="33"/>
    </row>
    <row r="117" spans="1:11" ht="12.75" customHeight="1" x14ac:dyDescent="0.2">
      <c r="A117" s="33"/>
      <c r="B117" s="124"/>
      <c r="C117" s="125" t="s">
        <v>153</v>
      </c>
      <c r="D117" s="105">
        <f>SUM(D4+D9+D103+D112)</f>
        <v>104</v>
      </c>
      <c r="E117" s="123"/>
      <c r="F117" s="29"/>
      <c r="G117" s="29"/>
      <c r="H117" s="33"/>
      <c r="I117" s="33"/>
      <c r="J117" s="33"/>
    </row>
    <row r="118" spans="1:11" ht="12.75" customHeight="1" x14ac:dyDescent="0.2">
      <c r="A118" s="33"/>
      <c r="B118" s="124"/>
      <c r="C118" s="125" t="s">
        <v>154</v>
      </c>
      <c r="D118" s="105">
        <f>SUM(G4+G9+G103+G112)</f>
        <v>109</v>
      </c>
      <c r="E118" s="123"/>
      <c r="F118" s="29"/>
      <c r="G118" s="29"/>
      <c r="H118" s="33"/>
      <c r="I118" s="33"/>
      <c r="J118" s="33"/>
    </row>
    <row r="119" spans="1:11" ht="12.75" customHeight="1" x14ac:dyDescent="0.2">
      <c r="A119" s="33"/>
      <c r="B119" s="124"/>
      <c r="C119" s="122"/>
      <c r="D119" s="123"/>
      <c r="E119" s="123"/>
      <c r="F119" s="29"/>
      <c r="G119" s="29"/>
      <c r="H119" s="33"/>
      <c r="I119" s="33"/>
      <c r="J119" s="33"/>
    </row>
    <row r="120" spans="1:11" ht="12.75" customHeight="1" x14ac:dyDescent="0.2">
      <c r="A120" s="33"/>
      <c r="B120" s="111"/>
      <c r="C120" s="126" t="s">
        <v>132</v>
      </c>
      <c r="D120" s="123"/>
      <c r="E120" s="123"/>
      <c r="F120" s="29"/>
      <c r="G120" s="29"/>
      <c r="H120" s="33"/>
      <c r="I120" s="33"/>
      <c r="J120" s="33"/>
    </row>
    <row r="121" spans="1:11" ht="12.75" customHeight="1" x14ac:dyDescent="0.2">
      <c r="A121" s="33"/>
      <c r="B121" s="124"/>
      <c r="C121" s="107"/>
      <c r="D121" s="116" t="s">
        <v>117</v>
      </c>
      <c r="E121" s="116" t="s">
        <v>118</v>
      </c>
      <c r="F121" s="29"/>
      <c r="G121" s="29"/>
      <c r="H121" s="71"/>
      <c r="I121" s="71"/>
      <c r="J121" s="71"/>
    </row>
    <row r="122" spans="1:11" ht="12.75" customHeight="1" x14ac:dyDescent="0.2">
      <c r="A122" s="88"/>
      <c r="B122" s="111"/>
      <c r="C122" s="127" t="s">
        <v>148</v>
      </c>
      <c r="D122" s="107"/>
      <c r="E122" s="107"/>
      <c r="F122" s="30"/>
      <c r="G122" s="89"/>
      <c r="H122" s="71"/>
      <c r="I122" s="71"/>
      <c r="J122" s="71"/>
    </row>
    <row r="123" spans="1:11" ht="12.75" customHeight="1" x14ac:dyDescent="0.15">
      <c r="A123" s="29"/>
      <c r="B123" s="118"/>
      <c r="C123" s="128" t="s">
        <v>113</v>
      </c>
      <c r="D123" s="129">
        <f>COUNTIF(H2:H111, "*ELEV_BACT*")</f>
        <v>22</v>
      </c>
      <c r="E123" s="119">
        <f>D123/D126</f>
        <v>0.21153846153846154</v>
      </c>
      <c r="F123" s="33"/>
      <c r="G123" s="48"/>
      <c r="H123" s="71"/>
      <c r="J123" s="71"/>
    </row>
    <row r="124" spans="1:11" ht="12.75" customHeight="1" x14ac:dyDescent="0.15">
      <c r="A124" s="29"/>
      <c r="B124" s="118"/>
      <c r="C124" s="128" t="s">
        <v>625</v>
      </c>
      <c r="D124" s="129">
        <f>COUNTIF(H3:H112, "*SEWAGE*")</f>
        <v>5</v>
      </c>
      <c r="E124" s="119">
        <f>D124/D126</f>
        <v>4.807692307692308E-2</v>
      </c>
      <c r="F124" s="33"/>
      <c r="G124" s="48"/>
      <c r="H124" s="71"/>
      <c r="J124" s="71"/>
    </row>
    <row r="125" spans="1:11" ht="12.75" customHeight="1" x14ac:dyDescent="0.15">
      <c r="A125" s="29"/>
      <c r="B125" s="118"/>
      <c r="C125" s="130" t="s">
        <v>114</v>
      </c>
      <c r="D125" s="131">
        <f>COUNTIF(H2:H111, "*RAINFALL*")</f>
        <v>77</v>
      </c>
      <c r="E125" s="121">
        <f>D125/D126</f>
        <v>0.74038461538461542</v>
      </c>
      <c r="F125" s="33"/>
      <c r="G125" s="48"/>
      <c r="H125" s="33"/>
      <c r="I125" s="20"/>
      <c r="J125" s="20"/>
    </row>
    <row r="126" spans="1:11" ht="12.75" customHeight="1" x14ac:dyDescent="0.2">
      <c r="B126" s="111"/>
      <c r="C126" s="132"/>
      <c r="D126" s="133">
        <f>SUM(D123:D125)</f>
        <v>104</v>
      </c>
      <c r="E126" s="119">
        <f>SUM(E123:E125)</f>
        <v>1</v>
      </c>
      <c r="F126" s="33"/>
      <c r="H126" s="87"/>
      <c r="I126" s="33"/>
      <c r="J126" s="33"/>
    </row>
    <row r="127" spans="1:11" ht="12.75" customHeight="1" x14ac:dyDescent="0.2">
      <c r="B127" s="111"/>
      <c r="C127" s="127" t="s">
        <v>149</v>
      </c>
      <c r="D127" s="107"/>
      <c r="E127" s="129"/>
      <c r="G127" s="85"/>
      <c r="H127" s="86"/>
      <c r="I127" s="47"/>
      <c r="J127" s="94"/>
    </row>
    <row r="128" spans="1:11" ht="12.75" customHeight="1" x14ac:dyDescent="0.2">
      <c r="B128" s="111"/>
      <c r="C128" s="128" t="s">
        <v>116</v>
      </c>
      <c r="D128" s="129">
        <f>COUNTIF(I2:I111, "*ENTERO*")</f>
        <v>21</v>
      </c>
      <c r="E128" s="119">
        <f>D128/(D128+D129)</f>
        <v>0.20192307692307693</v>
      </c>
      <c r="H128" s="95"/>
      <c r="I128" s="47"/>
      <c r="J128" s="94"/>
      <c r="K128" s="71"/>
    </row>
    <row r="129" spans="2:11" ht="12.75" customHeight="1" x14ac:dyDescent="0.2">
      <c r="B129" s="111"/>
      <c r="C129" s="128" t="s">
        <v>115</v>
      </c>
      <c r="D129" s="131">
        <f>COUNTIF(I2:I111, "*PREEMPT*")</f>
        <v>83</v>
      </c>
      <c r="E129" s="121">
        <f>D129/(D128+D129)</f>
        <v>0.79807692307692313</v>
      </c>
      <c r="H129" s="96"/>
      <c r="I129" s="97"/>
      <c r="J129" s="94"/>
      <c r="K129" s="71"/>
    </row>
    <row r="130" spans="2:11" ht="12.75" customHeight="1" x14ac:dyDescent="0.2">
      <c r="B130" s="111"/>
      <c r="C130" s="132"/>
      <c r="D130" s="133">
        <f>SUM(D128:D129)</f>
        <v>104</v>
      </c>
      <c r="E130" s="119">
        <f>SUM(E128:E129)</f>
        <v>1</v>
      </c>
      <c r="H130" s="87"/>
      <c r="I130" s="33"/>
      <c r="J130" s="47"/>
      <c r="K130" s="71"/>
    </row>
    <row r="131" spans="2:11" ht="12.75" customHeight="1" x14ac:dyDescent="0.2">
      <c r="B131" s="111"/>
      <c r="C131" s="127" t="s">
        <v>150</v>
      </c>
      <c r="D131" s="107"/>
      <c r="E131" s="129"/>
      <c r="H131" s="86"/>
      <c r="I131" s="47"/>
      <c r="J131" s="94"/>
      <c r="K131" s="71"/>
    </row>
    <row r="132" spans="2:11" ht="12.75" customHeight="1" x14ac:dyDescent="0.2">
      <c r="B132" s="111"/>
      <c r="C132" s="128" t="s">
        <v>133</v>
      </c>
      <c r="D132" s="129">
        <f>COUNTIF(J2:J111, "*STORM*")</f>
        <v>98</v>
      </c>
      <c r="E132" s="119">
        <f>D132/D135</f>
        <v>0.94230769230769229</v>
      </c>
      <c r="H132" s="96"/>
      <c r="I132" s="97"/>
      <c r="J132" s="94"/>
    </row>
    <row r="133" spans="2:11" ht="12.75" customHeight="1" x14ac:dyDescent="0.2">
      <c r="B133" s="111"/>
      <c r="C133" s="128" t="s">
        <v>626</v>
      </c>
      <c r="D133" s="129">
        <f>COUNTIF(J2:J111, "*SEWER_LINE*")</f>
        <v>5</v>
      </c>
      <c r="E133" s="119">
        <f>D133/D135</f>
        <v>4.807692307692308E-2</v>
      </c>
      <c r="H133" s="87"/>
      <c r="I133" s="33"/>
      <c r="J133" s="47"/>
    </row>
    <row r="134" spans="2:11" ht="12.75" customHeight="1" x14ac:dyDescent="0.2">
      <c r="B134" s="111"/>
      <c r="C134" s="128" t="s">
        <v>134</v>
      </c>
      <c r="D134" s="131">
        <f>COUNTIF(J2:J111, "*UNKNOWN*")</f>
        <v>1</v>
      </c>
      <c r="E134" s="121">
        <f>D134/D135</f>
        <v>9.6153846153846159E-3</v>
      </c>
      <c r="H134" s="71"/>
      <c r="I134" s="47"/>
      <c r="J134" s="94"/>
    </row>
    <row r="135" spans="2:11" ht="12.75" customHeight="1" x14ac:dyDescent="0.2">
      <c r="B135" s="111"/>
      <c r="C135" s="111"/>
      <c r="D135" s="133">
        <f>SUM(D132:D134)</f>
        <v>104</v>
      </c>
      <c r="E135" s="119">
        <f>SUM(E132:E134)</f>
        <v>1</v>
      </c>
      <c r="H135" s="71"/>
      <c r="I135" s="47"/>
      <c r="J135" s="94"/>
    </row>
    <row r="136" spans="2:11" ht="12.75" customHeight="1" x14ac:dyDescent="0.15">
      <c r="H136" s="71"/>
      <c r="I136" s="47"/>
      <c r="J136" s="94"/>
    </row>
    <row r="137" spans="2:11" ht="12.75" customHeight="1" x14ac:dyDescent="0.15">
      <c r="H137" s="71"/>
      <c r="I137" s="47"/>
      <c r="J137" s="94"/>
    </row>
    <row r="138" spans="2:11" ht="12" customHeight="1" x14ac:dyDescent="0.15">
      <c r="H138" s="24"/>
      <c r="I138" s="97"/>
      <c r="J138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Jersey Beach Actions</oddHeader>
    <oddFooter>&amp;R&amp;P of &amp;N</oddFooter>
  </headerFooter>
  <rowBreaks count="1" manualBreakCount="1">
    <brk id="11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50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166" t="s">
        <v>28</v>
      </c>
      <c r="C1" s="167"/>
      <c r="D1" s="167"/>
      <c r="E1" s="167"/>
      <c r="F1" s="32"/>
      <c r="G1" s="164" t="s">
        <v>27</v>
      </c>
      <c r="H1" s="165"/>
      <c r="I1" s="165"/>
      <c r="J1" s="165"/>
      <c r="K1" s="165"/>
    </row>
    <row r="2" spans="1:147" s="8" customFormat="1" ht="48" customHeight="1" x14ac:dyDescent="0.2">
      <c r="A2" s="4" t="s">
        <v>15</v>
      </c>
      <c r="B2" s="3" t="s">
        <v>16</v>
      </c>
      <c r="C2" s="3" t="s">
        <v>11</v>
      </c>
      <c r="D2" s="3" t="s">
        <v>3</v>
      </c>
      <c r="E2" s="3" t="s">
        <v>21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 x14ac:dyDescent="0.2">
      <c r="A3" s="72" t="s">
        <v>177</v>
      </c>
      <c r="B3" s="72" t="s">
        <v>226</v>
      </c>
      <c r="C3" s="72" t="s">
        <v>227</v>
      </c>
      <c r="D3" s="66">
        <v>2</v>
      </c>
      <c r="E3" s="66">
        <v>2</v>
      </c>
      <c r="F3" s="66"/>
      <c r="G3" s="66">
        <v>2</v>
      </c>
      <c r="H3" s="66"/>
      <c r="I3" s="66"/>
      <c r="J3" s="66"/>
      <c r="K3" s="66"/>
    </row>
    <row r="4" spans="1:147" ht="12.75" customHeight="1" x14ac:dyDescent="0.2">
      <c r="A4" s="33"/>
      <c r="B4" s="34">
        <f>COUNTA(B3:B3)</f>
        <v>1</v>
      </c>
      <c r="C4" s="34"/>
      <c r="D4" s="46">
        <f>SUM(D3:D3)</f>
        <v>2</v>
      </c>
      <c r="E4" s="46">
        <f>SUM(E3:E3)</f>
        <v>2</v>
      </c>
      <c r="F4" s="46"/>
      <c r="G4" s="46">
        <f>SUM(G3:G3)</f>
        <v>2</v>
      </c>
      <c r="H4" s="46">
        <f>SUM(H3:H3)</f>
        <v>0</v>
      </c>
      <c r="I4" s="46">
        <f>SUM(I3:I3)</f>
        <v>0</v>
      </c>
      <c r="J4" s="46">
        <f>SUM(J3:J3)</f>
        <v>0</v>
      </c>
      <c r="K4" s="46">
        <f>SUM(K3:K3)</f>
        <v>0</v>
      </c>
    </row>
    <row r="5" spans="1:147" ht="12.75" customHeight="1" x14ac:dyDescent="0.2">
      <c r="A5" s="33"/>
      <c r="B5" s="33"/>
      <c r="C5" s="33"/>
      <c r="D5" s="37"/>
      <c r="E5" s="37"/>
      <c r="F5" s="37"/>
      <c r="G5" s="37"/>
      <c r="H5" s="37"/>
      <c r="I5" s="37"/>
      <c r="J5" s="37"/>
      <c r="K5" s="37"/>
    </row>
    <row r="6" spans="1:147" ht="12.75" customHeight="1" x14ac:dyDescent="0.2">
      <c r="A6" s="71" t="s">
        <v>252</v>
      </c>
      <c r="B6" s="71" t="s">
        <v>324</v>
      </c>
      <c r="C6" s="71" t="s">
        <v>325</v>
      </c>
      <c r="D6" s="60">
        <v>2</v>
      </c>
      <c r="E6" s="60">
        <v>2</v>
      </c>
      <c r="F6" s="60"/>
      <c r="G6" s="60">
        <v>2</v>
      </c>
      <c r="H6" s="60"/>
      <c r="I6" s="60"/>
      <c r="J6" s="60"/>
      <c r="K6" s="60"/>
    </row>
    <row r="7" spans="1:147" ht="12.75" customHeight="1" x14ac:dyDescent="0.2">
      <c r="A7" s="72" t="s">
        <v>252</v>
      </c>
      <c r="B7" s="72" t="s">
        <v>336</v>
      </c>
      <c r="C7" s="72" t="s">
        <v>337</v>
      </c>
      <c r="D7" s="66">
        <v>1</v>
      </c>
      <c r="E7" s="66">
        <v>1</v>
      </c>
      <c r="F7" s="66"/>
      <c r="G7" s="66">
        <v>1</v>
      </c>
      <c r="H7" s="66"/>
      <c r="I7" s="66"/>
      <c r="J7" s="66"/>
      <c r="K7" s="66"/>
    </row>
    <row r="8" spans="1:147" ht="12.75" customHeight="1" x14ac:dyDescent="0.2">
      <c r="A8" s="33"/>
      <c r="B8" s="34">
        <f>COUNTA(B6:B7)</f>
        <v>2</v>
      </c>
      <c r="C8" s="34"/>
      <c r="D8" s="29">
        <f>SUM(D6:D7)</f>
        <v>3</v>
      </c>
      <c r="E8" s="29">
        <f>SUM(E6:E7)</f>
        <v>3</v>
      </c>
      <c r="F8" s="37"/>
      <c r="G8" s="29">
        <f>SUM(G6:G7)</f>
        <v>3</v>
      </c>
      <c r="H8" s="29">
        <f>SUM(H6:H7)</f>
        <v>0</v>
      </c>
      <c r="I8" s="29">
        <f>SUM(I6:I7)</f>
        <v>0</v>
      </c>
      <c r="J8" s="29">
        <f>SUM(J6:J7)</f>
        <v>0</v>
      </c>
      <c r="K8" s="29">
        <f>SUM(K6:K7)</f>
        <v>0</v>
      </c>
    </row>
    <row r="9" spans="1:147" ht="12.75" customHeight="1" x14ac:dyDescent="0.2">
      <c r="A9" s="33"/>
      <c r="B9" s="33"/>
      <c r="C9" s="33"/>
      <c r="D9" s="37"/>
      <c r="E9" s="37"/>
      <c r="F9" s="37"/>
      <c r="G9" s="37"/>
      <c r="H9" s="37"/>
      <c r="I9" s="37"/>
      <c r="J9" s="37"/>
      <c r="K9" s="37"/>
    </row>
    <row r="10" spans="1:147" ht="12.75" customHeight="1" x14ac:dyDescent="0.2">
      <c r="A10" s="71" t="s">
        <v>392</v>
      </c>
      <c r="B10" s="71" t="s">
        <v>393</v>
      </c>
      <c r="C10" s="71" t="s">
        <v>394</v>
      </c>
      <c r="D10" s="70">
        <v>1</v>
      </c>
      <c r="E10" s="70">
        <v>1</v>
      </c>
      <c r="F10" s="70"/>
      <c r="G10" s="70">
        <v>1</v>
      </c>
      <c r="H10" s="70"/>
      <c r="I10" s="60"/>
      <c r="J10" s="60"/>
      <c r="K10" s="60"/>
    </row>
    <row r="11" spans="1:147" ht="12.75" customHeight="1" x14ac:dyDescent="0.2">
      <c r="A11" s="71" t="s">
        <v>392</v>
      </c>
      <c r="B11" s="71" t="s">
        <v>395</v>
      </c>
      <c r="C11" s="71" t="s">
        <v>396</v>
      </c>
      <c r="D11" s="137">
        <v>1</v>
      </c>
      <c r="E11" s="137">
        <v>1</v>
      </c>
      <c r="F11" s="137"/>
      <c r="G11" s="137">
        <v>1</v>
      </c>
      <c r="H11" s="137"/>
      <c r="I11" s="137"/>
      <c r="J11" s="137"/>
      <c r="K11" s="137"/>
    </row>
    <row r="12" spans="1:147" ht="12.75" customHeight="1" x14ac:dyDescent="0.2">
      <c r="A12" s="71" t="s">
        <v>392</v>
      </c>
      <c r="B12" s="71" t="s">
        <v>403</v>
      </c>
      <c r="C12" s="71" t="s">
        <v>404</v>
      </c>
      <c r="D12" s="137">
        <v>1</v>
      </c>
      <c r="E12" s="137">
        <v>1</v>
      </c>
      <c r="F12" s="137"/>
      <c r="G12" s="137">
        <v>1</v>
      </c>
      <c r="H12" s="137"/>
      <c r="I12" s="137"/>
      <c r="J12" s="137"/>
      <c r="K12" s="137"/>
    </row>
    <row r="13" spans="1:147" ht="12.75" customHeight="1" x14ac:dyDescent="0.2">
      <c r="A13" s="71" t="s">
        <v>392</v>
      </c>
      <c r="B13" s="71" t="s">
        <v>411</v>
      </c>
      <c r="C13" s="71" t="s">
        <v>412</v>
      </c>
      <c r="D13" s="137">
        <v>1</v>
      </c>
      <c r="E13" s="137">
        <v>1</v>
      </c>
      <c r="F13" s="137"/>
      <c r="G13" s="137">
        <v>1</v>
      </c>
      <c r="H13" s="137"/>
      <c r="I13" s="137"/>
      <c r="J13" s="137"/>
      <c r="K13" s="137"/>
    </row>
    <row r="14" spans="1:147" ht="12.75" customHeight="1" x14ac:dyDescent="0.2">
      <c r="A14" s="71" t="s">
        <v>392</v>
      </c>
      <c r="B14" s="71" t="s">
        <v>413</v>
      </c>
      <c r="C14" s="71" t="s">
        <v>414</v>
      </c>
      <c r="D14" s="137">
        <v>15</v>
      </c>
      <c r="E14" s="137">
        <v>16</v>
      </c>
      <c r="F14" s="137"/>
      <c r="G14" s="137">
        <v>14</v>
      </c>
      <c r="H14" s="137">
        <v>1</v>
      </c>
      <c r="I14" s="137"/>
      <c r="J14" s="137"/>
      <c r="K14" s="137"/>
    </row>
    <row r="15" spans="1:147" ht="12.75" customHeight="1" x14ac:dyDescent="0.2">
      <c r="A15" s="71" t="s">
        <v>392</v>
      </c>
      <c r="B15" s="71" t="s">
        <v>417</v>
      </c>
      <c r="C15" s="71" t="s">
        <v>418</v>
      </c>
      <c r="D15" s="137">
        <v>15</v>
      </c>
      <c r="E15" s="137">
        <v>16</v>
      </c>
      <c r="F15" s="137"/>
      <c r="G15" s="137">
        <v>14</v>
      </c>
      <c r="H15" s="137">
        <v>1</v>
      </c>
      <c r="I15" s="137"/>
      <c r="J15" s="137"/>
      <c r="K15" s="137"/>
    </row>
    <row r="16" spans="1:147" ht="12.75" customHeight="1" x14ac:dyDescent="0.2">
      <c r="A16" s="71" t="s">
        <v>392</v>
      </c>
      <c r="B16" s="71" t="s">
        <v>423</v>
      </c>
      <c r="C16" s="71" t="s">
        <v>424</v>
      </c>
      <c r="D16" s="137">
        <v>1</v>
      </c>
      <c r="E16" s="137">
        <v>1</v>
      </c>
      <c r="F16" s="137"/>
      <c r="G16" s="137">
        <v>1</v>
      </c>
      <c r="H16" s="137"/>
      <c r="I16" s="137"/>
      <c r="J16" s="137"/>
      <c r="K16" s="137"/>
    </row>
    <row r="17" spans="1:11" ht="12.75" customHeight="1" x14ac:dyDescent="0.2">
      <c r="A17" s="71" t="s">
        <v>392</v>
      </c>
      <c r="B17" s="71" t="s">
        <v>430</v>
      </c>
      <c r="C17" s="71" t="s">
        <v>431</v>
      </c>
      <c r="D17" s="137">
        <v>1</v>
      </c>
      <c r="E17" s="137">
        <v>1</v>
      </c>
      <c r="F17" s="137"/>
      <c r="G17" s="137">
        <v>1</v>
      </c>
      <c r="H17" s="137"/>
      <c r="I17" s="137"/>
      <c r="J17" s="137"/>
      <c r="K17" s="137"/>
    </row>
    <row r="18" spans="1:11" ht="12.75" customHeight="1" x14ac:dyDescent="0.2">
      <c r="A18" s="71" t="s">
        <v>392</v>
      </c>
      <c r="B18" s="71" t="s">
        <v>438</v>
      </c>
      <c r="C18" s="71" t="s">
        <v>439</v>
      </c>
      <c r="D18" s="137">
        <v>1</v>
      </c>
      <c r="E18" s="137">
        <v>1</v>
      </c>
      <c r="F18" s="137"/>
      <c r="G18" s="137">
        <v>1</v>
      </c>
      <c r="H18" s="137"/>
      <c r="I18" s="137"/>
      <c r="J18" s="137"/>
      <c r="K18" s="137"/>
    </row>
    <row r="19" spans="1:11" ht="12.75" customHeight="1" x14ac:dyDescent="0.2">
      <c r="A19" s="71" t="s">
        <v>392</v>
      </c>
      <c r="B19" s="71" t="s">
        <v>446</v>
      </c>
      <c r="C19" s="71" t="s">
        <v>447</v>
      </c>
      <c r="D19" s="137">
        <v>1</v>
      </c>
      <c r="E19" s="137">
        <v>1</v>
      </c>
      <c r="F19" s="137"/>
      <c r="G19" s="137">
        <v>1</v>
      </c>
      <c r="H19" s="137"/>
      <c r="I19" s="137"/>
      <c r="J19" s="137"/>
      <c r="K19" s="137"/>
    </row>
    <row r="20" spans="1:11" ht="12.75" customHeight="1" x14ac:dyDescent="0.2">
      <c r="A20" s="71" t="s">
        <v>392</v>
      </c>
      <c r="B20" s="71" t="s">
        <v>448</v>
      </c>
      <c r="C20" s="71" t="s">
        <v>449</v>
      </c>
      <c r="D20" s="137">
        <v>16</v>
      </c>
      <c r="E20" s="137">
        <v>17</v>
      </c>
      <c r="F20" s="137"/>
      <c r="G20" s="137">
        <v>15</v>
      </c>
      <c r="H20" s="137">
        <v>1</v>
      </c>
      <c r="I20" s="137"/>
      <c r="J20" s="137"/>
      <c r="K20" s="137"/>
    </row>
    <row r="21" spans="1:11" ht="12.75" customHeight="1" x14ac:dyDescent="0.2">
      <c r="A21" s="71" t="s">
        <v>392</v>
      </c>
      <c r="B21" s="71" t="s">
        <v>452</v>
      </c>
      <c r="C21" s="71" t="s">
        <v>453</v>
      </c>
      <c r="D21" s="137">
        <v>1</v>
      </c>
      <c r="E21" s="137">
        <v>1</v>
      </c>
      <c r="F21" s="137"/>
      <c r="G21" s="137">
        <v>1</v>
      </c>
      <c r="H21" s="137"/>
      <c r="I21" s="137"/>
      <c r="J21" s="137"/>
      <c r="K21" s="137"/>
    </row>
    <row r="22" spans="1:11" ht="12.75" customHeight="1" x14ac:dyDescent="0.2">
      <c r="A22" s="71" t="s">
        <v>392</v>
      </c>
      <c r="B22" s="71" t="s">
        <v>464</v>
      </c>
      <c r="C22" s="71" t="s">
        <v>465</v>
      </c>
      <c r="D22" s="137">
        <v>1</v>
      </c>
      <c r="E22" s="137">
        <v>1</v>
      </c>
      <c r="F22" s="137"/>
      <c r="G22" s="137">
        <v>1</v>
      </c>
      <c r="H22" s="137"/>
      <c r="I22" s="137"/>
      <c r="J22" s="137"/>
      <c r="K22" s="137"/>
    </row>
    <row r="23" spans="1:11" ht="12.75" customHeight="1" x14ac:dyDescent="0.2">
      <c r="A23" s="71" t="s">
        <v>392</v>
      </c>
      <c r="B23" s="71" t="s">
        <v>466</v>
      </c>
      <c r="C23" s="71" t="s">
        <v>467</v>
      </c>
      <c r="D23" s="137">
        <v>1</v>
      </c>
      <c r="E23" s="137">
        <v>1</v>
      </c>
      <c r="F23" s="137"/>
      <c r="G23" s="137">
        <v>1</v>
      </c>
      <c r="H23" s="137"/>
      <c r="I23" s="137"/>
      <c r="J23" s="137"/>
      <c r="K23" s="137"/>
    </row>
    <row r="24" spans="1:11" ht="12.75" customHeight="1" x14ac:dyDescent="0.2">
      <c r="A24" s="71" t="s">
        <v>392</v>
      </c>
      <c r="B24" s="71" t="s">
        <v>472</v>
      </c>
      <c r="C24" s="71" t="s">
        <v>473</v>
      </c>
      <c r="D24" s="137">
        <v>1</v>
      </c>
      <c r="E24" s="137">
        <v>1</v>
      </c>
      <c r="F24" s="137"/>
      <c r="G24" s="137">
        <v>1</v>
      </c>
      <c r="H24" s="137"/>
      <c r="I24" s="137"/>
      <c r="J24" s="137"/>
      <c r="K24" s="137"/>
    </row>
    <row r="25" spans="1:11" ht="12.75" customHeight="1" x14ac:dyDescent="0.2">
      <c r="A25" s="71" t="s">
        <v>392</v>
      </c>
      <c r="B25" s="71" t="s">
        <v>474</v>
      </c>
      <c r="C25" s="71" t="s">
        <v>475</v>
      </c>
      <c r="D25" s="137">
        <v>1</v>
      </c>
      <c r="E25" s="137">
        <v>1</v>
      </c>
      <c r="F25" s="137"/>
      <c r="G25" s="137">
        <v>1</v>
      </c>
      <c r="H25" s="70"/>
      <c r="I25" s="70"/>
      <c r="J25" s="70"/>
      <c r="K25" s="70"/>
    </row>
    <row r="26" spans="1:11" ht="12.75" customHeight="1" x14ac:dyDescent="0.2">
      <c r="A26" s="71" t="s">
        <v>392</v>
      </c>
      <c r="B26" s="71" t="s">
        <v>478</v>
      </c>
      <c r="C26" s="71" t="s">
        <v>479</v>
      </c>
      <c r="D26" s="137">
        <v>1</v>
      </c>
      <c r="E26" s="137">
        <v>1</v>
      </c>
      <c r="F26" s="137"/>
      <c r="G26" s="137">
        <v>1</v>
      </c>
      <c r="H26" s="70"/>
      <c r="I26" s="70"/>
      <c r="J26" s="70"/>
      <c r="K26" s="70"/>
    </row>
    <row r="27" spans="1:11" ht="12.75" customHeight="1" x14ac:dyDescent="0.2">
      <c r="A27" s="71" t="s">
        <v>392</v>
      </c>
      <c r="B27" s="71" t="s">
        <v>480</v>
      </c>
      <c r="C27" s="71" t="s">
        <v>481</v>
      </c>
      <c r="D27" s="70">
        <v>15</v>
      </c>
      <c r="E27" s="70">
        <v>16</v>
      </c>
      <c r="F27" s="70"/>
      <c r="G27" s="70">
        <v>14</v>
      </c>
      <c r="H27" s="70">
        <v>1</v>
      </c>
      <c r="I27" s="70"/>
      <c r="J27" s="70"/>
      <c r="K27" s="70"/>
    </row>
    <row r="28" spans="1:11" ht="12.75" customHeight="1" x14ac:dyDescent="0.2">
      <c r="A28" s="71" t="s">
        <v>392</v>
      </c>
      <c r="B28" s="71" t="s">
        <v>484</v>
      </c>
      <c r="C28" s="71" t="s">
        <v>485</v>
      </c>
      <c r="D28" s="137">
        <v>1</v>
      </c>
      <c r="E28" s="137">
        <v>1</v>
      </c>
      <c r="F28" s="137"/>
      <c r="G28" s="137">
        <v>1</v>
      </c>
      <c r="H28" s="70"/>
      <c r="I28" s="70"/>
      <c r="J28" s="70"/>
      <c r="K28" s="70"/>
    </row>
    <row r="29" spans="1:11" ht="12.75" customHeight="1" x14ac:dyDescent="0.2">
      <c r="A29" s="71" t="s">
        <v>392</v>
      </c>
      <c r="B29" s="71" t="s">
        <v>490</v>
      </c>
      <c r="C29" s="71" t="s">
        <v>491</v>
      </c>
      <c r="D29" s="137">
        <v>1</v>
      </c>
      <c r="E29" s="137">
        <v>1</v>
      </c>
      <c r="F29" s="137"/>
      <c r="G29" s="137">
        <v>1</v>
      </c>
      <c r="H29" s="70"/>
      <c r="I29" s="70"/>
      <c r="J29" s="70"/>
      <c r="K29" s="70"/>
    </row>
    <row r="30" spans="1:11" ht="12.75" customHeight="1" x14ac:dyDescent="0.2">
      <c r="A30" s="72" t="s">
        <v>392</v>
      </c>
      <c r="B30" s="72" t="s">
        <v>492</v>
      </c>
      <c r="C30" s="72" t="s">
        <v>493</v>
      </c>
      <c r="D30" s="66">
        <v>15</v>
      </c>
      <c r="E30" s="66">
        <v>16</v>
      </c>
      <c r="F30" s="66"/>
      <c r="G30" s="66">
        <v>14</v>
      </c>
      <c r="H30" s="66">
        <v>1</v>
      </c>
      <c r="I30" s="66"/>
      <c r="J30" s="66"/>
      <c r="K30" s="66"/>
    </row>
    <row r="31" spans="1:11" ht="12.75" customHeight="1" x14ac:dyDescent="0.2">
      <c r="A31" s="33"/>
      <c r="B31" s="34">
        <f>COUNTA(B10:B30)</f>
        <v>21</v>
      </c>
      <c r="C31" s="34"/>
      <c r="D31" s="29">
        <f>SUM(D10:D30)</f>
        <v>92</v>
      </c>
      <c r="E31" s="29">
        <f>SUM(E10:E30)</f>
        <v>97</v>
      </c>
      <c r="F31" s="37"/>
      <c r="G31" s="29">
        <f>SUM(G10:G30)</f>
        <v>87</v>
      </c>
      <c r="H31" s="29">
        <f>SUM(H10:H30)</f>
        <v>5</v>
      </c>
      <c r="I31" s="29">
        <f>SUM(I10:I30)</f>
        <v>0</v>
      </c>
      <c r="J31" s="29">
        <f>SUM(J10:J30)</f>
        <v>0</v>
      </c>
      <c r="K31" s="29">
        <f>SUM(K10:K30)</f>
        <v>0</v>
      </c>
    </row>
    <row r="32" spans="1:11" ht="12.75" customHeight="1" x14ac:dyDescent="0.2">
      <c r="A32" s="33"/>
      <c r="B32" s="34"/>
      <c r="C32" s="34"/>
      <c r="D32" s="29"/>
      <c r="E32" s="29"/>
      <c r="F32" s="37"/>
      <c r="G32" s="29"/>
      <c r="H32" s="29"/>
      <c r="I32" s="29"/>
      <c r="J32" s="29"/>
      <c r="K32" s="29"/>
    </row>
    <row r="33" spans="1:11" ht="12.75" customHeight="1" x14ac:dyDescent="0.2">
      <c r="A33" s="71" t="s">
        <v>494</v>
      </c>
      <c r="B33" s="71" t="s">
        <v>499</v>
      </c>
      <c r="C33" s="71" t="s">
        <v>500</v>
      </c>
      <c r="D33" s="70">
        <v>2</v>
      </c>
      <c r="E33" s="70">
        <v>2</v>
      </c>
      <c r="F33" s="70"/>
      <c r="G33" s="70">
        <v>2</v>
      </c>
      <c r="H33" s="70"/>
      <c r="I33" s="70"/>
      <c r="J33" s="70"/>
      <c r="K33" s="70"/>
    </row>
    <row r="34" spans="1:11" ht="12.75" customHeight="1" x14ac:dyDescent="0.2">
      <c r="A34" s="71" t="s">
        <v>494</v>
      </c>
      <c r="B34" s="71" t="s">
        <v>525</v>
      </c>
      <c r="C34" s="71" t="s">
        <v>526</v>
      </c>
      <c r="D34" s="137">
        <v>2</v>
      </c>
      <c r="E34" s="137">
        <v>2</v>
      </c>
      <c r="F34" s="137"/>
      <c r="G34" s="137">
        <v>2</v>
      </c>
      <c r="H34" s="137"/>
      <c r="I34" s="137"/>
      <c r="J34" s="137"/>
      <c r="K34" s="137"/>
    </row>
    <row r="35" spans="1:11" ht="12.75" customHeight="1" x14ac:dyDescent="0.2">
      <c r="A35" s="72" t="s">
        <v>494</v>
      </c>
      <c r="B35" s="72" t="s">
        <v>617</v>
      </c>
      <c r="C35" s="72" t="s">
        <v>618</v>
      </c>
      <c r="D35" s="66">
        <v>3</v>
      </c>
      <c r="E35" s="66">
        <v>3</v>
      </c>
      <c r="F35" s="66"/>
      <c r="G35" s="66">
        <v>3</v>
      </c>
      <c r="H35" s="66"/>
      <c r="I35" s="66"/>
      <c r="J35" s="66"/>
      <c r="K35" s="66"/>
    </row>
    <row r="36" spans="1:11" ht="12.75" customHeight="1" x14ac:dyDescent="0.2">
      <c r="A36" s="33"/>
      <c r="B36" s="34">
        <f>COUNTA(B33:B35)</f>
        <v>3</v>
      </c>
      <c r="C36" s="34"/>
      <c r="D36" s="29">
        <f>SUM(D33:D35)</f>
        <v>7</v>
      </c>
      <c r="E36" s="29">
        <f>SUM(E33:E35)</f>
        <v>7</v>
      </c>
      <c r="F36" s="37"/>
      <c r="G36" s="29">
        <f>SUM(G33:G35)</f>
        <v>7</v>
      </c>
      <c r="H36" s="29">
        <f>SUM(H33:H35)</f>
        <v>0</v>
      </c>
      <c r="I36" s="29">
        <f>SUM(I33:I35)</f>
        <v>0</v>
      </c>
      <c r="J36" s="29">
        <f>SUM(J33:J35)</f>
        <v>0</v>
      </c>
      <c r="K36" s="29">
        <f>SUM(K33:K35)</f>
        <v>0</v>
      </c>
    </row>
    <row r="37" spans="1:11" ht="12.75" customHeight="1" x14ac:dyDescent="0.2">
      <c r="A37" s="33"/>
      <c r="B37" s="34"/>
      <c r="C37" s="34"/>
      <c r="D37" s="29"/>
      <c r="E37" s="29"/>
      <c r="F37" s="37"/>
      <c r="G37" s="29"/>
      <c r="H37" s="29"/>
      <c r="I37" s="29"/>
      <c r="J37" s="29"/>
      <c r="K37" s="29"/>
    </row>
    <row r="38" spans="1:11" ht="12.75" customHeight="1" x14ac:dyDescent="0.2">
      <c r="A38" s="33"/>
      <c r="B38" s="34"/>
      <c r="C38" s="34"/>
      <c r="D38" s="29"/>
      <c r="E38" s="29"/>
      <c r="F38" s="37"/>
      <c r="G38" s="29"/>
      <c r="H38" s="29"/>
      <c r="I38" s="29"/>
      <c r="J38" s="29"/>
      <c r="K38" s="29"/>
    </row>
    <row r="39" spans="1:11" ht="12.75" customHeight="1" x14ac:dyDescent="0.2">
      <c r="B39" s="106" t="s">
        <v>151</v>
      </c>
      <c r="C39" s="122"/>
      <c r="D39" s="123"/>
    </row>
    <row r="40" spans="1:11" ht="12.75" customHeight="1" x14ac:dyDescent="0.2">
      <c r="B40" s="124"/>
      <c r="C40" s="125" t="s">
        <v>152</v>
      </c>
      <c r="D40" s="105">
        <f>SUM(B4+B8+B31+B36)</f>
        <v>27</v>
      </c>
    </row>
    <row r="41" spans="1:11" ht="12.75" customHeight="1" x14ac:dyDescent="0.2">
      <c r="B41" s="124"/>
      <c r="C41" s="125" t="s">
        <v>130</v>
      </c>
      <c r="D41" s="105">
        <f>SUM(D4+D8+D31+D36)</f>
        <v>104</v>
      </c>
    </row>
    <row r="42" spans="1:11" ht="12.75" customHeight="1" x14ac:dyDescent="0.2">
      <c r="B42" s="124"/>
      <c r="C42" s="125" t="s">
        <v>131</v>
      </c>
      <c r="D42" s="105">
        <f>SUM(E4+E8+E31+E36)</f>
        <v>109</v>
      </c>
    </row>
    <row r="43" spans="1:11" ht="12.75" customHeight="1" x14ac:dyDescent="0.2"/>
    <row r="44" spans="1:11" ht="12.75" customHeight="1" x14ac:dyDescent="0.2">
      <c r="C44" s="109" t="s">
        <v>160</v>
      </c>
      <c r="D44" s="111"/>
      <c r="E44" s="111"/>
      <c r="F44" s="111"/>
      <c r="G44" s="116" t="s">
        <v>117</v>
      </c>
      <c r="H44" s="116" t="s">
        <v>129</v>
      </c>
    </row>
    <row r="45" spans="1:11" ht="12.75" customHeight="1" x14ac:dyDescent="0.2">
      <c r="C45" s="132"/>
      <c r="D45" s="132"/>
      <c r="E45" s="114" t="s">
        <v>155</v>
      </c>
      <c r="G45" s="105">
        <f>SUM(G4+G8+G31+G36)</f>
        <v>99</v>
      </c>
      <c r="H45" s="119">
        <f>G45/(G50)</f>
        <v>0.95192307692307687</v>
      </c>
    </row>
    <row r="46" spans="1:11" ht="12.75" customHeight="1" x14ac:dyDescent="0.2">
      <c r="C46" s="132"/>
      <c r="D46" s="132"/>
      <c r="E46" s="114" t="s">
        <v>156</v>
      </c>
      <c r="G46" s="105">
        <f>SUM(H4+H8+H31+H36)</f>
        <v>5</v>
      </c>
      <c r="H46" s="119">
        <f>G46/G50</f>
        <v>4.807692307692308E-2</v>
      </c>
    </row>
    <row r="47" spans="1:11" ht="12.75" customHeight="1" x14ac:dyDescent="0.2">
      <c r="C47" s="132"/>
      <c r="D47" s="132"/>
      <c r="E47" s="114" t="s">
        <v>157</v>
      </c>
      <c r="G47" s="105">
        <f>SUM(I4+I8+I31+I36)</f>
        <v>0</v>
      </c>
      <c r="H47" s="119">
        <f>G47/G50</f>
        <v>0</v>
      </c>
    </row>
    <row r="48" spans="1:11" ht="12.75" customHeight="1" x14ac:dyDescent="0.2">
      <c r="C48" s="132"/>
      <c r="D48" s="132"/>
      <c r="E48" s="114" t="s">
        <v>158</v>
      </c>
      <c r="G48" s="105">
        <f>SUM(J4+J8+J31+J36)</f>
        <v>0</v>
      </c>
      <c r="H48" s="119">
        <f>G48/G50</f>
        <v>0</v>
      </c>
    </row>
    <row r="49" spans="3:8" ht="12.75" customHeight="1" x14ac:dyDescent="0.2">
      <c r="C49" s="132"/>
      <c r="D49" s="132"/>
      <c r="E49" s="114" t="s">
        <v>159</v>
      </c>
      <c r="G49" s="131">
        <f>SUM(K4+K8+K31+K36)</f>
        <v>0</v>
      </c>
      <c r="H49" s="121">
        <f>G49/G50</f>
        <v>0</v>
      </c>
    </row>
    <row r="50" spans="3:8" ht="12.75" customHeight="1" x14ac:dyDescent="0.2">
      <c r="C50" s="132"/>
      <c r="D50" s="132"/>
      <c r="E50" s="132"/>
      <c r="F50" s="114"/>
      <c r="G50" s="129">
        <f>SUM(G45:G49)</f>
        <v>104</v>
      </c>
      <c r="H50" s="119">
        <f>SUM(H45:H49)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New Jersey Beach Action Durations</oddHeader>
    <oddFooter>&amp;R&amp;P of &amp;N</oddFooter>
  </headerFooter>
  <rowBreaks count="1" manualBreakCount="1">
    <brk id="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4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69" t="s">
        <v>29</v>
      </c>
      <c r="C1" s="169"/>
      <c r="D1" s="68"/>
      <c r="E1" s="69"/>
      <c r="F1" s="68"/>
      <c r="G1" s="168" t="s">
        <v>31</v>
      </c>
      <c r="H1" s="168"/>
      <c r="I1" s="168"/>
      <c r="J1" s="68"/>
      <c r="K1" s="169" t="s">
        <v>42</v>
      </c>
      <c r="L1" s="169"/>
    </row>
    <row r="2" spans="1:12" s="58" customFormat="1" ht="48.75" customHeight="1" x14ac:dyDescent="0.15">
      <c r="A2" s="3" t="s">
        <v>15</v>
      </c>
      <c r="B2" s="3" t="s">
        <v>16</v>
      </c>
      <c r="C2" s="3" t="s">
        <v>11</v>
      </c>
      <c r="D2" s="3"/>
      <c r="E2" s="15" t="s">
        <v>30</v>
      </c>
      <c r="F2" s="3"/>
      <c r="G2" s="3" t="s">
        <v>47</v>
      </c>
      <c r="H2" s="3" t="s">
        <v>17</v>
      </c>
      <c r="I2" s="3" t="s">
        <v>18</v>
      </c>
      <c r="J2" s="3"/>
      <c r="K2" s="3" t="s">
        <v>19</v>
      </c>
      <c r="L2" s="3" t="s">
        <v>20</v>
      </c>
    </row>
    <row r="3" spans="1:12" x14ac:dyDescent="0.2">
      <c r="A3" s="139" t="s">
        <v>177</v>
      </c>
      <c r="B3" s="139" t="s">
        <v>178</v>
      </c>
      <c r="C3" s="139" t="s">
        <v>179</v>
      </c>
      <c r="D3" s="143"/>
      <c r="E3" s="30">
        <v>101</v>
      </c>
      <c r="F3" s="143"/>
      <c r="G3" s="13"/>
      <c r="H3" s="13"/>
      <c r="I3" s="41">
        <f>H3/E3</f>
        <v>0</v>
      </c>
      <c r="J3" s="152"/>
      <c r="K3" s="42">
        <f>E3-H3</f>
        <v>101</v>
      </c>
      <c r="L3" s="41">
        <f>K3/E3</f>
        <v>1</v>
      </c>
    </row>
    <row r="4" spans="1:12" x14ac:dyDescent="0.2">
      <c r="A4" s="139" t="s">
        <v>177</v>
      </c>
      <c r="B4" s="139" t="s">
        <v>180</v>
      </c>
      <c r="C4" s="139" t="s">
        <v>181</v>
      </c>
      <c r="D4" s="143"/>
      <c r="E4" s="30">
        <v>101</v>
      </c>
      <c r="F4" s="143"/>
      <c r="G4" s="13"/>
      <c r="H4" s="13"/>
      <c r="I4" s="41">
        <f t="shared" ref="I4:I38" si="0">H4/E4</f>
        <v>0</v>
      </c>
      <c r="J4" s="152"/>
      <c r="K4" s="42">
        <f t="shared" ref="K4:K38" si="1">E4-H4</f>
        <v>101</v>
      </c>
      <c r="L4" s="41">
        <f t="shared" ref="L4:L38" si="2">K4/E4</f>
        <v>1</v>
      </c>
    </row>
    <row r="5" spans="1:12" x14ac:dyDescent="0.2">
      <c r="A5" s="139" t="s">
        <v>177</v>
      </c>
      <c r="B5" s="139" t="s">
        <v>182</v>
      </c>
      <c r="C5" s="139" t="s">
        <v>183</v>
      </c>
      <c r="D5" s="143"/>
      <c r="E5" s="30">
        <v>101</v>
      </c>
      <c r="F5" s="143"/>
      <c r="G5" s="13"/>
      <c r="H5" s="13"/>
      <c r="I5" s="41">
        <f t="shared" si="0"/>
        <v>0</v>
      </c>
      <c r="J5" s="152"/>
      <c r="K5" s="42">
        <f t="shared" si="1"/>
        <v>101</v>
      </c>
      <c r="L5" s="41">
        <f t="shared" si="2"/>
        <v>1</v>
      </c>
    </row>
    <row r="6" spans="1:12" x14ac:dyDescent="0.2">
      <c r="A6" s="139" t="s">
        <v>177</v>
      </c>
      <c r="B6" s="139" t="s">
        <v>184</v>
      </c>
      <c r="C6" s="139" t="s">
        <v>185</v>
      </c>
      <c r="D6" s="143"/>
      <c r="E6" s="30">
        <v>101</v>
      </c>
      <c r="F6" s="143"/>
      <c r="G6" s="13"/>
      <c r="H6" s="13"/>
      <c r="I6" s="41">
        <f t="shared" si="0"/>
        <v>0</v>
      </c>
      <c r="J6" s="152"/>
      <c r="K6" s="42">
        <f t="shared" si="1"/>
        <v>101</v>
      </c>
      <c r="L6" s="41">
        <f t="shared" si="2"/>
        <v>1</v>
      </c>
    </row>
    <row r="7" spans="1:12" x14ac:dyDescent="0.2">
      <c r="A7" s="139" t="s">
        <v>177</v>
      </c>
      <c r="B7" s="139" t="s">
        <v>186</v>
      </c>
      <c r="C7" s="139" t="s">
        <v>187</v>
      </c>
      <c r="D7" s="143"/>
      <c r="E7" s="30">
        <v>101</v>
      </c>
      <c r="F7" s="143"/>
      <c r="G7" s="13"/>
      <c r="H7" s="13"/>
      <c r="I7" s="41">
        <f t="shared" si="0"/>
        <v>0</v>
      </c>
      <c r="J7" s="152"/>
      <c r="K7" s="42">
        <f t="shared" si="1"/>
        <v>101</v>
      </c>
      <c r="L7" s="41">
        <f t="shared" si="2"/>
        <v>1</v>
      </c>
    </row>
    <row r="8" spans="1:12" x14ac:dyDescent="0.2">
      <c r="A8" s="139" t="s">
        <v>177</v>
      </c>
      <c r="B8" s="139" t="s">
        <v>188</v>
      </c>
      <c r="C8" s="139" t="s">
        <v>189</v>
      </c>
      <c r="D8" s="143"/>
      <c r="E8" s="30">
        <v>101</v>
      </c>
      <c r="F8" s="143"/>
      <c r="G8" s="13"/>
      <c r="H8" s="13"/>
      <c r="I8" s="41">
        <f t="shared" si="0"/>
        <v>0</v>
      </c>
      <c r="J8" s="152"/>
      <c r="K8" s="42">
        <f t="shared" si="1"/>
        <v>101</v>
      </c>
      <c r="L8" s="41">
        <f t="shared" si="2"/>
        <v>1</v>
      </c>
    </row>
    <row r="9" spans="1:12" x14ac:dyDescent="0.2">
      <c r="A9" s="139" t="s">
        <v>177</v>
      </c>
      <c r="B9" s="139" t="s">
        <v>190</v>
      </c>
      <c r="C9" s="139" t="s">
        <v>191</v>
      </c>
      <c r="D9" s="143"/>
      <c r="E9" s="30">
        <v>101</v>
      </c>
      <c r="F9" s="143"/>
      <c r="G9" s="13"/>
      <c r="H9" s="13"/>
      <c r="I9" s="41">
        <f t="shared" si="0"/>
        <v>0</v>
      </c>
      <c r="J9" s="152"/>
      <c r="K9" s="42">
        <f t="shared" si="1"/>
        <v>101</v>
      </c>
      <c r="L9" s="41">
        <f t="shared" si="2"/>
        <v>1</v>
      </c>
    </row>
    <row r="10" spans="1:12" x14ac:dyDescent="0.2">
      <c r="A10" s="139" t="s">
        <v>177</v>
      </c>
      <c r="B10" s="139" t="s">
        <v>192</v>
      </c>
      <c r="C10" s="139" t="s">
        <v>193</v>
      </c>
      <c r="D10" s="143"/>
      <c r="E10" s="30">
        <v>101</v>
      </c>
      <c r="F10" s="143"/>
      <c r="G10" s="13"/>
      <c r="H10" s="13"/>
      <c r="I10" s="41">
        <f t="shared" si="0"/>
        <v>0</v>
      </c>
      <c r="J10" s="152"/>
      <c r="K10" s="42">
        <f t="shared" si="1"/>
        <v>101</v>
      </c>
      <c r="L10" s="41">
        <f t="shared" si="2"/>
        <v>1</v>
      </c>
    </row>
    <row r="11" spans="1:12" x14ac:dyDescent="0.2">
      <c r="A11" s="139" t="s">
        <v>177</v>
      </c>
      <c r="B11" s="139" t="s">
        <v>194</v>
      </c>
      <c r="C11" s="139" t="s">
        <v>195</v>
      </c>
      <c r="D11" s="143"/>
      <c r="E11" s="30">
        <v>101</v>
      </c>
      <c r="F11" s="143"/>
      <c r="G11" s="13"/>
      <c r="H11" s="13"/>
      <c r="I11" s="41">
        <f t="shared" si="0"/>
        <v>0</v>
      </c>
      <c r="J11" s="152"/>
      <c r="K11" s="42">
        <f t="shared" si="1"/>
        <v>101</v>
      </c>
      <c r="L11" s="41">
        <f t="shared" si="2"/>
        <v>1</v>
      </c>
    </row>
    <row r="12" spans="1:12" x14ac:dyDescent="0.2">
      <c r="A12" s="139" t="s">
        <v>177</v>
      </c>
      <c r="B12" s="139" t="s">
        <v>196</v>
      </c>
      <c r="C12" s="139" t="s">
        <v>197</v>
      </c>
      <c r="D12" s="143"/>
      <c r="E12" s="30">
        <v>101</v>
      </c>
      <c r="F12" s="143"/>
      <c r="G12" s="13"/>
      <c r="H12" s="13"/>
      <c r="I12" s="41">
        <f t="shared" si="0"/>
        <v>0</v>
      </c>
      <c r="J12" s="152"/>
      <c r="K12" s="42">
        <f t="shared" si="1"/>
        <v>101</v>
      </c>
      <c r="L12" s="41">
        <f t="shared" si="2"/>
        <v>1</v>
      </c>
    </row>
    <row r="13" spans="1:12" x14ac:dyDescent="0.2">
      <c r="A13" s="139" t="s">
        <v>177</v>
      </c>
      <c r="B13" s="139" t="s">
        <v>198</v>
      </c>
      <c r="C13" s="139" t="s">
        <v>199</v>
      </c>
      <c r="D13" s="143"/>
      <c r="E13" s="30">
        <v>101</v>
      </c>
      <c r="F13" s="143"/>
      <c r="G13" s="13"/>
      <c r="H13" s="13"/>
      <c r="I13" s="41">
        <f t="shared" si="0"/>
        <v>0</v>
      </c>
      <c r="J13" s="152"/>
      <c r="K13" s="42">
        <f t="shared" si="1"/>
        <v>101</v>
      </c>
      <c r="L13" s="41">
        <f t="shared" si="2"/>
        <v>1</v>
      </c>
    </row>
    <row r="14" spans="1:12" x14ac:dyDescent="0.2">
      <c r="A14" s="139" t="s">
        <v>177</v>
      </c>
      <c r="B14" s="139" t="s">
        <v>200</v>
      </c>
      <c r="C14" s="139" t="s">
        <v>201</v>
      </c>
      <c r="D14" s="143"/>
      <c r="E14" s="30">
        <v>101</v>
      </c>
      <c r="F14" s="143"/>
      <c r="G14" s="13"/>
      <c r="H14" s="13"/>
      <c r="I14" s="41">
        <f t="shared" si="0"/>
        <v>0</v>
      </c>
      <c r="J14" s="152"/>
      <c r="K14" s="42">
        <f t="shared" si="1"/>
        <v>101</v>
      </c>
      <c r="L14" s="41">
        <f t="shared" si="2"/>
        <v>1</v>
      </c>
    </row>
    <row r="15" spans="1:12" x14ac:dyDescent="0.2">
      <c r="A15" s="139" t="s">
        <v>177</v>
      </c>
      <c r="B15" s="139" t="s">
        <v>202</v>
      </c>
      <c r="C15" s="139" t="s">
        <v>203</v>
      </c>
      <c r="D15" s="143"/>
      <c r="E15" s="30">
        <v>101</v>
      </c>
      <c r="F15" s="143"/>
      <c r="G15" s="13"/>
      <c r="H15" s="13"/>
      <c r="I15" s="41">
        <f t="shared" si="0"/>
        <v>0</v>
      </c>
      <c r="J15" s="152"/>
      <c r="K15" s="42">
        <f t="shared" si="1"/>
        <v>101</v>
      </c>
      <c r="L15" s="41">
        <f t="shared" si="2"/>
        <v>1</v>
      </c>
    </row>
    <row r="16" spans="1:12" x14ac:dyDescent="0.2">
      <c r="A16" s="139" t="s">
        <v>177</v>
      </c>
      <c r="B16" s="139" t="s">
        <v>204</v>
      </c>
      <c r="C16" s="139" t="s">
        <v>205</v>
      </c>
      <c r="D16" s="143"/>
      <c r="E16" s="30">
        <v>101</v>
      </c>
      <c r="F16" s="143"/>
      <c r="G16" s="13"/>
      <c r="H16" s="13"/>
      <c r="I16" s="41">
        <f t="shared" si="0"/>
        <v>0</v>
      </c>
      <c r="J16" s="152"/>
      <c r="K16" s="42">
        <f t="shared" si="1"/>
        <v>101</v>
      </c>
      <c r="L16" s="41">
        <f t="shared" si="2"/>
        <v>1</v>
      </c>
    </row>
    <row r="17" spans="1:12" x14ac:dyDescent="0.2">
      <c r="A17" s="139" t="s">
        <v>177</v>
      </c>
      <c r="B17" s="139" t="s">
        <v>206</v>
      </c>
      <c r="C17" s="139" t="s">
        <v>207</v>
      </c>
      <c r="D17" s="143"/>
      <c r="E17" s="30">
        <v>101</v>
      </c>
      <c r="F17" s="143"/>
      <c r="G17" s="13"/>
      <c r="H17" s="13"/>
      <c r="I17" s="41">
        <f t="shared" si="0"/>
        <v>0</v>
      </c>
      <c r="J17" s="152"/>
      <c r="K17" s="42">
        <f t="shared" si="1"/>
        <v>101</v>
      </c>
      <c r="L17" s="41">
        <f t="shared" si="2"/>
        <v>1</v>
      </c>
    </row>
    <row r="18" spans="1:12" x14ac:dyDescent="0.2">
      <c r="A18" s="139" t="s">
        <v>177</v>
      </c>
      <c r="B18" s="139" t="s">
        <v>208</v>
      </c>
      <c r="C18" s="139" t="s">
        <v>209</v>
      </c>
      <c r="D18" s="143"/>
      <c r="E18" s="30">
        <v>101</v>
      </c>
      <c r="F18" s="143"/>
      <c r="G18" s="13"/>
      <c r="H18" s="13"/>
      <c r="I18" s="41">
        <f t="shared" si="0"/>
        <v>0</v>
      </c>
      <c r="J18" s="152"/>
      <c r="K18" s="42">
        <f t="shared" si="1"/>
        <v>101</v>
      </c>
      <c r="L18" s="41">
        <f t="shared" si="2"/>
        <v>1</v>
      </c>
    </row>
    <row r="19" spans="1:12" x14ac:dyDescent="0.2">
      <c r="A19" s="139" t="s">
        <v>177</v>
      </c>
      <c r="B19" s="139" t="s">
        <v>210</v>
      </c>
      <c r="C19" s="139" t="s">
        <v>211</v>
      </c>
      <c r="D19" s="143"/>
      <c r="E19" s="30">
        <v>101</v>
      </c>
      <c r="F19" s="143"/>
      <c r="G19" s="13"/>
      <c r="H19" s="13"/>
      <c r="I19" s="41">
        <f t="shared" si="0"/>
        <v>0</v>
      </c>
      <c r="J19" s="152"/>
      <c r="K19" s="42">
        <f t="shared" si="1"/>
        <v>101</v>
      </c>
      <c r="L19" s="41">
        <f t="shared" si="2"/>
        <v>1</v>
      </c>
    </row>
    <row r="20" spans="1:12" x14ac:dyDescent="0.2">
      <c r="A20" s="139" t="s">
        <v>177</v>
      </c>
      <c r="B20" s="139" t="s">
        <v>212</v>
      </c>
      <c r="C20" s="139" t="s">
        <v>213</v>
      </c>
      <c r="D20" s="143"/>
      <c r="E20" s="30">
        <v>101</v>
      </c>
      <c r="F20" s="143"/>
      <c r="G20" s="13"/>
      <c r="H20" s="13"/>
      <c r="I20" s="41">
        <f t="shared" si="0"/>
        <v>0</v>
      </c>
      <c r="J20" s="152"/>
      <c r="K20" s="42">
        <f t="shared" si="1"/>
        <v>101</v>
      </c>
      <c r="L20" s="41">
        <f t="shared" si="2"/>
        <v>1</v>
      </c>
    </row>
    <row r="21" spans="1:12" x14ac:dyDescent="0.2">
      <c r="A21" s="139" t="s">
        <v>177</v>
      </c>
      <c r="B21" s="139" t="s">
        <v>214</v>
      </c>
      <c r="C21" s="139" t="s">
        <v>215</v>
      </c>
      <c r="D21" s="143"/>
      <c r="E21" s="30">
        <v>101</v>
      </c>
      <c r="F21" s="143"/>
      <c r="G21" s="13"/>
      <c r="H21" s="13"/>
      <c r="I21" s="41">
        <f t="shared" si="0"/>
        <v>0</v>
      </c>
      <c r="J21" s="152"/>
      <c r="K21" s="42">
        <f t="shared" si="1"/>
        <v>101</v>
      </c>
      <c r="L21" s="41">
        <f t="shared" si="2"/>
        <v>1</v>
      </c>
    </row>
    <row r="22" spans="1:12" x14ac:dyDescent="0.2">
      <c r="A22" s="139" t="s">
        <v>177</v>
      </c>
      <c r="B22" s="139" t="s">
        <v>216</v>
      </c>
      <c r="C22" s="139" t="s">
        <v>217</v>
      </c>
      <c r="D22" s="143"/>
      <c r="E22" s="30">
        <v>101</v>
      </c>
      <c r="F22" s="143"/>
      <c r="G22" s="13"/>
      <c r="H22" s="13"/>
      <c r="I22" s="41">
        <f t="shared" si="0"/>
        <v>0</v>
      </c>
      <c r="J22" s="152"/>
      <c r="K22" s="42">
        <f t="shared" si="1"/>
        <v>101</v>
      </c>
      <c r="L22" s="41">
        <f t="shared" si="2"/>
        <v>1</v>
      </c>
    </row>
    <row r="23" spans="1:12" x14ac:dyDescent="0.2">
      <c r="A23" s="139" t="s">
        <v>177</v>
      </c>
      <c r="B23" s="139" t="s">
        <v>218</v>
      </c>
      <c r="C23" s="139" t="s">
        <v>219</v>
      </c>
      <c r="D23" s="143"/>
      <c r="E23" s="30">
        <v>101</v>
      </c>
      <c r="F23" s="143"/>
      <c r="G23" s="13"/>
      <c r="H23" s="13"/>
      <c r="I23" s="41">
        <f t="shared" si="0"/>
        <v>0</v>
      </c>
      <c r="J23" s="152"/>
      <c r="K23" s="42">
        <f t="shared" si="1"/>
        <v>101</v>
      </c>
      <c r="L23" s="41">
        <f t="shared" si="2"/>
        <v>1</v>
      </c>
    </row>
    <row r="24" spans="1:12" x14ac:dyDescent="0.2">
      <c r="A24" s="139" t="s">
        <v>177</v>
      </c>
      <c r="B24" s="139" t="s">
        <v>220</v>
      </c>
      <c r="C24" s="139" t="s">
        <v>221</v>
      </c>
      <c r="D24" s="143"/>
      <c r="E24" s="30">
        <v>101</v>
      </c>
      <c r="F24" s="143"/>
      <c r="G24" s="13"/>
      <c r="H24" s="13"/>
      <c r="I24" s="41">
        <f t="shared" si="0"/>
        <v>0</v>
      </c>
      <c r="J24" s="152"/>
      <c r="K24" s="42">
        <f t="shared" si="1"/>
        <v>101</v>
      </c>
      <c r="L24" s="41">
        <f t="shared" si="2"/>
        <v>1</v>
      </c>
    </row>
    <row r="25" spans="1:12" x14ac:dyDescent="0.2">
      <c r="A25" s="139" t="s">
        <v>177</v>
      </c>
      <c r="B25" s="139" t="s">
        <v>222</v>
      </c>
      <c r="C25" s="139" t="s">
        <v>223</v>
      </c>
      <c r="D25" s="143"/>
      <c r="E25" s="30">
        <v>101</v>
      </c>
      <c r="F25" s="143"/>
      <c r="G25" s="13"/>
      <c r="H25" s="13"/>
      <c r="I25" s="41">
        <f t="shared" si="0"/>
        <v>0</v>
      </c>
      <c r="J25" s="152"/>
      <c r="K25" s="42">
        <f t="shared" si="1"/>
        <v>101</v>
      </c>
      <c r="L25" s="41">
        <f t="shared" si="2"/>
        <v>1</v>
      </c>
    </row>
    <row r="26" spans="1:12" x14ac:dyDescent="0.2">
      <c r="A26" s="139" t="s">
        <v>177</v>
      </c>
      <c r="B26" s="139" t="s">
        <v>224</v>
      </c>
      <c r="C26" s="139" t="s">
        <v>225</v>
      </c>
      <c r="D26" s="143"/>
      <c r="E26" s="30">
        <v>101</v>
      </c>
      <c r="F26" s="143"/>
      <c r="G26" s="13"/>
      <c r="H26" s="13"/>
      <c r="I26" s="41">
        <f t="shared" si="0"/>
        <v>0</v>
      </c>
      <c r="J26" s="152"/>
      <c r="K26" s="42">
        <f t="shared" si="1"/>
        <v>101</v>
      </c>
      <c r="L26" s="41">
        <f t="shared" si="2"/>
        <v>1</v>
      </c>
    </row>
    <row r="27" spans="1:12" x14ac:dyDescent="0.2">
      <c r="A27" s="139" t="s">
        <v>177</v>
      </c>
      <c r="B27" s="139" t="s">
        <v>226</v>
      </c>
      <c r="C27" s="139" t="s">
        <v>227</v>
      </c>
      <c r="D27" s="143"/>
      <c r="E27" s="30">
        <v>101</v>
      </c>
      <c r="F27" s="143"/>
      <c r="G27" s="13" t="s">
        <v>32</v>
      </c>
      <c r="H27" s="13">
        <v>2</v>
      </c>
      <c r="I27" s="41">
        <f t="shared" si="0"/>
        <v>1.9801980198019802E-2</v>
      </c>
      <c r="J27" s="152"/>
      <c r="K27" s="42">
        <f t="shared" si="1"/>
        <v>99</v>
      </c>
      <c r="L27" s="41">
        <f t="shared" si="2"/>
        <v>0.98019801980198018</v>
      </c>
    </row>
    <row r="28" spans="1:12" x14ac:dyDescent="0.2">
      <c r="A28" s="139" t="s">
        <v>177</v>
      </c>
      <c r="B28" s="139" t="s">
        <v>228</v>
      </c>
      <c r="C28" s="139" t="s">
        <v>229</v>
      </c>
      <c r="D28" s="143"/>
      <c r="E28" s="30">
        <v>101</v>
      </c>
      <c r="F28" s="143"/>
      <c r="G28" s="13"/>
      <c r="H28" s="13"/>
      <c r="I28" s="41">
        <f t="shared" si="0"/>
        <v>0</v>
      </c>
      <c r="J28" s="152"/>
      <c r="K28" s="42">
        <f t="shared" si="1"/>
        <v>101</v>
      </c>
      <c r="L28" s="41">
        <f t="shared" si="2"/>
        <v>1</v>
      </c>
    </row>
    <row r="29" spans="1:12" x14ac:dyDescent="0.2">
      <c r="A29" s="139" t="s">
        <v>177</v>
      </c>
      <c r="B29" s="139" t="s">
        <v>230</v>
      </c>
      <c r="C29" s="139" t="s">
        <v>231</v>
      </c>
      <c r="D29" s="143"/>
      <c r="E29" s="30">
        <v>101</v>
      </c>
      <c r="F29" s="143"/>
      <c r="G29" s="13"/>
      <c r="H29" s="13"/>
      <c r="I29" s="41">
        <f t="shared" si="0"/>
        <v>0</v>
      </c>
      <c r="J29" s="152"/>
      <c r="K29" s="42">
        <f t="shared" si="1"/>
        <v>101</v>
      </c>
      <c r="L29" s="41">
        <f t="shared" si="2"/>
        <v>1</v>
      </c>
    </row>
    <row r="30" spans="1:12" x14ac:dyDescent="0.2">
      <c r="A30" s="139" t="s">
        <v>177</v>
      </c>
      <c r="B30" s="139" t="s">
        <v>232</v>
      </c>
      <c r="C30" s="139" t="s">
        <v>233</v>
      </c>
      <c r="D30" s="143"/>
      <c r="E30" s="30">
        <v>101</v>
      </c>
      <c r="F30" s="143"/>
      <c r="G30" s="13"/>
      <c r="H30" s="13"/>
      <c r="I30" s="41">
        <f t="shared" si="0"/>
        <v>0</v>
      </c>
      <c r="J30" s="152"/>
      <c r="K30" s="42">
        <f t="shared" si="1"/>
        <v>101</v>
      </c>
      <c r="L30" s="41">
        <f t="shared" si="2"/>
        <v>1</v>
      </c>
    </row>
    <row r="31" spans="1:12" x14ac:dyDescent="0.2">
      <c r="A31" s="139" t="s">
        <v>177</v>
      </c>
      <c r="B31" s="139" t="s">
        <v>234</v>
      </c>
      <c r="C31" s="139" t="s">
        <v>235</v>
      </c>
      <c r="D31" s="143"/>
      <c r="E31" s="30">
        <v>101</v>
      </c>
      <c r="F31" s="143"/>
      <c r="G31" s="13"/>
      <c r="H31" s="13"/>
      <c r="I31" s="41">
        <f t="shared" si="0"/>
        <v>0</v>
      </c>
      <c r="J31" s="152"/>
      <c r="K31" s="42">
        <f t="shared" si="1"/>
        <v>101</v>
      </c>
      <c r="L31" s="41">
        <f t="shared" si="2"/>
        <v>1</v>
      </c>
    </row>
    <row r="32" spans="1:12" x14ac:dyDescent="0.2">
      <c r="A32" s="139" t="s">
        <v>177</v>
      </c>
      <c r="B32" s="139" t="s">
        <v>236</v>
      </c>
      <c r="C32" s="139" t="s">
        <v>237</v>
      </c>
      <c r="D32" s="143"/>
      <c r="E32" s="30">
        <v>101</v>
      </c>
      <c r="F32" s="143"/>
      <c r="G32" s="13"/>
      <c r="H32" s="13"/>
      <c r="I32" s="41">
        <f t="shared" si="0"/>
        <v>0</v>
      </c>
      <c r="J32" s="152"/>
      <c r="K32" s="42">
        <f t="shared" si="1"/>
        <v>101</v>
      </c>
      <c r="L32" s="41">
        <f t="shared" si="2"/>
        <v>1</v>
      </c>
    </row>
    <row r="33" spans="1:12" x14ac:dyDescent="0.2">
      <c r="A33" s="139" t="s">
        <v>177</v>
      </c>
      <c r="B33" s="139" t="s">
        <v>238</v>
      </c>
      <c r="C33" s="139" t="s">
        <v>239</v>
      </c>
      <c r="D33" s="143"/>
      <c r="E33" s="30">
        <v>101</v>
      </c>
      <c r="F33" s="143"/>
      <c r="G33" s="13"/>
      <c r="H33" s="13"/>
      <c r="I33" s="41">
        <f t="shared" si="0"/>
        <v>0</v>
      </c>
      <c r="J33" s="152"/>
      <c r="K33" s="42">
        <f t="shared" si="1"/>
        <v>101</v>
      </c>
      <c r="L33" s="41">
        <f t="shared" si="2"/>
        <v>1</v>
      </c>
    </row>
    <row r="34" spans="1:12" x14ac:dyDescent="0.2">
      <c r="A34" s="139" t="s">
        <v>177</v>
      </c>
      <c r="B34" s="139" t="s">
        <v>240</v>
      </c>
      <c r="C34" s="139" t="s">
        <v>241</v>
      </c>
      <c r="D34" s="143"/>
      <c r="E34" s="30">
        <v>101</v>
      </c>
      <c r="F34" s="143"/>
      <c r="G34" s="13"/>
      <c r="H34" s="13"/>
      <c r="I34" s="41">
        <f t="shared" si="0"/>
        <v>0</v>
      </c>
      <c r="J34" s="152"/>
      <c r="K34" s="42">
        <f t="shared" si="1"/>
        <v>101</v>
      </c>
      <c r="L34" s="41">
        <f t="shared" si="2"/>
        <v>1</v>
      </c>
    </row>
    <row r="35" spans="1:12" x14ac:dyDescent="0.2">
      <c r="A35" s="139" t="s">
        <v>177</v>
      </c>
      <c r="B35" s="139" t="s">
        <v>242</v>
      </c>
      <c r="C35" s="139" t="s">
        <v>243</v>
      </c>
      <c r="D35" s="143"/>
      <c r="E35" s="30">
        <v>101</v>
      </c>
      <c r="F35" s="143"/>
      <c r="G35" s="13"/>
      <c r="H35" s="13"/>
      <c r="I35" s="41">
        <f t="shared" si="0"/>
        <v>0</v>
      </c>
      <c r="J35" s="152"/>
      <c r="K35" s="42">
        <f t="shared" si="1"/>
        <v>101</v>
      </c>
      <c r="L35" s="41">
        <f t="shared" si="2"/>
        <v>1</v>
      </c>
    </row>
    <row r="36" spans="1:12" x14ac:dyDescent="0.2">
      <c r="A36" s="139" t="s">
        <v>177</v>
      </c>
      <c r="B36" s="139" t="s">
        <v>244</v>
      </c>
      <c r="C36" s="139" t="s">
        <v>245</v>
      </c>
      <c r="D36" s="143"/>
      <c r="E36" s="30">
        <v>101</v>
      </c>
      <c r="F36" s="143"/>
      <c r="G36" s="13"/>
      <c r="H36" s="13"/>
      <c r="I36" s="41">
        <f t="shared" si="0"/>
        <v>0</v>
      </c>
      <c r="J36" s="152"/>
      <c r="K36" s="42">
        <f t="shared" si="1"/>
        <v>101</v>
      </c>
      <c r="L36" s="41">
        <f t="shared" si="2"/>
        <v>1</v>
      </c>
    </row>
    <row r="37" spans="1:12" x14ac:dyDescent="0.2">
      <c r="A37" s="139" t="s">
        <v>177</v>
      </c>
      <c r="B37" s="139" t="s">
        <v>246</v>
      </c>
      <c r="C37" s="139" t="s">
        <v>247</v>
      </c>
      <c r="D37" s="143"/>
      <c r="E37" s="30">
        <v>101</v>
      </c>
      <c r="F37" s="143"/>
      <c r="G37" s="13"/>
      <c r="H37" s="13"/>
      <c r="I37" s="41">
        <f t="shared" si="0"/>
        <v>0</v>
      </c>
      <c r="J37" s="152"/>
      <c r="K37" s="42">
        <f t="shared" si="1"/>
        <v>101</v>
      </c>
      <c r="L37" s="41">
        <f t="shared" si="2"/>
        <v>1</v>
      </c>
    </row>
    <row r="38" spans="1:12" x14ac:dyDescent="0.2">
      <c r="A38" s="139" t="s">
        <v>177</v>
      </c>
      <c r="B38" s="139" t="s">
        <v>248</v>
      </c>
      <c r="C38" s="139" t="s">
        <v>249</v>
      </c>
      <c r="D38" s="143"/>
      <c r="E38" s="30">
        <v>101</v>
      </c>
      <c r="F38" s="143"/>
      <c r="G38" s="13"/>
      <c r="H38" s="13"/>
      <c r="I38" s="41">
        <f t="shared" si="0"/>
        <v>0</v>
      </c>
      <c r="J38" s="152"/>
      <c r="K38" s="42">
        <f t="shared" si="1"/>
        <v>101</v>
      </c>
      <c r="L38" s="41">
        <f t="shared" si="2"/>
        <v>1</v>
      </c>
    </row>
    <row r="39" spans="1:12" x14ac:dyDescent="0.2">
      <c r="A39" s="140" t="s">
        <v>177</v>
      </c>
      <c r="B39" s="140" t="s">
        <v>250</v>
      </c>
      <c r="C39" s="140" t="s">
        <v>251</v>
      </c>
      <c r="D39" s="153"/>
      <c r="E39" s="31">
        <v>101</v>
      </c>
      <c r="F39" s="153"/>
      <c r="G39" s="64"/>
      <c r="H39" s="64"/>
      <c r="I39" s="43">
        <f t="shared" ref="I39" si="3">H39/E39</f>
        <v>0</v>
      </c>
      <c r="J39" s="154"/>
      <c r="K39" s="44">
        <f t="shared" ref="K39" si="4">E39-H39</f>
        <v>101</v>
      </c>
      <c r="L39" s="43">
        <f t="shared" ref="L39" si="5">K39/E39</f>
        <v>1</v>
      </c>
    </row>
    <row r="40" spans="1:12" x14ac:dyDescent="0.2">
      <c r="A40" s="30"/>
      <c r="B40" s="29">
        <f>COUNTA(B3:B39)</f>
        <v>37</v>
      </c>
      <c r="C40" s="30"/>
      <c r="E40" s="141">
        <f>SUM(E3:E39)</f>
        <v>3737</v>
      </c>
      <c r="F40" s="155"/>
      <c r="G40" s="29">
        <f>COUNTA(G3:G39)</f>
        <v>1</v>
      </c>
      <c r="H40" s="141">
        <f>SUM(H3:H39)</f>
        <v>2</v>
      </c>
      <c r="I40" s="53">
        <f>H40/E40</f>
        <v>5.3518865400053518E-4</v>
      </c>
      <c r="J40" s="12"/>
      <c r="K40" s="141">
        <f>SUM(K3:K39)</f>
        <v>3735</v>
      </c>
      <c r="L40" s="53">
        <f>K40/E40</f>
        <v>0.99946481134599952</v>
      </c>
    </row>
    <row r="41" spans="1:12" ht="8.25" customHeight="1" x14ac:dyDescent="0.2">
      <c r="A41" s="30"/>
      <c r="B41" s="29"/>
      <c r="C41" s="30"/>
      <c r="E41" s="141"/>
      <c r="F41" s="155"/>
      <c r="G41" s="29"/>
      <c r="H41" s="141"/>
      <c r="I41" s="53"/>
      <c r="J41" s="12"/>
      <c r="K41" s="141"/>
      <c r="L41" s="53"/>
    </row>
    <row r="42" spans="1:12" x14ac:dyDescent="0.2">
      <c r="A42" s="139" t="s">
        <v>252</v>
      </c>
      <c r="B42" s="139" t="s">
        <v>253</v>
      </c>
      <c r="C42" s="139" t="s">
        <v>254</v>
      </c>
      <c r="D42" s="143"/>
      <c r="E42" s="30">
        <v>101</v>
      </c>
      <c r="F42" s="143"/>
      <c r="G42" s="13"/>
      <c r="H42" s="13"/>
      <c r="I42" s="41">
        <f t="shared" ref="I42:I105" si="6">H42/E42</f>
        <v>0</v>
      </c>
      <c r="J42" s="152"/>
      <c r="K42" s="42">
        <f t="shared" ref="K42:K105" si="7">E42-H42</f>
        <v>101</v>
      </c>
      <c r="L42" s="41">
        <f t="shared" ref="L42:L105" si="8">K42/E42</f>
        <v>1</v>
      </c>
    </row>
    <row r="43" spans="1:12" x14ac:dyDescent="0.2">
      <c r="A43" s="139" t="s">
        <v>252</v>
      </c>
      <c r="B43" s="139" t="s">
        <v>255</v>
      </c>
      <c r="C43" s="139" t="s">
        <v>256</v>
      </c>
      <c r="D43" s="143"/>
      <c r="E43" s="30">
        <v>101</v>
      </c>
      <c r="F43" s="143"/>
      <c r="G43" s="13"/>
      <c r="H43" s="13"/>
      <c r="I43" s="41">
        <f t="shared" si="6"/>
        <v>0</v>
      </c>
      <c r="J43" s="152"/>
      <c r="K43" s="42">
        <f t="shared" si="7"/>
        <v>101</v>
      </c>
      <c r="L43" s="41">
        <f t="shared" si="8"/>
        <v>1</v>
      </c>
    </row>
    <row r="44" spans="1:12" x14ac:dyDescent="0.2">
      <c r="A44" s="139" t="s">
        <v>252</v>
      </c>
      <c r="B44" s="139" t="s">
        <v>257</v>
      </c>
      <c r="C44" s="139" t="s">
        <v>258</v>
      </c>
      <c r="D44" s="143"/>
      <c r="E44" s="30">
        <v>101</v>
      </c>
      <c r="F44" s="143"/>
      <c r="G44" s="13"/>
      <c r="H44" s="13"/>
      <c r="I44" s="41">
        <f t="shared" si="6"/>
        <v>0</v>
      </c>
      <c r="J44" s="152"/>
      <c r="K44" s="42">
        <f t="shared" si="7"/>
        <v>101</v>
      </c>
      <c r="L44" s="41">
        <f t="shared" si="8"/>
        <v>1</v>
      </c>
    </row>
    <row r="45" spans="1:12" x14ac:dyDescent="0.2">
      <c r="A45" s="139" t="s">
        <v>252</v>
      </c>
      <c r="B45" s="139" t="s">
        <v>259</v>
      </c>
      <c r="C45" s="139" t="s">
        <v>260</v>
      </c>
      <c r="D45" s="143"/>
      <c r="E45" s="30">
        <v>101</v>
      </c>
      <c r="F45" s="143"/>
      <c r="G45" s="13"/>
      <c r="H45" s="13"/>
      <c r="I45" s="41">
        <f t="shared" si="6"/>
        <v>0</v>
      </c>
      <c r="J45" s="152"/>
      <c r="K45" s="42">
        <f t="shared" si="7"/>
        <v>101</v>
      </c>
      <c r="L45" s="41">
        <f t="shared" si="8"/>
        <v>1</v>
      </c>
    </row>
    <row r="46" spans="1:12" x14ac:dyDescent="0.2">
      <c r="A46" s="139" t="s">
        <v>252</v>
      </c>
      <c r="B46" s="139" t="s">
        <v>261</v>
      </c>
      <c r="C46" s="139" t="s">
        <v>262</v>
      </c>
      <c r="D46" s="143"/>
      <c r="E46" s="30">
        <v>101</v>
      </c>
      <c r="F46" s="143"/>
      <c r="G46" s="13"/>
      <c r="H46" s="13"/>
      <c r="I46" s="41">
        <f t="shared" si="6"/>
        <v>0</v>
      </c>
      <c r="J46" s="152"/>
      <c r="K46" s="42">
        <f t="shared" si="7"/>
        <v>101</v>
      </c>
      <c r="L46" s="41">
        <f t="shared" si="8"/>
        <v>1</v>
      </c>
    </row>
    <row r="47" spans="1:12" x14ac:dyDescent="0.2">
      <c r="A47" s="139" t="s">
        <v>252</v>
      </c>
      <c r="B47" s="139" t="s">
        <v>263</v>
      </c>
      <c r="C47" s="139" t="s">
        <v>264</v>
      </c>
      <c r="D47" s="143"/>
      <c r="E47" s="30">
        <v>101</v>
      </c>
      <c r="F47" s="143"/>
      <c r="G47" s="13"/>
      <c r="H47" s="13"/>
      <c r="I47" s="41">
        <f t="shared" si="6"/>
        <v>0</v>
      </c>
      <c r="J47" s="152"/>
      <c r="K47" s="42">
        <f t="shared" si="7"/>
        <v>101</v>
      </c>
      <c r="L47" s="41">
        <f t="shared" si="8"/>
        <v>1</v>
      </c>
    </row>
    <row r="48" spans="1:12" x14ac:dyDescent="0.2">
      <c r="A48" s="139" t="s">
        <v>252</v>
      </c>
      <c r="B48" s="139" t="s">
        <v>265</v>
      </c>
      <c r="C48" s="139" t="s">
        <v>266</v>
      </c>
      <c r="D48" s="143"/>
      <c r="E48" s="30">
        <v>101</v>
      </c>
      <c r="F48" s="143"/>
      <c r="G48" s="13"/>
      <c r="H48" s="13"/>
      <c r="I48" s="41">
        <f t="shared" si="6"/>
        <v>0</v>
      </c>
      <c r="J48" s="152"/>
      <c r="K48" s="42">
        <f t="shared" si="7"/>
        <v>101</v>
      </c>
      <c r="L48" s="41">
        <f t="shared" si="8"/>
        <v>1</v>
      </c>
    </row>
    <row r="49" spans="1:12" x14ac:dyDescent="0.2">
      <c r="A49" s="139" t="s">
        <v>252</v>
      </c>
      <c r="B49" s="139" t="s">
        <v>267</v>
      </c>
      <c r="C49" s="139" t="s">
        <v>268</v>
      </c>
      <c r="D49" s="143"/>
      <c r="E49" s="30">
        <v>101</v>
      </c>
      <c r="F49" s="143"/>
      <c r="G49" s="13"/>
      <c r="H49" s="13"/>
      <c r="I49" s="41">
        <f t="shared" si="6"/>
        <v>0</v>
      </c>
      <c r="J49" s="152"/>
      <c r="K49" s="42">
        <f t="shared" si="7"/>
        <v>101</v>
      </c>
      <c r="L49" s="41">
        <f t="shared" si="8"/>
        <v>1</v>
      </c>
    </row>
    <row r="50" spans="1:12" x14ac:dyDescent="0.2">
      <c r="A50" s="139" t="s">
        <v>252</v>
      </c>
      <c r="B50" s="139" t="s">
        <v>269</v>
      </c>
      <c r="C50" s="139" t="s">
        <v>270</v>
      </c>
      <c r="D50" s="143"/>
      <c r="E50" s="30">
        <v>101</v>
      </c>
      <c r="F50" s="143"/>
      <c r="G50" s="13"/>
      <c r="H50" s="13"/>
      <c r="I50" s="41">
        <f t="shared" si="6"/>
        <v>0</v>
      </c>
      <c r="J50" s="152"/>
      <c r="K50" s="42">
        <f t="shared" si="7"/>
        <v>101</v>
      </c>
      <c r="L50" s="41">
        <f t="shared" si="8"/>
        <v>1</v>
      </c>
    </row>
    <row r="51" spans="1:12" x14ac:dyDescent="0.2">
      <c r="A51" s="139" t="s">
        <v>252</v>
      </c>
      <c r="B51" s="139" t="s">
        <v>271</v>
      </c>
      <c r="C51" s="139" t="s">
        <v>272</v>
      </c>
      <c r="D51" s="143"/>
      <c r="E51" s="30">
        <v>101</v>
      </c>
      <c r="F51" s="143"/>
      <c r="G51" s="13"/>
      <c r="H51" s="13"/>
      <c r="I51" s="41">
        <f t="shared" si="6"/>
        <v>0</v>
      </c>
      <c r="J51" s="152"/>
      <c r="K51" s="42">
        <f t="shared" si="7"/>
        <v>101</v>
      </c>
      <c r="L51" s="41">
        <f t="shared" si="8"/>
        <v>1</v>
      </c>
    </row>
    <row r="52" spans="1:12" x14ac:dyDescent="0.2">
      <c r="A52" s="139" t="s">
        <v>252</v>
      </c>
      <c r="B52" s="139" t="s">
        <v>273</v>
      </c>
      <c r="C52" s="139" t="s">
        <v>274</v>
      </c>
      <c r="D52" s="143"/>
      <c r="E52" s="30">
        <v>101</v>
      </c>
      <c r="F52" s="143"/>
      <c r="G52" s="13"/>
      <c r="H52" s="13"/>
      <c r="I52" s="41">
        <f t="shared" si="6"/>
        <v>0</v>
      </c>
      <c r="J52" s="152"/>
      <c r="K52" s="42">
        <f t="shared" si="7"/>
        <v>101</v>
      </c>
      <c r="L52" s="41">
        <f t="shared" si="8"/>
        <v>1</v>
      </c>
    </row>
    <row r="53" spans="1:12" x14ac:dyDescent="0.2">
      <c r="A53" s="139" t="s">
        <v>252</v>
      </c>
      <c r="B53" s="139" t="s">
        <v>275</v>
      </c>
      <c r="C53" s="139" t="s">
        <v>276</v>
      </c>
      <c r="D53" s="143"/>
      <c r="E53" s="30">
        <v>101</v>
      </c>
      <c r="F53" s="143"/>
      <c r="G53" s="13"/>
      <c r="H53" s="13"/>
      <c r="I53" s="41">
        <f t="shared" si="6"/>
        <v>0</v>
      </c>
      <c r="J53" s="152"/>
      <c r="K53" s="42">
        <f t="shared" si="7"/>
        <v>101</v>
      </c>
      <c r="L53" s="41">
        <f t="shared" si="8"/>
        <v>1</v>
      </c>
    </row>
    <row r="54" spans="1:12" x14ac:dyDescent="0.2">
      <c r="A54" s="139" t="s">
        <v>252</v>
      </c>
      <c r="B54" s="139" t="s">
        <v>277</v>
      </c>
      <c r="C54" s="139" t="s">
        <v>278</v>
      </c>
      <c r="D54" s="143"/>
      <c r="E54" s="30">
        <v>101</v>
      </c>
      <c r="F54" s="143"/>
      <c r="G54" s="13"/>
      <c r="H54" s="13"/>
      <c r="I54" s="41">
        <f t="shared" si="6"/>
        <v>0</v>
      </c>
      <c r="J54" s="152"/>
      <c r="K54" s="42">
        <f t="shared" si="7"/>
        <v>101</v>
      </c>
      <c r="L54" s="41">
        <f t="shared" si="8"/>
        <v>1</v>
      </c>
    </row>
    <row r="55" spans="1:12" x14ac:dyDescent="0.2">
      <c r="A55" s="139" t="s">
        <v>252</v>
      </c>
      <c r="B55" s="139" t="s">
        <v>279</v>
      </c>
      <c r="C55" s="139" t="s">
        <v>280</v>
      </c>
      <c r="D55" s="143"/>
      <c r="E55" s="30">
        <v>101</v>
      </c>
      <c r="F55" s="143"/>
      <c r="G55" s="13"/>
      <c r="H55" s="13"/>
      <c r="I55" s="41">
        <f t="shared" si="6"/>
        <v>0</v>
      </c>
      <c r="J55" s="152"/>
      <c r="K55" s="42">
        <f t="shared" si="7"/>
        <v>101</v>
      </c>
      <c r="L55" s="41">
        <f t="shared" si="8"/>
        <v>1</v>
      </c>
    </row>
    <row r="56" spans="1:12" x14ac:dyDescent="0.2">
      <c r="A56" s="139" t="s">
        <v>252</v>
      </c>
      <c r="B56" s="139" t="s">
        <v>281</v>
      </c>
      <c r="C56" s="139" t="s">
        <v>282</v>
      </c>
      <c r="D56" s="143"/>
      <c r="E56" s="30">
        <v>101</v>
      </c>
      <c r="F56" s="143"/>
      <c r="G56" s="13"/>
      <c r="H56" s="13"/>
      <c r="I56" s="41">
        <f t="shared" si="6"/>
        <v>0</v>
      </c>
      <c r="J56" s="152"/>
      <c r="K56" s="42">
        <f t="shared" si="7"/>
        <v>101</v>
      </c>
      <c r="L56" s="41">
        <f t="shared" si="8"/>
        <v>1</v>
      </c>
    </row>
    <row r="57" spans="1:12" x14ac:dyDescent="0.2">
      <c r="A57" s="139" t="s">
        <v>252</v>
      </c>
      <c r="B57" s="139" t="s">
        <v>283</v>
      </c>
      <c r="C57" s="139" t="s">
        <v>284</v>
      </c>
      <c r="D57" s="143"/>
      <c r="E57" s="30">
        <v>101</v>
      </c>
      <c r="F57" s="143"/>
      <c r="G57" s="13"/>
      <c r="H57" s="13"/>
      <c r="I57" s="41">
        <f t="shared" si="6"/>
        <v>0</v>
      </c>
      <c r="J57" s="152"/>
      <c r="K57" s="42">
        <f t="shared" si="7"/>
        <v>101</v>
      </c>
      <c r="L57" s="41">
        <f t="shared" si="8"/>
        <v>1</v>
      </c>
    </row>
    <row r="58" spans="1:12" x14ac:dyDescent="0.2">
      <c r="A58" s="139" t="s">
        <v>252</v>
      </c>
      <c r="B58" s="139" t="s">
        <v>285</v>
      </c>
      <c r="C58" s="139" t="s">
        <v>286</v>
      </c>
      <c r="D58" s="143"/>
      <c r="E58" s="30">
        <v>101</v>
      </c>
      <c r="F58" s="143"/>
      <c r="G58" s="13"/>
      <c r="H58" s="13"/>
      <c r="I58" s="41">
        <f t="shared" si="6"/>
        <v>0</v>
      </c>
      <c r="J58" s="152"/>
      <c r="K58" s="42">
        <f t="shared" si="7"/>
        <v>101</v>
      </c>
      <c r="L58" s="41">
        <f t="shared" si="8"/>
        <v>1</v>
      </c>
    </row>
    <row r="59" spans="1:12" x14ac:dyDescent="0.2">
      <c r="A59" s="139" t="s">
        <v>252</v>
      </c>
      <c r="B59" s="139" t="s">
        <v>287</v>
      </c>
      <c r="C59" s="139" t="s">
        <v>288</v>
      </c>
      <c r="D59" s="143"/>
      <c r="E59" s="30">
        <v>101</v>
      </c>
      <c r="F59" s="143"/>
      <c r="G59" s="13"/>
      <c r="H59" s="13"/>
      <c r="I59" s="41">
        <f t="shared" si="6"/>
        <v>0</v>
      </c>
      <c r="J59" s="152"/>
      <c r="K59" s="42">
        <f t="shared" si="7"/>
        <v>101</v>
      </c>
      <c r="L59" s="41">
        <f t="shared" si="8"/>
        <v>1</v>
      </c>
    </row>
    <row r="60" spans="1:12" x14ac:dyDescent="0.2">
      <c r="A60" s="139" t="s">
        <v>252</v>
      </c>
      <c r="B60" s="139" t="s">
        <v>289</v>
      </c>
      <c r="C60" s="139" t="s">
        <v>290</v>
      </c>
      <c r="D60" s="143"/>
      <c r="E60" s="30">
        <v>101</v>
      </c>
      <c r="F60" s="143"/>
      <c r="G60" s="13"/>
      <c r="H60" s="13"/>
      <c r="I60" s="41">
        <f t="shared" si="6"/>
        <v>0</v>
      </c>
      <c r="J60" s="152"/>
      <c r="K60" s="42">
        <f t="shared" si="7"/>
        <v>101</v>
      </c>
      <c r="L60" s="41">
        <f t="shared" si="8"/>
        <v>1</v>
      </c>
    </row>
    <row r="61" spans="1:12" x14ac:dyDescent="0.2">
      <c r="A61" s="139" t="s">
        <v>252</v>
      </c>
      <c r="B61" s="139" t="s">
        <v>291</v>
      </c>
      <c r="C61" s="139" t="s">
        <v>292</v>
      </c>
      <c r="D61" s="143"/>
      <c r="E61" s="30">
        <v>101</v>
      </c>
      <c r="F61" s="143"/>
      <c r="G61" s="13"/>
      <c r="H61" s="13"/>
      <c r="I61" s="41">
        <f t="shared" si="6"/>
        <v>0</v>
      </c>
      <c r="J61" s="152"/>
      <c r="K61" s="42">
        <f t="shared" si="7"/>
        <v>101</v>
      </c>
      <c r="L61" s="41">
        <f t="shared" si="8"/>
        <v>1</v>
      </c>
    </row>
    <row r="62" spans="1:12" x14ac:dyDescent="0.2">
      <c r="A62" s="139" t="s">
        <v>252</v>
      </c>
      <c r="B62" s="139" t="s">
        <v>293</v>
      </c>
      <c r="C62" s="139" t="s">
        <v>294</v>
      </c>
      <c r="D62" s="143"/>
      <c r="E62" s="30">
        <v>101</v>
      </c>
      <c r="F62" s="143"/>
      <c r="G62" s="13"/>
      <c r="H62" s="13"/>
      <c r="I62" s="41">
        <f t="shared" si="6"/>
        <v>0</v>
      </c>
      <c r="J62" s="152"/>
      <c r="K62" s="42">
        <f t="shared" si="7"/>
        <v>101</v>
      </c>
      <c r="L62" s="41">
        <f t="shared" si="8"/>
        <v>1</v>
      </c>
    </row>
    <row r="63" spans="1:12" x14ac:dyDescent="0.2">
      <c r="A63" s="139" t="s">
        <v>252</v>
      </c>
      <c r="B63" s="139" t="s">
        <v>295</v>
      </c>
      <c r="C63" s="139" t="s">
        <v>296</v>
      </c>
      <c r="D63" s="143"/>
      <c r="E63" s="30">
        <v>101</v>
      </c>
      <c r="F63" s="143"/>
      <c r="G63" s="13"/>
      <c r="H63" s="13"/>
      <c r="I63" s="41">
        <f t="shared" si="6"/>
        <v>0</v>
      </c>
      <c r="J63" s="152"/>
      <c r="K63" s="42">
        <f t="shared" si="7"/>
        <v>101</v>
      </c>
      <c r="L63" s="41">
        <f t="shared" si="8"/>
        <v>1</v>
      </c>
    </row>
    <row r="64" spans="1:12" x14ac:dyDescent="0.2">
      <c r="A64" s="139" t="s">
        <v>252</v>
      </c>
      <c r="B64" s="139" t="s">
        <v>297</v>
      </c>
      <c r="C64" s="139" t="s">
        <v>298</v>
      </c>
      <c r="D64" s="143"/>
      <c r="E64" s="30">
        <v>101</v>
      </c>
      <c r="F64" s="143"/>
      <c r="G64" s="13"/>
      <c r="H64" s="13"/>
      <c r="I64" s="41">
        <f t="shared" si="6"/>
        <v>0</v>
      </c>
      <c r="J64" s="152"/>
      <c r="K64" s="42">
        <f t="shared" si="7"/>
        <v>101</v>
      </c>
      <c r="L64" s="41">
        <f t="shared" si="8"/>
        <v>1</v>
      </c>
    </row>
    <row r="65" spans="1:12" x14ac:dyDescent="0.2">
      <c r="A65" s="139" t="s">
        <v>252</v>
      </c>
      <c r="B65" s="139" t="s">
        <v>299</v>
      </c>
      <c r="C65" s="139" t="s">
        <v>300</v>
      </c>
      <c r="D65" s="143"/>
      <c r="E65" s="30">
        <v>101</v>
      </c>
      <c r="F65" s="143"/>
      <c r="G65" s="13"/>
      <c r="H65" s="13"/>
      <c r="I65" s="41">
        <f t="shared" si="6"/>
        <v>0</v>
      </c>
      <c r="J65" s="152"/>
      <c r="K65" s="42">
        <f t="shared" si="7"/>
        <v>101</v>
      </c>
      <c r="L65" s="41">
        <f t="shared" si="8"/>
        <v>1</v>
      </c>
    </row>
    <row r="66" spans="1:12" x14ac:dyDescent="0.2">
      <c r="A66" s="139" t="s">
        <v>252</v>
      </c>
      <c r="B66" s="139" t="s">
        <v>301</v>
      </c>
      <c r="C66" s="139" t="s">
        <v>302</v>
      </c>
      <c r="D66" s="143"/>
      <c r="E66" s="30">
        <v>101</v>
      </c>
      <c r="F66" s="143"/>
      <c r="G66" s="13"/>
      <c r="H66" s="13"/>
      <c r="I66" s="41">
        <f t="shared" si="6"/>
        <v>0</v>
      </c>
      <c r="J66" s="152"/>
      <c r="K66" s="42">
        <f t="shared" si="7"/>
        <v>101</v>
      </c>
      <c r="L66" s="41">
        <f t="shared" si="8"/>
        <v>1</v>
      </c>
    </row>
    <row r="67" spans="1:12" x14ac:dyDescent="0.2">
      <c r="A67" s="139" t="s">
        <v>252</v>
      </c>
      <c r="B67" s="139" t="s">
        <v>303</v>
      </c>
      <c r="C67" s="139" t="s">
        <v>304</v>
      </c>
      <c r="D67" s="143"/>
      <c r="E67" s="30">
        <v>101</v>
      </c>
      <c r="F67" s="143"/>
      <c r="G67" s="13"/>
      <c r="H67" s="13"/>
      <c r="I67" s="41">
        <f t="shared" si="6"/>
        <v>0</v>
      </c>
      <c r="J67" s="152"/>
      <c r="K67" s="42">
        <f t="shared" si="7"/>
        <v>101</v>
      </c>
      <c r="L67" s="41">
        <f t="shared" si="8"/>
        <v>1</v>
      </c>
    </row>
    <row r="68" spans="1:12" x14ac:dyDescent="0.2">
      <c r="A68" s="139" t="s">
        <v>252</v>
      </c>
      <c r="B68" s="139" t="s">
        <v>305</v>
      </c>
      <c r="C68" s="139" t="s">
        <v>306</v>
      </c>
      <c r="D68" s="143"/>
      <c r="E68" s="30">
        <v>101</v>
      </c>
      <c r="F68" s="143"/>
      <c r="G68" s="13"/>
      <c r="H68" s="13"/>
      <c r="I68" s="41">
        <f t="shared" si="6"/>
        <v>0</v>
      </c>
      <c r="J68" s="152"/>
      <c r="K68" s="42">
        <f t="shared" si="7"/>
        <v>101</v>
      </c>
      <c r="L68" s="41">
        <f t="shared" si="8"/>
        <v>1</v>
      </c>
    </row>
    <row r="69" spans="1:12" x14ac:dyDescent="0.2">
      <c r="A69" s="139" t="s">
        <v>252</v>
      </c>
      <c r="B69" s="139" t="s">
        <v>307</v>
      </c>
      <c r="C69" s="139" t="s">
        <v>308</v>
      </c>
      <c r="D69" s="143"/>
      <c r="E69" s="30">
        <v>101</v>
      </c>
      <c r="F69" s="143"/>
      <c r="G69" s="13"/>
      <c r="H69" s="13"/>
      <c r="I69" s="41">
        <f t="shared" si="6"/>
        <v>0</v>
      </c>
      <c r="J69" s="152"/>
      <c r="K69" s="42">
        <f t="shared" si="7"/>
        <v>101</v>
      </c>
      <c r="L69" s="41">
        <f t="shared" si="8"/>
        <v>1</v>
      </c>
    </row>
    <row r="70" spans="1:12" x14ac:dyDescent="0.2">
      <c r="A70" s="139" t="s">
        <v>252</v>
      </c>
      <c r="B70" s="139" t="s">
        <v>309</v>
      </c>
      <c r="C70" s="139" t="s">
        <v>310</v>
      </c>
      <c r="D70" s="143"/>
      <c r="E70" s="30">
        <v>101</v>
      </c>
      <c r="F70" s="143"/>
      <c r="G70" s="13"/>
      <c r="H70" s="13"/>
      <c r="I70" s="41">
        <f t="shared" si="6"/>
        <v>0</v>
      </c>
      <c r="J70" s="152"/>
      <c r="K70" s="42">
        <f t="shared" si="7"/>
        <v>101</v>
      </c>
      <c r="L70" s="41">
        <f t="shared" si="8"/>
        <v>1</v>
      </c>
    </row>
    <row r="71" spans="1:12" x14ac:dyDescent="0.2">
      <c r="A71" s="139" t="s">
        <v>252</v>
      </c>
      <c r="B71" s="139" t="s">
        <v>311</v>
      </c>
      <c r="C71" s="139" t="s">
        <v>312</v>
      </c>
      <c r="D71" s="143"/>
      <c r="E71" s="30">
        <v>101</v>
      </c>
      <c r="F71" s="143"/>
      <c r="G71" s="13"/>
      <c r="H71" s="13"/>
      <c r="I71" s="41">
        <f t="shared" si="6"/>
        <v>0</v>
      </c>
      <c r="J71" s="152"/>
      <c r="K71" s="42">
        <f t="shared" si="7"/>
        <v>101</v>
      </c>
      <c r="L71" s="41">
        <f t="shared" si="8"/>
        <v>1</v>
      </c>
    </row>
    <row r="72" spans="1:12" x14ac:dyDescent="0.2">
      <c r="A72" s="139" t="s">
        <v>252</v>
      </c>
      <c r="B72" s="139" t="s">
        <v>313</v>
      </c>
      <c r="C72" s="139" t="s">
        <v>314</v>
      </c>
      <c r="D72" s="143"/>
      <c r="E72" s="30">
        <v>101</v>
      </c>
      <c r="F72" s="143"/>
      <c r="G72" s="13"/>
      <c r="H72" s="13"/>
      <c r="I72" s="41">
        <f t="shared" si="6"/>
        <v>0</v>
      </c>
      <c r="J72" s="152"/>
      <c r="K72" s="42">
        <f t="shared" si="7"/>
        <v>101</v>
      </c>
      <c r="L72" s="41">
        <f t="shared" si="8"/>
        <v>1</v>
      </c>
    </row>
    <row r="73" spans="1:12" x14ac:dyDescent="0.2">
      <c r="A73" s="139" t="s">
        <v>252</v>
      </c>
      <c r="B73" s="139" t="s">
        <v>315</v>
      </c>
      <c r="C73" s="139" t="s">
        <v>316</v>
      </c>
      <c r="D73" s="143"/>
      <c r="E73" s="30">
        <v>101</v>
      </c>
      <c r="F73" s="143"/>
      <c r="G73" s="13"/>
      <c r="H73" s="13"/>
      <c r="I73" s="41">
        <f t="shared" si="6"/>
        <v>0</v>
      </c>
      <c r="J73" s="152"/>
      <c r="K73" s="42">
        <f t="shared" si="7"/>
        <v>101</v>
      </c>
      <c r="L73" s="41">
        <f t="shared" si="8"/>
        <v>1</v>
      </c>
    </row>
    <row r="74" spans="1:12" x14ac:dyDescent="0.2">
      <c r="A74" s="139" t="s">
        <v>252</v>
      </c>
      <c r="B74" s="139" t="s">
        <v>317</v>
      </c>
      <c r="C74" s="139" t="s">
        <v>318</v>
      </c>
      <c r="D74" s="143"/>
      <c r="E74" s="30">
        <v>101</v>
      </c>
      <c r="F74" s="143"/>
      <c r="G74" s="13"/>
      <c r="H74" s="13"/>
      <c r="I74" s="41">
        <f t="shared" si="6"/>
        <v>0</v>
      </c>
      <c r="J74" s="152"/>
      <c r="K74" s="42">
        <f t="shared" si="7"/>
        <v>101</v>
      </c>
      <c r="L74" s="41">
        <f t="shared" si="8"/>
        <v>1</v>
      </c>
    </row>
    <row r="75" spans="1:12" x14ac:dyDescent="0.2">
      <c r="A75" s="139" t="s">
        <v>252</v>
      </c>
      <c r="B75" s="139" t="s">
        <v>320</v>
      </c>
      <c r="C75" s="139" t="s">
        <v>321</v>
      </c>
      <c r="D75" s="143"/>
      <c r="E75" s="30">
        <v>101</v>
      </c>
      <c r="F75" s="143"/>
      <c r="G75" s="13"/>
      <c r="H75" s="13"/>
      <c r="I75" s="41">
        <f t="shared" si="6"/>
        <v>0</v>
      </c>
      <c r="J75" s="152"/>
      <c r="K75" s="42">
        <f t="shared" si="7"/>
        <v>101</v>
      </c>
      <c r="L75" s="41">
        <f t="shared" si="8"/>
        <v>1</v>
      </c>
    </row>
    <row r="76" spans="1:12" x14ac:dyDescent="0.2">
      <c r="A76" s="139" t="s">
        <v>252</v>
      </c>
      <c r="B76" s="139" t="s">
        <v>322</v>
      </c>
      <c r="C76" s="139" t="s">
        <v>323</v>
      </c>
      <c r="D76" s="143"/>
      <c r="E76" s="30">
        <v>101</v>
      </c>
      <c r="F76" s="143"/>
      <c r="G76" s="13"/>
      <c r="H76" s="13"/>
      <c r="I76" s="41">
        <f t="shared" si="6"/>
        <v>0</v>
      </c>
      <c r="J76" s="152"/>
      <c r="K76" s="42">
        <f t="shared" si="7"/>
        <v>101</v>
      </c>
      <c r="L76" s="41">
        <f t="shared" si="8"/>
        <v>1</v>
      </c>
    </row>
    <row r="77" spans="1:12" x14ac:dyDescent="0.2">
      <c r="A77" s="139" t="s">
        <v>252</v>
      </c>
      <c r="B77" s="139" t="s">
        <v>324</v>
      </c>
      <c r="C77" s="139" t="s">
        <v>325</v>
      </c>
      <c r="D77" s="143"/>
      <c r="E77" s="30">
        <v>101</v>
      </c>
      <c r="F77" s="143"/>
      <c r="G77" s="13" t="s">
        <v>32</v>
      </c>
      <c r="H77" s="13">
        <v>2</v>
      </c>
      <c r="I77" s="41">
        <f t="shared" si="6"/>
        <v>1.9801980198019802E-2</v>
      </c>
      <c r="J77" s="152"/>
      <c r="K77" s="42">
        <f t="shared" si="7"/>
        <v>99</v>
      </c>
      <c r="L77" s="41">
        <f t="shared" si="8"/>
        <v>0.98019801980198018</v>
      </c>
    </row>
    <row r="78" spans="1:12" x14ac:dyDescent="0.2">
      <c r="A78" s="139" t="s">
        <v>252</v>
      </c>
      <c r="B78" s="139" t="s">
        <v>326</v>
      </c>
      <c r="C78" s="139" t="s">
        <v>327</v>
      </c>
      <c r="D78" s="143"/>
      <c r="E78" s="30">
        <v>101</v>
      </c>
      <c r="F78" s="143"/>
      <c r="G78" s="13"/>
      <c r="H78" s="13"/>
      <c r="I78" s="41">
        <f t="shared" si="6"/>
        <v>0</v>
      </c>
      <c r="J78" s="152"/>
      <c r="K78" s="42">
        <f t="shared" si="7"/>
        <v>101</v>
      </c>
      <c r="L78" s="41">
        <f t="shared" si="8"/>
        <v>1</v>
      </c>
    </row>
    <row r="79" spans="1:12" x14ac:dyDescent="0.2">
      <c r="A79" s="139" t="s">
        <v>252</v>
      </c>
      <c r="B79" s="139" t="s">
        <v>328</v>
      </c>
      <c r="C79" s="139" t="s">
        <v>329</v>
      </c>
      <c r="D79" s="143"/>
      <c r="E79" s="30">
        <v>101</v>
      </c>
      <c r="F79" s="143"/>
      <c r="G79" s="13"/>
      <c r="H79" s="13"/>
      <c r="I79" s="41">
        <f t="shared" si="6"/>
        <v>0</v>
      </c>
      <c r="J79" s="152"/>
      <c r="K79" s="42">
        <f t="shared" si="7"/>
        <v>101</v>
      </c>
      <c r="L79" s="41">
        <f t="shared" si="8"/>
        <v>1</v>
      </c>
    </row>
    <row r="80" spans="1:12" x14ac:dyDescent="0.2">
      <c r="A80" s="139" t="s">
        <v>252</v>
      </c>
      <c r="B80" s="139" t="s">
        <v>330</v>
      </c>
      <c r="C80" s="139" t="s">
        <v>331</v>
      </c>
      <c r="D80" s="143"/>
      <c r="E80" s="30">
        <v>101</v>
      </c>
      <c r="F80" s="143"/>
      <c r="G80" s="13"/>
      <c r="H80" s="13"/>
      <c r="I80" s="41">
        <f t="shared" si="6"/>
        <v>0</v>
      </c>
      <c r="J80" s="152"/>
      <c r="K80" s="42">
        <f t="shared" si="7"/>
        <v>101</v>
      </c>
      <c r="L80" s="41">
        <f t="shared" si="8"/>
        <v>1</v>
      </c>
    </row>
    <row r="81" spans="1:12" x14ac:dyDescent="0.2">
      <c r="A81" s="139" t="s">
        <v>252</v>
      </c>
      <c r="B81" s="139" t="s">
        <v>332</v>
      </c>
      <c r="C81" s="139" t="s">
        <v>333</v>
      </c>
      <c r="D81" s="143"/>
      <c r="E81" s="30">
        <v>101</v>
      </c>
      <c r="F81" s="143"/>
      <c r="G81" s="13"/>
      <c r="H81" s="13"/>
      <c r="I81" s="41">
        <f t="shared" si="6"/>
        <v>0</v>
      </c>
      <c r="J81" s="152"/>
      <c r="K81" s="42">
        <f t="shared" si="7"/>
        <v>101</v>
      </c>
      <c r="L81" s="41">
        <f t="shared" si="8"/>
        <v>1</v>
      </c>
    </row>
    <row r="82" spans="1:12" x14ac:dyDescent="0.2">
      <c r="A82" s="139" t="s">
        <v>252</v>
      </c>
      <c r="B82" s="139" t="s">
        <v>334</v>
      </c>
      <c r="C82" s="139" t="s">
        <v>335</v>
      </c>
      <c r="D82" s="143"/>
      <c r="E82" s="30">
        <v>101</v>
      </c>
      <c r="F82" s="143"/>
      <c r="G82" s="13"/>
      <c r="H82" s="13"/>
      <c r="I82" s="41">
        <f t="shared" si="6"/>
        <v>0</v>
      </c>
      <c r="J82" s="152"/>
      <c r="K82" s="42">
        <f t="shared" si="7"/>
        <v>101</v>
      </c>
      <c r="L82" s="41">
        <f t="shared" si="8"/>
        <v>1</v>
      </c>
    </row>
    <row r="83" spans="1:12" x14ac:dyDescent="0.2">
      <c r="A83" s="139" t="s">
        <v>252</v>
      </c>
      <c r="B83" s="139" t="s">
        <v>336</v>
      </c>
      <c r="C83" s="139" t="s">
        <v>337</v>
      </c>
      <c r="D83" s="143"/>
      <c r="E83" s="30">
        <v>101</v>
      </c>
      <c r="F83" s="143"/>
      <c r="G83" s="13" t="s">
        <v>32</v>
      </c>
      <c r="H83" s="13">
        <v>1</v>
      </c>
      <c r="I83" s="41">
        <f t="shared" si="6"/>
        <v>9.9009900990099011E-3</v>
      </c>
      <c r="J83" s="152"/>
      <c r="K83" s="42">
        <f t="shared" si="7"/>
        <v>100</v>
      </c>
      <c r="L83" s="41">
        <f t="shared" si="8"/>
        <v>0.99009900990099009</v>
      </c>
    </row>
    <row r="84" spans="1:12" x14ac:dyDescent="0.2">
      <c r="A84" s="139" t="s">
        <v>252</v>
      </c>
      <c r="B84" s="139" t="s">
        <v>338</v>
      </c>
      <c r="C84" s="139" t="s">
        <v>339</v>
      </c>
      <c r="D84" s="143"/>
      <c r="E84" s="30">
        <v>101</v>
      </c>
      <c r="F84" s="143"/>
      <c r="G84" s="13"/>
      <c r="H84" s="13"/>
      <c r="I84" s="41">
        <f t="shared" si="6"/>
        <v>0</v>
      </c>
      <c r="J84" s="152"/>
      <c r="K84" s="42">
        <f t="shared" si="7"/>
        <v>101</v>
      </c>
      <c r="L84" s="41">
        <f t="shared" si="8"/>
        <v>1</v>
      </c>
    </row>
    <row r="85" spans="1:12" x14ac:dyDescent="0.2">
      <c r="A85" s="139" t="s">
        <v>252</v>
      </c>
      <c r="B85" s="139" t="s">
        <v>340</v>
      </c>
      <c r="C85" s="139" t="s">
        <v>341</v>
      </c>
      <c r="D85" s="143"/>
      <c r="E85" s="30">
        <v>101</v>
      </c>
      <c r="F85" s="143"/>
      <c r="G85" s="13"/>
      <c r="H85" s="13"/>
      <c r="I85" s="41">
        <f t="shared" si="6"/>
        <v>0</v>
      </c>
      <c r="J85" s="152"/>
      <c r="K85" s="42">
        <f t="shared" si="7"/>
        <v>101</v>
      </c>
      <c r="L85" s="41">
        <f t="shared" si="8"/>
        <v>1</v>
      </c>
    </row>
    <row r="86" spans="1:12" x14ac:dyDescent="0.2">
      <c r="A86" s="139" t="s">
        <v>252</v>
      </c>
      <c r="B86" s="139" t="s">
        <v>342</v>
      </c>
      <c r="C86" s="139" t="s">
        <v>343</v>
      </c>
      <c r="D86" s="143"/>
      <c r="E86" s="30">
        <v>101</v>
      </c>
      <c r="F86" s="143"/>
      <c r="G86" s="13"/>
      <c r="H86" s="13"/>
      <c r="I86" s="41">
        <f t="shared" si="6"/>
        <v>0</v>
      </c>
      <c r="J86" s="152"/>
      <c r="K86" s="42">
        <f t="shared" si="7"/>
        <v>101</v>
      </c>
      <c r="L86" s="41">
        <f t="shared" si="8"/>
        <v>1</v>
      </c>
    </row>
    <row r="87" spans="1:12" x14ac:dyDescent="0.2">
      <c r="A87" s="139" t="s">
        <v>252</v>
      </c>
      <c r="B87" s="139" t="s">
        <v>344</v>
      </c>
      <c r="C87" s="139" t="s">
        <v>345</v>
      </c>
      <c r="D87" s="143"/>
      <c r="E87" s="30">
        <v>101</v>
      </c>
      <c r="F87" s="143"/>
      <c r="G87" s="13"/>
      <c r="H87" s="13"/>
      <c r="I87" s="41">
        <f t="shared" si="6"/>
        <v>0</v>
      </c>
      <c r="J87" s="152"/>
      <c r="K87" s="42">
        <f t="shared" si="7"/>
        <v>101</v>
      </c>
      <c r="L87" s="41">
        <f t="shared" si="8"/>
        <v>1</v>
      </c>
    </row>
    <row r="88" spans="1:12" x14ac:dyDescent="0.2">
      <c r="A88" s="139" t="s">
        <v>252</v>
      </c>
      <c r="B88" s="139" t="s">
        <v>346</v>
      </c>
      <c r="C88" s="139" t="s">
        <v>347</v>
      </c>
      <c r="D88" s="143"/>
      <c r="E88" s="30">
        <v>101</v>
      </c>
      <c r="F88" s="143"/>
      <c r="G88" s="13"/>
      <c r="H88" s="13"/>
      <c r="I88" s="41">
        <f t="shared" si="6"/>
        <v>0</v>
      </c>
      <c r="J88" s="152"/>
      <c r="K88" s="42">
        <f t="shared" si="7"/>
        <v>101</v>
      </c>
      <c r="L88" s="41">
        <f t="shared" si="8"/>
        <v>1</v>
      </c>
    </row>
    <row r="89" spans="1:12" x14ac:dyDescent="0.2">
      <c r="A89" s="139" t="s">
        <v>252</v>
      </c>
      <c r="B89" s="139" t="s">
        <v>348</v>
      </c>
      <c r="C89" s="139" t="s">
        <v>349</v>
      </c>
      <c r="D89" s="143"/>
      <c r="E89" s="30">
        <v>101</v>
      </c>
      <c r="F89" s="143"/>
      <c r="G89" s="13"/>
      <c r="H89" s="13"/>
      <c r="I89" s="41">
        <f t="shared" si="6"/>
        <v>0</v>
      </c>
      <c r="J89" s="152"/>
      <c r="K89" s="42">
        <f t="shared" si="7"/>
        <v>101</v>
      </c>
      <c r="L89" s="41">
        <f t="shared" si="8"/>
        <v>1</v>
      </c>
    </row>
    <row r="90" spans="1:12" x14ac:dyDescent="0.2">
      <c r="A90" s="139" t="s">
        <v>252</v>
      </c>
      <c r="B90" s="139" t="s">
        <v>350</v>
      </c>
      <c r="C90" s="139" t="s">
        <v>351</v>
      </c>
      <c r="D90" s="143"/>
      <c r="E90" s="30">
        <v>101</v>
      </c>
      <c r="F90" s="143"/>
      <c r="G90" s="13"/>
      <c r="H90" s="13"/>
      <c r="I90" s="41">
        <f t="shared" si="6"/>
        <v>0</v>
      </c>
      <c r="J90" s="152"/>
      <c r="K90" s="42">
        <f t="shared" si="7"/>
        <v>101</v>
      </c>
      <c r="L90" s="41">
        <f t="shared" si="8"/>
        <v>1</v>
      </c>
    </row>
    <row r="91" spans="1:12" x14ac:dyDescent="0.2">
      <c r="A91" s="139" t="s">
        <v>252</v>
      </c>
      <c r="B91" s="139" t="s">
        <v>352</v>
      </c>
      <c r="C91" s="139" t="s">
        <v>353</v>
      </c>
      <c r="D91" s="143"/>
      <c r="E91" s="30">
        <v>101</v>
      </c>
      <c r="F91" s="143"/>
      <c r="G91" s="13"/>
      <c r="H91" s="13"/>
      <c r="I91" s="41">
        <f t="shared" si="6"/>
        <v>0</v>
      </c>
      <c r="J91" s="152"/>
      <c r="K91" s="42">
        <f t="shared" si="7"/>
        <v>101</v>
      </c>
      <c r="L91" s="41">
        <f t="shared" si="8"/>
        <v>1</v>
      </c>
    </row>
    <row r="92" spans="1:12" x14ac:dyDescent="0.2">
      <c r="A92" s="139" t="s">
        <v>252</v>
      </c>
      <c r="B92" s="139" t="s">
        <v>354</v>
      </c>
      <c r="C92" s="139" t="s">
        <v>355</v>
      </c>
      <c r="D92" s="143"/>
      <c r="E92" s="30">
        <v>101</v>
      </c>
      <c r="F92" s="143"/>
      <c r="G92" s="13"/>
      <c r="H92" s="13"/>
      <c r="I92" s="41">
        <f t="shared" si="6"/>
        <v>0</v>
      </c>
      <c r="J92" s="152"/>
      <c r="K92" s="42">
        <f t="shared" si="7"/>
        <v>101</v>
      </c>
      <c r="L92" s="41">
        <f t="shared" si="8"/>
        <v>1</v>
      </c>
    </row>
    <row r="93" spans="1:12" x14ac:dyDescent="0.2">
      <c r="A93" s="139" t="s">
        <v>252</v>
      </c>
      <c r="B93" s="139" t="s">
        <v>356</v>
      </c>
      <c r="C93" s="139" t="s">
        <v>357</v>
      </c>
      <c r="D93" s="143"/>
      <c r="E93" s="30">
        <v>101</v>
      </c>
      <c r="F93" s="143"/>
      <c r="G93" s="13"/>
      <c r="H93" s="13"/>
      <c r="I93" s="41">
        <f t="shared" si="6"/>
        <v>0</v>
      </c>
      <c r="J93" s="152"/>
      <c r="K93" s="42">
        <f t="shared" si="7"/>
        <v>101</v>
      </c>
      <c r="L93" s="41">
        <f t="shared" si="8"/>
        <v>1</v>
      </c>
    </row>
    <row r="94" spans="1:12" x14ac:dyDescent="0.2">
      <c r="A94" s="139" t="s">
        <v>252</v>
      </c>
      <c r="B94" s="139" t="s">
        <v>358</v>
      </c>
      <c r="C94" s="139" t="s">
        <v>359</v>
      </c>
      <c r="D94" s="143"/>
      <c r="E94" s="30">
        <v>101</v>
      </c>
      <c r="F94" s="143"/>
      <c r="G94" s="13"/>
      <c r="H94" s="13"/>
      <c r="I94" s="41">
        <f t="shared" si="6"/>
        <v>0</v>
      </c>
      <c r="J94" s="152"/>
      <c r="K94" s="42">
        <f t="shared" si="7"/>
        <v>101</v>
      </c>
      <c r="L94" s="41">
        <f t="shared" si="8"/>
        <v>1</v>
      </c>
    </row>
    <row r="95" spans="1:12" x14ac:dyDescent="0.2">
      <c r="A95" s="139" t="s">
        <v>252</v>
      </c>
      <c r="B95" s="139" t="s">
        <v>360</v>
      </c>
      <c r="C95" s="139" t="s">
        <v>361</v>
      </c>
      <c r="D95" s="143"/>
      <c r="E95" s="30">
        <v>101</v>
      </c>
      <c r="F95" s="143"/>
      <c r="G95" s="13"/>
      <c r="H95" s="13"/>
      <c r="I95" s="41">
        <f t="shared" si="6"/>
        <v>0</v>
      </c>
      <c r="J95" s="152"/>
      <c r="K95" s="42">
        <f t="shared" si="7"/>
        <v>101</v>
      </c>
      <c r="L95" s="41">
        <f t="shared" si="8"/>
        <v>1</v>
      </c>
    </row>
    <row r="96" spans="1:12" x14ac:dyDescent="0.2">
      <c r="A96" s="139" t="s">
        <v>252</v>
      </c>
      <c r="B96" s="139" t="s">
        <v>362</v>
      </c>
      <c r="C96" s="139" t="s">
        <v>363</v>
      </c>
      <c r="D96" s="143"/>
      <c r="E96" s="30">
        <v>101</v>
      </c>
      <c r="F96" s="143"/>
      <c r="G96" s="13"/>
      <c r="H96" s="13"/>
      <c r="I96" s="41">
        <f t="shared" si="6"/>
        <v>0</v>
      </c>
      <c r="J96" s="152"/>
      <c r="K96" s="42">
        <f t="shared" si="7"/>
        <v>101</v>
      </c>
      <c r="L96" s="41">
        <f t="shared" si="8"/>
        <v>1</v>
      </c>
    </row>
    <row r="97" spans="1:12" x14ac:dyDescent="0.2">
      <c r="A97" s="139" t="s">
        <v>252</v>
      </c>
      <c r="B97" s="139" t="s">
        <v>364</v>
      </c>
      <c r="C97" s="139" t="s">
        <v>365</v>
      </c>
      <c r="D97" s="143"/>
      <c r="E97" s="30">
        <v>101</v>
      </c>
      <c r="F97" s="143"/>
      <c r="G97" s="13"/>
      <c r="H97" s="13"/>
      <c r="I97" s="41">
        <f t="shared" si="6"/>
        <v>0</v>
      </c>
      <c r="J97" s="152"/>
      <c r="K97" s="42">
        <f t="shared" si="7"/>
        <v>101</v>
      </c>
      <c r="L97" s="41">
        <f t="shared" si="8"/>
        <v>1</v>
      </c>
    </row>
    <row r="98" spans="1:12" x14ac:dyDescent="0.2">
      <c r="A98" s="139" t="s">
        <v>252</v>
      </c>
      <c r="B98" s="139" t="s">
        <v>366</v>
      </c>
      <c r="C98" s="139" t="s">
        <v>367</v>
      </c>
      <c r="D98" s="143"/>
      <c r="E98" s="30">
        <v>101</v>
      </c>
      <c r="F98" s="143"/>
      <c r="G98" s="13"/>
      <c r="H98" s="13"/>
      <c r="I98" s="41">
        <f t="shared" si="6"/>
        <v>0</v>
      </c>
      <c r="J98" s="152"/>
      <c r="K98" s="42">
        <f t="shared" si="7"/>
        <v>101</v>
      </c>
      <c r="L98" s="41">
        <f t="shared" si="8"/>
        <v>1</v>
      </c>
    </row>
    <row r="99" spans="1:12" x14ac:dyDescent="0.2">
      <c r="A99" s="139" t="s">
        <v>252</v>
      </c>
      <c r="B99" s="139" t="s">
        <v>368</v>
      </c>
      <c r="C99" s="139" t="s">
        <v>369</v>
      </c>
      <c r="D99" s="143"/>
      <c r="E99" s="30">
        <v>101</v>
      </c>
      <c r="F99" s="143"/>
      <c r="G99" s="13"/>
      <c r="H99" s="13"/>
      <c r="I99" s="41">
        <f t="shared" si="6"/>
        <v>0</v>
      </c>
      <c r="J99" s="152"/>
      <c r="K99" s="42">
        <f t="shared" si="7"/>
        <v>101</v>
      </c>
      <c r="L99" s="41">
        <f t="shared" si="8"/>
        <v>1</v>
      </c>
    </row>
    <row r="100" spans="1:12" x14ac:dyDescent="0.2">
      <c r="A100" s="139" t="s">
        <v>252</v>
      </c>
      <c r="B100" s="139" t="s">
        <v>370</v>
      </c>
      <c r="C100" s="139" t="s">
        <v>371</v>
      </c>
      <c r="D100" s="143"/>
      <c r="E100" s="30">
        <v>101</v>
      </c>
      <c r="F100" s="143"/>
      <c r="G100" s="13"/>
      <c r="H100" s="13"/>
      <c r="I100" s="41">
        <f t="shared" si="6"/>
        <v>0</v>
      </c>
      <c r="J100" s="152"/>
      <c r="K100" s="42">
        <f t="shared" si="7"/>
        <v>101</v>
      </c>
      <c r="L100" s="41">
        <f t="shared" si="8"/>
        <v>1</v>
      </c>
    </row>
    <row r="101" spans="1:12" x14ac:dyDescent="0.2">
      <c r="A101" s="139" t="s">
        <v>252</v>
      </c>
      <c r="B101" s="139" t="s">
        <v>372</v>
      </c>
      <c r="C101" s="139" t="s">
        <v>373</v>
      </c>
      <c r="D101" s="143"/>
      <c r="E101" s="30">
        <v>101</v>
      </c>
      <c r="F101" s="143"/>
      <c r="G101" s="13"/>
      <c r="H101" s="13"/>
      <c r="I101" s="41">
        <f t="shared" si="6"/>
        <v>0</v>
      </c>
      <c r="J101" s="152"/>
      <c r="K101" s="42">
        <f t="shared" si="7"/>
        <v>101</v>
      </c>
      <c r="L101" s="41">
        <f t="shared" si="8"/>
        <v>1</v>
      </c>
    </row>
    <row r="102" spans="1:12" x14ac:dyDescent="0.2">
      <c r="A102" s="139" t="s">
        <v>252</v>
      </c>
      <c r="B102" s="139" t="s">
        <v>374</v>
      </c>
      <c r="C102" s="139" t="s">
        <v>375</v>
      </c>
      <c r="D102" s="143"/>
      <c r="E102" s="30">
        <v>101</v>
      </c>
      <c r="F102" s="143"/>
      <c r="G102" s="13"/>
      <c r="H102" s="13"/>
      <c r="I102" s="41">
        <f t="shared" si="6"/>
        <v>0</v>
      </c>
      <c r="J102" s="152"/>
      <c r="K102" s="42">
        <f t="shared" si="7"/>
        <v>101</v>
      </c>
      <c r="L102" s="41">
        <f t="shared" si="8"/>
        <v>1</v>
      </c>
    </row>
    <row r="103" spans="1:12" x14ac:dyDescent="0.2">
      <c r="A103" s="139" t="s">
        <v>252</v>
      </c>
      <c r="B103" s="139" t="s">
        <v>376</v>
      </c>
      <c r="C103" s="139" t="s">
        <v>377</v>
      </c>
      <c r="D103" s="143"/>
      <c r="E103" s="30">
        <v>101</v>
      </c>
      <c r="F103" s="143"/>
      <c r="G103" s="13"/>
      <c r="H103" s="13"/>
      <c r="I103" s="41">
        <f t="shared" si="6"/>
        <v>0</v>
      </c>
      <c r="J103" s="152"/>
      <c r="K103" s="42">
        <f t="shared" si="7"/>
        <v>101</v>
      </c>
      <c r="L103" s="41">
        <f t="shared" si="8"/>
        <v>1</v>
      </c>
    </row>
    <row r="104" spans="1:12" x14ac:dyDescent="0.2">
      <c r="A104" s="139" t="s">
        <v>252</v>
      </c>
      <c r="B104" s="139" t="s">
        <v>378</v>
      </c>
      <c r="C104" s="139" t="s">
        <v>379</v>
      </c>
      <c r="D104" s="143"/>
      <c r="E104" s="30">
        <v>101</v>
      </c>
      <c r="F104" s="143"/>
      <c r="G104" s="13"/>
      <c r="H104" s="13"/>
      <c r="I104" s="41">
        <f t="shared" si="6"/>
        <v>0</v>
      </c>
      <c r="J104" s="152"/>
      <c r="K104" s="42">
        <f t="shared" si="7"/>
        <v>101</v>
      </c>
      <c r="L104" s="41">
        <f t="shared" si="8"/>
        <v>1</v>
      </c>
    </row>
    <row r="105" spans="1:12" x14ac:dyDescent="0.2">
      <c r="A105" s="139" t="s">
        <v>252</v>
      </c>
      <c r="B105" s="139" t="s">
        <v>380</v>
      </c>
      <c r="C105" s="139" t="s">
        <v>381</v>
      </c>
      <c r="D105" s="143"/>
      <c r="E105" s="30">
        <v>101</v>
      </c>
      <c r="F105" s="143"/>
      <c r="G105" s="13"/>
      <c r="H105" s="13"/>
      <c r="I105" s="41">
        <f t="shared" si="6"/>
        <v>0</v>
      </c>
      <c r="J105" s="152"/>
      <c r="K105" s="42">
        <f t="shared" si="7"/>
        <v>101</v>
      </c>
      <c r="L105" s="41">
        <f t="shared" si="8"/>
        <v>1</v>
      </c>
    </row>
    <row r="106" spans="1:12" x14ac:dyDescent="0.2">
      <c r="A106" s="139" t="s">
        <v>252</v>
      </c>
      <c r="B106" s="139" t="s">
        <v>382</v>
      </c>
      <c r="C106" s="139" t="s">
        <v>383</v>
      </c>
      <c r="D106" s="143"/>
      <c r="E106" s="30">
        <v>101</v>
      </c>
      <c r="F106" s="143"/>
      <c r="G106" s="13"/>
      <c r="H106" s="13"/>
      <c r="I106" s="41">
        <f t="shared" ref="I106:I110" si="9">H106/E106</f>
        <v>0</v>
      </c>
      <c r="J106" s="152"/>
      <c r="K106" s="42">
        <f t="shared" ref="K106:K110" si="10">E106-H106</f>
        <v>101</v>
      </c>
      <c r="L106" s="41">
        <f t="shared" ref="L106:L110" si="11">K106/E106</f>
        <v>1</v>
      </c>
    </row>
    <row r="107" spans="1:12" x14ac:dyDescent="0.2">
      <c r="A107" s="139" t="s">
        <v>252</v>
      </c>
      <c r="B107" s="139" t="s">
        <v>384</v>
      </c>
      <c r="C107" s="139" t="s">
        <v>385</v>
      </c>
      <c r="D107" s="143"/>
      <c r="E107" s="30">
        <v>101</v>
      </c>
      <c r="F107" s="143"/>
      <c r="G107" s="13"/>
      <c r="H107" s="13"/>
      <c r="I107" s="41">
        <f t="shared" si="9"/>
        <v>0</v>
      </c>
      <c r="J107" s="152"/>
      <c r="K107" s="42">
        <f t="shared" si="10"/>
        <v>101</v>
      </c>
      <c r="L107" s="41">
        <f t="shared" si="11"/>
        <v>1</v>
      </c>
    </row>
    <row r="108" spans="1:12" x14ac:dyDescent="0.2">
      <c r="A108" s="139" t="s">
        <v>252</v>
      </c>
      <c r="B108" s="139" t="s">
        <v>386</v>
      </c>
      <c r="C108" s="139" t="s">
        <v>387</v>
      </c>
      <c r="D108" s="143"/>
      <c r="E108" s="30">
        <v>101</v>
      </c>
      <c r="F108" s="143"/>
      <c r="G108" s="13"/>
      <c r="H108" s="13"/>
      <c r="I108" s="41">
        <f t="shared" si="9"/>
        <v>0</v>
      </c>
      <c r="J108" s="152"/>
      <c r="K108" s="42">
        <f t="shared" si="10"/>
        <v>101</v>
      </c>
      <c r="L108" s="41">
        <f t="shared" si="11"/>
        <v>1</v>
      </c>
    </row>
    <row r="109" spans="1:12" x14ac:dyDescent="0.2">
      <c r="A109" s="139" t="s">
        <v>252</v>
      </c>
      <c r="B109" s="139" t="s">
        <v>388</v>
      </c>
      <c r="C109" s="139" t="s">
        <v>389</v>
      </c>
      <c r="D109" s="143"/>
      <c r="E109" s="30">
        <v>101</v>
      </c>
      <c r="F109" s="143"/>
      <c r="G109" s="13"/>
      <c r="H109" s="13"/>
      <c r="I109" s="41">
        <f t="shared" si="9"/>
        <v>0</v>
      </c>
      <c r="J109" s="152"/>
      <c r="K109" s="42">
        <f t="shared" si="10"/>
        <v>101</v>
      </c>
      <c r="L109" s="41">
        <f t="shared" si="11"/>
        <v>1</v>
      </c>
    </row>
    <row r="110" spans="1:12" x14ac:dyDescent="0.2">
      <c r="A110" s="140" t="s">
        <v>252</v>
      </c>
      <c r="B110" s="140" t="s">
        <v>390</v>
      </c>
      <c r="C110" s="140" t="s">
        <v>391</v>
      </c>
      <c r="D110" s="153"/>
      <c r="E110" s="31">
        <v>101</v>
      </c>
      <c r="F110" s="153"/>
      <c r="G110" s="64"/>
      <c r="H110" s="64"/>
      <c r="I110" s="43">
        <f t="shared" si="9"/>
        <v>0</v>
      </c>
      <c r="J110" s="154"/>
      <c r="K110" s="44">
        <f t="shared" si="10"/>
        <v>101</v>
      </c>
      <c r="L110" s="43">
        <f t="shared" si="11"/>
        <v>1</v>
      </c>
    </row>
    <row r="111" spans="1:12" x14ac:dyDescent="0.2">
      <c r="A111" s="30"/>
      <c r="B111" s="29">
        <f>COUNTA(B42:B110)</f>
        <v>69</v>
      </c>
      <c r="C111" s="29"/>
      <c r="D111" s="143"/>
      <c r="E111" s="141">
        <f>SUM(E42:E110)</f>
        <v>6969</v>
      </c>
      <c r="F111" s="143"/>
      <c r="G111" s="29">
        <f>COUNTA(G42:G110)</f>
        <v>2</v>
      </c>
      <c r="H111" s="141">
        <f>SUM(H42:H110)</f>
        <v>3</v>
      </c>
      <c r="I111" s="53">
        <f t="shared" ref="I111" si="12">H111/E111</f>
        <v>4.3047783039173483E-4</v>
      </c>
      <c r="J111" s="12"/>
      <c r="K111" s="141">
        <f>SUM(K42:K110)</f>
        <v>6966</v>
      </c>
      <c r="L111" s="53">
        <f t="shared" ref="L111" si="13">K111/E111</f>
        <v>0.99956952216960826</v>
      </c>
    </row>
    <row r="112" spans="1:12" ht="8.25" customHeight="1" x14ac:dyDescent="0.2">
      <c r="A112" s="30"/>
      <c r="B112" s="29"/>
      <c r="C112" s="30"/>
      <c r="E112" s="141"/>
      <c r="F112" s="155"/>
      <c r="G112" s="29"/>
      <c r="H112" s="141"/>
      <c r="I112" s="53"/>
      <c r="J112" s="12"/>
      <c r="K112" s="141"/>
      <c r="L112" s="53"/>
    </row>
    <row r="113" spans="1:12" x14ac:dyDescent="0.2">
      <c r="A113" s="139" t="s">
        <v>392</v>
      </c>
      <c r="B113" s="139" t="s">
        <v>393</v>
      </c>
      <c r="C113" s="139" t="s">
        <v>394</v>
      </c>
      <c r="D113" s="143"/>
      <c r="E113" s="30">
        <v>101</v>
      </c>
      <c r="F113" s="143"/>
      <c r="G113" s="13" t="s">
        <v>32</v>
      </c>
      <c r="H113" s="13">
        <v>1</v>
      </c>
      <c r="I113" s="41">
        <f t="shared" ref="I113:I162" si="14">H113/E113</f>
        <v>9.9009900990099011E-3</v>
      </c>
      <c r="J113" s="152"/>
      <c r="K113" s="42">
        <f t="shared" ref="K113:K162" si="15">E113-H113</f>
        <v>100</v>
      </c>
      <c r="L113" s="41">
        <f t="shared" ref="L113:L162" si="16">K113/E113</f>
        <v>0.99009900990099009</v>
      </c>
    </row>
    <row r="114" spans="1:12" x14ac:dyDescent="0.2">
      <c r="A114" s="139" t="s">
        <v>392</v>
      </c>
      <c r="B114" s="139" t="s">
        <v>395</v>
      </c>
      <c r="C114" s="139" t="s">
        <v>396</v>
      </c>
      <c r="D114" s="143"/>
      <c r="E114" s="30">
        <v>101</v>
      </c>
      <c r="F114" s="143"/>
      <c r="G114" s="13" t="s">
        <v>32</v>
      </c>
      <c r="H114" s="13">
        <v>1</v>
      </c>
      <c r="I114" s="41">
        <f t="shared" si="14"/>
        <v>9.9009900990099011E-3</v>
      </c>
      <c r="J114" s="152"/>
      <c r="K114" s="42">
        <f t="shared" si="15"/>
        <v>100</v>
      </c>
      <c r="L114" s="41">
        <f t="shared" si="16"/>
        <v>0.99009900990099009</v>
      </c>
    </row>
    <row r="115" spans="1:12" x14ac:dyDescent="0.2">
      <c r="A115" s="139" t="s">
        <v>392</v>
      </c>
      <c r="B115" s="139" t="s">
        <v>397</v>
      </c>
      <c r="C115" s="139" t="s">
        <v>398</v>
      </c>
      <c r="D115" s="143"/>
      <c r="E115" s="30">
        <v>101</v>
      </c>
      <c r="F115" s="143"/>
      <c r="G115" s="13"/>
      <c r="H115" s="13"/>
      <c r="I115" s="41">
        <f t="shared" si="14"/>
        <v>0</v>
      </c>
      <c r="J115" s="152"/>
      <c r="K115" s="42">
        <f t="shared" si="15"/>
        <v>101</v>
      </c>
      <c r="L115" s="41">
        <f t="shared" si="16"/>
        <v>1</v>
      </c>
    </row>
    <row r="116" spans="1:12" x14ac:dyDescent="0.2">
      <c r="A116" s="139" t="s">
        <v>392</v>
      </c>
      <c r="B116" s="139" t="s">
        <v>399</v>
      </c>
      <c r="C116" s="139" t="s">
        <v>400</v>
      </c>
      <c r="D116" s="143"/>
      <c r="E116" s="30">
        <v>101</v>
      </c>
      <c r="F116" s="143"/>
      <c r="G116" s="13"/>
      <c r="H116" s="13"/>
      <c r="I116" s="41">
        <f t="shared" si="14"/>
        <v>0</v>
      </c>
      <c r="J116" s="152"/>
      <c r="K116" s="42">
        <f t="shared" si="15"/>
        <v>101</v>
      </c>
      <c r="L116" s="41">
        <f t="shared" si="16"/>
        <v>1</v>
      </c>
    </row>
    <row r="117" spans="1:12" x14ac:dyDescent="0.2">
      <c r="A117" s="139" t="s">
        <v>392</v>
      </c>
      <c r="B117" s="139" t="s">
        <v>401</v>
      </c>
      <c r="C117" s="139" t="s">
        <v>402</v>
      </c>
      <c r="D117" s="143"/>
      <c r="E117" s="30">
        <v>101</v>
      </c>
      <c r="F117" s="143"/>
      <c r="G117" s="13"/>
      <c r="H117" s="13"/>
      <c r="I117" s="41">
        <f t="shared" si="14"/>
        <v>0</v>
      </c>
      <c r="J117" s="152"/>
      <c r="K117" s="42">
        <f t="shared" si="15"/>
        <v>101</v>
      </c>
      <c r="L117" s="41">
        <f t="shared" si="16"/>
        <v>1</v>
      </c>
    </row>
    <row r="118" spans="1:12" x14ac:dyDescent="0.2">
      <c r="A118" s="139" t="s">
        <v>392</v>
      </c>
      <c r="B118" s="139" t="s">
        <v>403</v>
      </c>
      <c r="C118" s="139" t="s">
        <v>404</v>
      </c>
      <c r="D118" s="143"/>
      <c r="E118" s="30">
        <v>101</v>
      </c>
      <c r="F118" s="143"/>
      <c r="G118" s="13" t="s">
        <v>32</v>
      </c>
      <c r="H118" s="13">
        <v>1</v>
      </c>
      <c r="I118" s="41">
        <f t="shared" si="14"/>
        <v>9.9009900990099011E-3</v>
      </c>
      <c r="J118" s="152"/>
      <c r="K118" s="42">
        <f t="shared" si="15"/>
        <v>100</v>
      </c>
      <c r="L118" s="41">
        <f t="shared" si="16"/>
        <v>0.99009900990099009</v>
      </c>
    </row>
    <row r="119" spans="1:12" x14ac:dyDescent="0.2">
      <c r="A119" s="139" t="s">
        <v>392</v>
      </c>
      <c r="B119" s="139" t="s">
        <v>405</v>
      </c>
      <c r="C119" s="139" t="s">
        <v>406</v>
      </c>
      <c r="D119" s="143"/>
      <c r="E119" s="30">
        <v>101</v>
      </c>
      <c r="F119" s="143"/>
      <c r="G119" s="13"/>
      <c r="H119" s="13"/>
      <c r="I119" s="41">
        <f t="shared" si="14"/>
        <v>0</v>
      </c>
      <c r="J119" s="152"/>
      <c r="K119" s="42">
        <f t="shared" si="15"/>
        <v>101</v>
      </c>
      <c r="L119" s="41">
        <f t="shared" si="16"/>
        <v>1</v>
      </c>
    </row>
    <row r="120" spans="1:12" x14ac:dyDescent="0.2">
      <c r="A120" s="139" t="s">
        <v>392</v>
      </c>
      <c r="B120" s="139" t="s">
        <v>407</v>
      </c>
      <c r="C120" s="139" t="s">
        <v>408</v>
      </c>
      <c r="D120" s="143"/>
      <c r="E120" s="30">
        <v>101</v>
      </c>
      <c r="F120" s="143"/>
      <c r="G120" s="13"/>
      <c r="H120" s="13"/>
      <c r="I120" s="41">
        <f t="shared" si="14"/>
        <v>0</v>
      </c>
      <c r="J120" s="152"/>
      <c r="K120" s="42">
        <f t="shared" si="15"/>
        <v>101</v>
      </c>
      <c r="L120" s="41">
        <f t="shared" si="16"/>
        <v>1</v>
      </c>
    </row>
    <row r="121" spans="1:12" x14ac:dyDescent="0.2">
      <c r="A121" s="139" t="s">
        <v>392</v>
      </c>
      <c r="B121" s="139" t="s">
        <v>409</v>
      </c>
      <c r="C121" s="139" t="s">
        <v>410</v>
      </c>
      <c r="D121" s="143"/>
      <c r="E121" s="30">
        <v>101</v>
      </c>
      <c r="F121" s="143"/>
      <c r="G121" s="13"/>
      <c r="H121" s="13"/>
      <c r="I121" s="41">
        <f t="shared" si="14"/>
        <v>0</v>
      </c>
      <c r="J121" s="152"/>
      <c r="K121" s="42">
        <f t="shared" si="15"/>
        <v>101</v>
      </c>
      <c r="L121" s="41">
        <f t="shared" si="16"/>
        <v>1</v>
      </c>
    </row>
    <row r="122" spans="1:12" x14ac:dyDescent="0.2">
      <c r="A122" s="139" t="s">
        <v>392</v>
      </c>
      <c r="B122" s="139" t="s">
        <v>411</v>
      </c>
      <c r="C122" s="139" t="s">
        <v>412</v>
      </c>
      <c r="D122" s="143"/>
      <c r="E122" s="30">
        <v>101</v>
      </c>
      <c r="F122" s="143"/>
      <c r="G122" s="13" t="s">
        <v>32</v>
      </c>
      <c r="H122" s="13">
        <v>1</v>
      </c>
      <c r="I122" s="41">
        <f t="shared" si="14"/>
        <v>9.9009900990099011E-3</v>
      </c>
      <c r="J122" s="152"/>
      <c r="K122" s="42">
        <f t="shared" si="15"/>
        <v>100</v>
      </c>
      <c r="L122" s="41">
        <f t="shared" si="16"/>
        <v>0.99009900990099009</v>
      </c>
    </row>
    <row r="123" spans="1:12" x14ac:dyDescent="0.2">
      <c r="A123" s="139" t="s">
        <v>392</v>
      </c>
      <c r="B123" s="139" t="s">
        <v>413</v>
      </c>
      <c r="C123" s="139" t="s">
        <v>414</v>
      </c>
      <c r="D123" s="143"/>
      <c r="E123" s="30">
        <v>101</v>
      </c>
      <c r="F123" s="143"/>
      <c r="G123" s="13" t="s">
        <v>32</v>
      </c>
      <c r="H123" s="13">
        <v>16</v>
      </c>
      <c r="I123" s="41">
        <f t="shared" si="14"/>
        <v>0.15841584158415842</v>
      </c>
      <c r="J123" s="152"/>
      <c r="K123" s="42">
        <f t="shared" si="15"/>
        <v>85</v>
      </c>
      <c r="L123" s="41">
        <f t="shared" si="16"/>
        <v>0.84158415841584155</v>
      </c>
    </row>
    <row r="124" spans="1:12" x14ac:dyDescent="0.2">
      <c r="A124" s="139" t="s">
        <v>392</v>
      </c>
      <c r="B124" s="139" t="s">
        <v>415</v>
      </c>
      <c r="C124" s="139" t="s">
        <v>416</v>
      </c>
      <c r="D124" s="143"/>
      <c r="E124" s="30">
        <v>101</v>
      </c>
      <c r="F124" s="143"/>
      <c r="G124" s="13"/>
      <c r="H124" s="13"/>
      <c r="I124" s="41">
        <f t="shared" si="14"/>
        <v>0</v>
      </c>
      <c r="J124" s="152"/>
      <c r="K124" s="42">
        <f t="shared" si="15"/>
        <v>101</v>
      </c>
      <c r="L124" s="41">
        <f t="shared" si="16"/>
        <v>1</v>
      </c>
    </row>
    <row r="125" spans="1:12" x14ac:dyDescent="0.2">
      <c r="A125" s="139" t="s">
        <v>392</v>
      </c>
      <c r="B125" s="139" t="s">
        <v>417</v>
      </c>
      <c r="C125" s="139" t="s">
        <v>418</v>
      </c>
      <c r="D125" s="143"/>
      <c r="E125" s="30">
        <v>101</v>
      </c>
      <c r="F125" s="143"/>
      <c r="G125" s="13" t="s">
        <v>32</v>
      </c>
      <c r="H125" s="13">
        <v>16</v>
      </c>
      <c r="I125" s="41">
        <f t="shared" si="14"/>
        <v>0.15841584158415842</v>
      </c>
      <c r="J125" s="152"/>
      <c r="K125" s="42">
        <f t="shared" si="15"/>
        <v>85</v>
      </c>
      <c r="L125" s="41">
        <f t="shared" si="16"/>
        <v>0.84158415841584155</v>
      </c>
    </row>
    <row r="126" spans="1:12" x14ac:dyDescent="0.2">
      <c r="A126" s="139" t="s">
        <v>392</v>
      </c>
      <c r="B126" s="139" t="s">
        <v>419</v>
      </c>
      <c r="C126" s="139" t="s">
        <v>420</v>
      </c>
      <c r="D126" s="143"/>
      <c r="E126" s="30">
        <v>101</v>
      </c>
      <c r="F126" s="143"/>
      <c r="G126" s="13"/>
      <c r="H126" s="13"/>
      <c r="I126" s="41">
        <f t="shared" si="14"/>
        <v>0</v>
      </c>
      <c r="J126" s="152"/>
      <c r="K126" s="42">
        <f t="shared" si="15"/>
        <v>101</v>
      </c>
      <c r="L126" s="41">
        <f t="shared" si="16"/>
        <v>1</v>
      </c>
    </row>
    <row r="127" spans="1:12" x14ac:dyDescent="0.2">
      <c r="A127" s="139" t="s">
        <v>392</v>
      </c>
      <c r="B127" s="139" t="s">
        <v>421</v>
      </c>
      <c r="C127" s="139" t="s">
        <v>422</v>
      </c>
      <c r="D127" s="143"/>
      <c r="E127" s="30">
        <v>101</v>
      </c>
      <c r="F127" s="143"/>
      <c r="G127" s="13"/>
      <c r="H127" s="13"/>
      <c r="I127" s="41">
        <f t="shared" si="14"/>
        <v>0</v>
      </c>
      <c r="J127" s="152"/>
      <c r="K127" s="42">
        <f t="shared" si="15"/>
        <v>101</v>
      </c>
      <c r="L127" s="41">
        <f t="shared" si="16"/>
        <v>1</v>
      </c>
    </row>
    <row r="128" spans="1:12" x14ac:dyDescent="0.2">
      <c r="A128" s="139" t="s">
        <v>392</v>
      </c>
      <c r="B128" s="139" t="s">
        <v>423</v>
      </c>
      <c r="C128" s="139" t="s">
        <v>424</v>
      </c>
      <c r="D128" s="143"/>
      <c r="E128" s="30">
        <v>101</v>
      </c>
      <c r="F128" s="143"/>
      <c r="G128" s="13" t="s">
        <v>32</v>
      </c>
      <c r="H128" s="13">
        <v>1</v>
      </c>
      <c r="I128" s="41">
        <f t="shared" si="14"/>
        <v>9.9009900990099011E-3</v>
      </c>
      <c r="J128" s="152"/>
      <c r="K128" s="42">
        <f t="shared" si="15"/>
        <v>100</v>
      </c>
      <c r="L128" s="41">
        <f t="shared" si="16"/>
        <v>0.99009900990099009</v>
      </c>
    </row>
    <row r="129" spans="1:12" x14ac:dyDescent="0.2">
      <c r="A129" s="139" t="s">
        <v>392</v>
      </c>
      <c r="B129" s="139" t="s">
        <v>426</v>
      </c>
      <c r="C129" s="139" t="s">
        <v>427</v>
      </c>
      <c r="D129" s="143"/>
      <c r="E129" s="30">
        <v>101</v>
      </c>
      <c r="F129" s="143"/>
      <c r="G129" s="13"/>
      <c r="H129" s="13"/>
      <c r="I129" s="41">
        <f t="shared" si="14"/>
        <v>0</v>
      </c>
      <c r="J129" s="152"/>
      <c r="K129" s="42">
        <f t="shared" si="15"/>
        <v>101</v>
      </c>
      <c r="L129" s="41">
        <f t="shared" si="16"/>
        <v>1</v>
      </c>
    </row>
    <row r="130" spans="1:12" x14ac:dyDescent="0.2">
      <c r="A130" s="139" t="s">
        <v>392</v>
      </c>
      <c r="B130" s="139" t="s">
        <v>428</v>
      </c>
      <c r="C130" s="139" t="s">
        <v>429</v>
      </c>
      <c r="D130" s="143"/>
      <c r="E130" s="30">
        <v>101</v>
      </c>
      <c r="F130" s="143"/>
      <c r="G130" s="13"/>
      <c r="H130" s="13"/>
      <c r="I130" s="41">
        <f t="shared" si="14"/>
        <v>0</v>
      </c>
      <c r="J130" s="152"/>
      <c r="K130" s="42">
        <f t="shared" si="15"/>
        <v>101</v>
      </c>
      <c r="L130" s="41">
        <f t="shared" si="16"/>
        <v>1</v>
      </c>
    </row>
    <row r="131" spans="1:12" x14ac:dyDescent="0.2">
      <c r="A131" s="139" t="s">
        <v>392</v>
      </c>
      <c r="B131" s="139" t="s">
        <v>430</v>
      </c>
      <c r="C131" s="139" t="s">
        <v>431</v>
      </c>
      <c r="D131" s="143"/>
      <c r="E131" s="30">
        <v>101</v>
      </c>
      <c r="F131" s="143"/>
      <c r="G131" s="13" t="s">
        <v>32</v>
      </c>
      <c r="H131" s="13">
        <v>1</v>
      </c>
      <c r="I131" s="41">
        <f t="shared" si="14"/>
        <v>9.9009900990099011E-3</v>
      </c>
      <c r="J131" s="152"/>
      <c r="K131" s="42">
        <f t="shared" si="15"/>
        <v>100</v>
      </c>
      <c r="L131" s="41">
        <f t="shared" si="16"/>
        <v>0.99009900990099009</v>
      </c>
    </row>
    <row r="132" spans="1:12" x14ac:dyDescent="0.2">
      <c r="A132" s="139" t="s">
        <v>392</v>
      </c>
      <c r="B132" s="139" t="s">
        <v>432</v>
      </c>
      <c r="C132" s="139" t="s">
        <v>433</v>
      </c>
      <c r="D132" s="143"/>
      <c r="E132" s="30">
        <v>101</v>
      </c>
      <c r="F132" s="143"/>
      <c r="G132" s="13"/>
      <c r="H132" s="13"/>
      <c r="I132" s="41">
        <f t="shared" si="14"/>
        <v>0</v>
      </c>
      <c r="J132" s="152"/>
      <c r="K132" s="42">
        <f t="shared" si="15"/>
        <v>101</v>
      </c>
      <c r="L132" s="41">
        <f t="shared" si="16"/>
        <v>1</v>
      </c>
    </row>
    <row r="133" spans="1:12" x14ac:dyDescent="0.2">
      <c r="A133" s="139" t="s">
        <v>392</v>
      </c>
      <c r="B133" s="139" t="s">
        <v>434</v>
      </c>
      <c r="C133" s="139" t="s">
        <v>435</v>
      </c>
      <c r="D133" s="143"/>
      <c r="E133" s="30">
        <v>101</v>
      </c>
      <c r="F133" s="143"/>
      <c r="G133" s="13"/>
      <c r="H133" s="13"/>
      <c r="I133" s="41">
        <f t="shared" si="14"/>
        <v>0</v>
      </c>
      <c r="J133" s="152"/>
      <c r="K133" s="42">
        <f t="shared" si="15"/>
        <v>101</v>
      </c>
      <c r="L133" s="41">
        <f t="shared" si="16"/>
        <v>1</v>
      </c>
    </row>
    <row r="134" spans="1:12" x14ac:dyDescent="0.2">
      <c r="A134" s="139" t="s">
        <v>392</v>
      </c>
      <c r="B134" s="139" t="s">
        <v>436</v>
      </c>
      <c r="C134" s="139" t="s">
        <v>437</v>
      </c>
      <c r="D134" s="143"/>
      <c r="E134" s="30">
        <v>101</v>
      </c>
      <c r="F134" s="143"/>
      <c r="G134" s="13"/>
      <c r="H134" s="13"/>
      <c r="I134" s="41">
        <f t="shared" si="14"/>
        <v>0</v>
      </c>
      <c r="J134" s="152"/>
      <c r="K134" s="42">
        <f t="shared" si="15"/>
        <v>101</v>
      </c>
      <c r="L134" s="41">
        <f t="shared" si="16"/>
        <v>1</v>
      </c>
    </row>
    <row r="135" spans="1:12" x14ac:dyDescent="0.2">
      <c r="A135" s="139" t="s">
        <v>392</v>
      </c>
      <c r="B135" s="139" t="s">
        <v>438</v>
      </c>
      <c r="C135" s="139" t="s">
        <v>439</v>
      </c>
      <c r="D135" s="143"/>
      <c r="E135" s="30">
        <v>101</v>
      </c>
      <c r="F135" s="143"/>
      <c r="G135" s="13" t="s">
        <v>32</v>
      </c>
      <c r="H135" s="13">
        <v>1</v>
      </c>
      <c r="I135" s="41">
        <f t="shared" si="14"/>
        <v>9.9009900990099011E-3</v>
      </c>
      <c r="J135" s="152"/>
      <c r="K135" s="42">
        <f t="shared" si="15"/>
        <v>100</v>
      </c>
      <c r="L135" s="41">
        <f t="shared" si="16"/>
        <v>0.99009900990099009</v>
      </c>
    </row>
    <row r="136" spans="1:12" x14ac:dyDescent="0.2">
      <c r="A136" s="139" t="s">
        <v>392</v>
      </c>
      <c r="B136" s="139" t="s">
        <v>440</v>
      </c>
      <c r="C136" s="139" t="s">
        <v>441</v>
      </c>
      <c r="D136" s="143"/>
      <c r="E136" s="30">
        <v>101</v>
      </c>
      <c r="F136" s="143"/>
      <c r="G136" s="13"/>
      <c r="H136" s="13"/>
      <c r="I136" s="41">
        <f t="shared" si="14"/>
        <v>0</v>
      </c>
      <c r="J136" s="152"/>
      <c r="K136" s="42">
        <f t="shared" si="15"/>
        <v>101</v>
      </c>
      <c r="L136" s="41">
        <f t="shared" si="16"/>
        <v>1</v>
      </c>
    </row>
    <row r="137" spans="1:12" x14ac:dyDescent="0.2">
      <c r="A137" s="139" t="s">
        <v>392</v>
      </c>
      <c r="B137" s="139" t="s">
        <v>442</v>
      </c>
      <c r="C137" s="139" t="s">
        <v>443</v>
      </c>
      <c r="D137" s="143"/>
      <c r="E137" s="30">
        <v>101</v>
      </c>
      <c r="F137" s="143"/>
      <c r="G137" s="13"/>
      <c r="H137" s="13"/>
      <c r="I137" s="41">
        <f t="shared" si="14"/>
        <v>0</v>
      </c>
      <c r="J137" s="152"/>
      <c r="K137" s="42">
        <f t="shared" si="15"/>
        <v>101</v>
      </c>
      <c r="L137" s="41">
        <f t="shared" si="16"/>
        <v>1</v>
      </c>
    </row>
    <row r="138" spans="1:12" x14ac:dyDescent="0.2">
      <c r="A138" s="139" t="s">
        <v>392</v>
      </c>
      <c r="B138" s="139" t="s">
        <v>444</v>
      </c>
      <c r="C138" s="139" t="s">
        <v>445</v>
      </c>
      <c r="D138" s="143"/>
      <c r="E138" s="30">
        <v>101</v>
      </c>
      <c r="F138" s="143"/>
      <c r="G138" s="13"/>
      <c r="H138" s="13"/>
      <c r="I138" s="41">
        <f t="shared" si="14"/>
        <v>0</v>
      </c>
      <c r="J138" s="152"/>
      <c r="K138" s="42">
        <f t="shared" si="15"/>
        <v>101</v>
      </c>
      <c r="L138" s="41">
        <f t="shared" si="16"/>
        <v>1</v>
      </c>
    </row>
    <row r="139" spans="1:12" x14ac:dyDescent="0.2">
      <c r="A139" s="139" t="s">
        <v>392</v>
      </c>
      <c r="B139" s="139" t="s">
        <v>446</v>
      </c>
      <c r="C139" s="139" t="s">
        <v>447</v>
      </c>
      <c r="D139" s="143"/>
      <c r="E139" s="30">
        <v>101</v>
      </c>
      <c r="F139" s="143"/>
      <c r="G139" s="13" t="s">
        <v>32</v>
      </c>
      <c r="H139" s="13">
        <v>1</v>
      </c>
      <c r="I139" s="41">
        <f t="shared" si="14"/>
        <v>9.9009900990099011E-3</v>
      </c>
      <c r="J139" s="152"/>
      <c r="K139" s="42">
        <f t="shared" si="15"/>
        <v>100</v>
      </c>
      <c r="L139" s="41">
        <f t="shared" si="16"/>
        <v>0.99009900990099009</v>
      </c>
    </row>
    <row r="140" spans="1:12" x14ac:dyDescent="0.2">
      <c r="A140" s="139" t="s">
        <v>392</v>
      </c>
      <c r="B140" s="139" t="s">
        <v>448</v>
      </c>
      <c r="C140" s="139" t="s">
        <v>449</v>
      </c>
      <c r="D140" s="143"/>
      <c r="E140" s="30">
        <v>101</v>
      </c>
      <c r="F140" s="143"/>
      <c r="G140" s="13" t="s">
        <v>32</v>
      </c>
      <c r="H140" s="13">
        <v>17</v>
      </c>
      <c r="I140" s="41">
        <f t="shared" si="14"/>
        <v>0.16831683168316833</v>
      </c>
      <c r="J140" s="152"/>
      <c r="K140" s="42">
        <f t="shared" si="15"/>
        <v>84</v>
      </c>
      <c r="L140" s="41">
        <f t="shared" si="16"/>
        <v>0.83168316831683164</v>
      </c>
    </row>
    <row r="141" spans="1:12" x14ac:dyDescent="0.2">
      <c r="A141" s="139" t="s">
        <v>392</v>
      </c>
      <c r="B141" s="139" t="s">
        <v>450</v>
      </c>
      <c r="C141" s="139" t="s">
        <v>451</v>
      </c>
      <c r="D141" s="143"/>
      <c r="E141" s="30">
        <v>101</v>
      </c>
      <c r="F141" s="143"/>
      <c r="G141" s="13"/>
      <c r="H141" s="13"/>
      <c r="I141" s="41">
        <f t="shared" si="14"/>
        <v>0</v>
      </c>
      <c r="J141" s="152"/>
      <c r="K141" s="42">
        <f t="shared" si="15"/>
        <v>101</v>
      </c>
      <c r="L141" s="41">
        <f t="shared" si="16"/>
        <v>1</v>
      </c>
    </row>
    <row r="142" spans="1:12" x14ac:dyDescent="0.2">
      <c r="A142" s="139" t="s">
        <v>392</v>
      </c>
      <c r="B142" s="139" t="s">
        <v>452</v>
      </c>
      <c r="C142" s="139" t="s">
        <v>453</v>
      </c>
      <c r="D142" s="143"/>
      <c r="E142" s="30">
        <v>101</v>
      </c>
      <c r="F142" s="143"/>
      <c r="G142" s="13" t="s">
        <v>32</v>
      </c>
      <c r="H142" s="13">
        <v>1</v>
      </c>
      <c r="I142" s="41">
        <f t="shared" si="14"/>
        <v>9.9009900990099011E-3</v>
      </c>
      <c r="J142" s="152"/>
      <c r="K142" s="42">
        <f t="shared" si="15"/>
        <v>100</v>
      </c>
      <c r="L142" s="41">
        <f t="shared" si="16"/>
        <v>0.99009900990099009</v>
      </c>
    </row>
    <row r="143" spans="1:12" x14ac:dyDescent="0.2">
      <c r="A143" s="139" t="s">
        <v>392</v>
      </c>
      <c r="B143" s="139" t="s">
        <v>454</v>
      </c>
      <c r="C143" s="139" t="s">
        <v>455</v>
      </c>
      <c r="D143" s="143"/>
      <c r="E143" s="30">
        <v>101</v>
      </c>
      <c r="F143" s="143"/>
      <c r="G143" s="13"/>
      <c r="H143" s="13"/>
      <c r="I143" s="41">
        <f t="shared" si="14"/>
        <v>0</v>
      </c>
      <c r="J143" s="152"/>
      <c r="K143" s="42">
        <f t="shared" si="15"/>
        <v>101</v>
      </c>
      <c r="L143" s="41">
        <f t="shared" si="16"/>
        <v>1</v>
      </c>
    </row>
    <row r="144" spans="1:12" x14ac:dyDescent="0.2">
      <c r="A144" s="139" t="s">
        <v>392</v>
      </c>
      <c r="B144" s="139" t="s">
        <v>456</v>
      </c>
      <c r="C144" s="139" t="s">
        <v>457</v>
      </c>
      <c r="D144" s="143"/>
      <c r="E144" s="30">
        <v>101</v>
      </c>
      <c r="F144" s="143"/>
      <c r="G144" s="13"/>
      <c r="H144" s="13"/>
      <c r="I144" s="41">
        <f t="shared" si="14"/>
        <v>0</v>
      </c>
      <c r="J144" s="152"/>
      <c r="K144" s="42">
        <f t="shared" si="15"/>
        <v>101</v>
      </c>
      <c r="L144" s="41">
        <f t="shared" si="16"/>
        <v>1</v>
      </c>
    </row>
    <row r="145" spans="1:13" x14ac:dyDescent="0.2">
      <c r="A145" s="139" t="s">
        <v>392</v>
      </c>
      <c r="B145" s="139" t="s">
        <v>458</v>
      </c>
      <c r="C145" s="139" t="s">
        <v>459</v>
      </c>
      <c r="D145" s="143"/>
      <c r="E145" s="30">
        <v>101</v>
      </c>
      <c r="F145" s="143"/>
      <c r="G145" s="13"/>
      <c r="H145" s="13"/>
      <c r="I145" s="41">
        <f t="shared" si="14"/>
        <v>0</v>
      </c>
      <c r="J145" s="152"/>
      <c r="K145" s="42">
        <f t="shared" si="15"/>
        <v>101</v>
      </c>
      <c r="L145" s="41">
        <f t="shared" si="16"/>
        <v>1</v>
      </c>
    </row>
    <row r="146" spans="1:13" x14ac:dyDescent="0.2">
      <c r="A146" s="139" t="s">
        <v>392</v>
      </c>
      <c r="B146" s="139" t="s">
        <v>460</v>
      </c>
      <c r="C146" s="139" t="s">
        <v>461</v>
      </c>
      <c r="D146" s="143"/>
      <c r="E146" s="30">
        <v>101</v>
      </c>
      <c r="F146" s="143"/>
      <c r="G146" s="13"/>
      <c r="H146" s="13"/>
      <c r="I146" s="41">
        <f t="shared" si="14"/>
        <v>0</v>
      </c>
      <c r="J146" s="152"/>
      <c r="K146" s="42">
        <f t="shared" si="15"/>
        <v>101</v>
      </c>
      <c r="L146" s="41">
        <f t="shared" si="16"/>
        <v>1</v>
      </c>
    </row>
    <row r="147" spans="1:13" x14ac:dyDescent="0.2">
      <c r="A147" s="139" t="s">
        <v>392</v>
      </c>
      <c r="B147" s="139" t="s">
        <v>462</v>
      </c>
      <c r="C147" s="139" t="s">
        <v>463</v>
      </c>
      <c r="D147" s="143"/>
      <c r="E147" s="30">
        <v>101</v>
      </c>
      <c r="F147" s="143"/>
      <c r="G147" s="13"/>
      <c r="H147" s="13"/>
      <c r="I147" s="41">
        <f t="shared" si="14"/>
        <v>0</v>
      </c>
      <c r="J147" s="152"/>
      <c r="K147" s="42">
        <f t="shared" si="15"/>
        <v>101</v>
      </c>
      <c r="L147" s="41">
        <f t="shared" si="16"/>
        <v>1</v>
      </c>
    </row>
    <row r="148" spans="1:13" x14ac:dyDescent="0.2">
      <c r="A148" s="139" t="s">
        <v>392</v>
      </c>
      <c r="B148" s="139" t="s">
        <v>464</v>
      </c>
      <c r="C148" s="139" t="s">
        <v>465</v>
      </c>
      <c r="D148" s="143"/>
      <c r="E148" s="30">
        <v>101</v>
      </c>
      <c r="F148" s="143"/>
      <c r="G148" s="13" t="s">
        <v>32</v>
      </c>
      <c r="H148" s="13">
        <v>1</v>
      </c>
      <c r="I148" s="41">
        <f t="shared" si="14"/>
        <v>9.9009900990099011E-3</v>
      </c>
      <c r="J148" s="152"/>
      <c r="K148" s="42">
        <f t="shared" si="15"/>
        <v>100</v>
      </c>
      <c r="L148" s="41">
        <f t="shared" si="16"/>
        <v>0.99009900990099009</v>
      </c>
    </row>
    <row r="149" spans="1:13" x14ac:dyDescent="0.2">
      <c r="A149" s="139" t="s">
        <v>392</v>
      </c>
      <c r="B149" s="139" t="s">
        <v>466</v>
      </c>
      <c r="C149" s="139" t="s">
        <v>467</v>
      </c>
      <c r="D149" s="143"/>
      <c r="E149" s="30">
        <v>101</v>
      </c>
      <c r="F149" s="143"/>
      <c r="G149" s="13" t="s">
        <v>32</v>
      </c>
      <c r="H149" s="13">
        <v>1</v>
      </c>
      <c r="I149" s="41">
        <f t="shared" si="14"/>
        <v>9.9009900990099011E-3</v>
      </c>
      <c r="J149" s="152"/>
      <c r="K149" s="42">
        <f t="shared" si="15"/>
        <v>100</v>
      </c>
      <c r="L149" s="41">
        <f t="shared" si="16"/>
        <v>0.99009900990099009</v>
      </c>
    </row>
    <row r="150" spans="1:13" x14ac:dyDescent="0.2">
      <c r="A150" s="139" t="s">
        <v>392</v>
      </c>
      <c r="B150" s="139" t="s">
        <v>468</v>
      </c>
      <c r="C150" s="139" t="s">
        <v>469</v>
      </c>
      <c r="D150" s="143"/>
      <c r="E150" s="30">
        <v>101</v>
      </c>
      <c r="F150" s="143"/>
      <c r="G150" s="13"/>
      <c r="H150" s="13"/>
      <c r="I150" s="41">
        <f t="shared" si="14"/>
        <v>0</v>
      </c>
      <c r="J150" s="152"/>
      <c r="K150" s="42">
        <f t="shared" si="15"/>
        <v>101</v>
      </c>
      <c r="L150" s="41">
        <f t="shared" si="16"/>
        <v>1</v>
      </c>
    </row>
    <row r="151" spans="1:13" x14ac:dyDescent="0.2">
      <c r="A151" s="139" t="s">
        <v>392</v>
      </c>
      <c r="B151" s="139" t="s">
        <v>470</v>
      </c>
      <c r="C151" s="139" t="s">
        <v>471</v>
      </c>
      <c r="D151" s="143"/>
      <c r="E151" s="30">
        <v>101</v>
      </c>
      <c r="F151" s="143"/>
      <c r="G151" s="13"/>
      <c r="H151" s="13"/>
      <c r="I151" s="41">
        <f t="shared" si="14"/>
        <v>0</v>
      </c>
      <c r="J151" s="152"/>
      <c r="K151" s="42">
        <f t="shared" si="15"/>
        <v>101</v>
      </c>
      <c r="L151" s="41">
        <f t="shared" si="16"/>
        <v>1</v>
      </c>
    </row>
    <row r="152" spans="1:13" x14ac:dyDescent="0.2">
      <c r="A152" s="139" t="s">
        <v>392</v>
      </c>
      <c r="B152" s="139" t="s">
        <v>472</v>
      </c>
      <c r="C152" s="139" t="s">
        <v>473</v>
      </c>
      <c r="D152" s="143"/>
      <c r="E152" s="30">
        <v>101</v>
      </c>
      <c r="F152" s="143"/>
      <c r="G152" s="13" t="s">
        <v>32</v>
      </c>
      <c r="H152" s="13">
        <v>1</v>
      </c>
      <c r="I152" s="41">
        <f t="shared" si="14"/>
        <v>9.9009900990099011E-3</v>
      </c>
      <c r="J152" s="152"/>
      <c r="K152" s="42">
        <f t="shared" si="15"/>
        <v>100</v>
      </c>
      <c r="L152" s="41">
        <f t="shared" si="16"/>
        <v>0.99009900990099009</v>
      </c>
    </row>
    <row r="153" spans="1:13" x14ac:dyDescent="0.2">
      <c r="A153" s="156" t="s">
        <v>392</v>
      </c>
      <c r="B153" s="156" t="s">
        <v>474</v>
      </c>
      <c r="C153" s="156" t="s">
        <v>475</v>
      </c>
      <c r="D153" s="143"/>
      <c r="E153" s="30">
        <v>101</v>
      </c>
      <c r="F153" s="143"/>
      <c r="G153" s="13" t="s">
        <v>32</v>
      </c>
      <c r="H153" s="13">
        <v>1</v>
      </c>
      <c r="I153" s="41">
        <f t="shared" si="14"/>
        <v>9.9009900990099011E-3</v>
      </c>
      <c r="J153" s="152"/>
      <c r="K153" s="42">
        <f t="shared" si="15"/>
        <v>100</v>
      </c>
      <c r="L153" s="41">
        <f t="shared" si="16"/>
        <v>0.99009900990099009</v>
      </c>
    </row>
    <row r="154" spans="1:13" x14ac:dyDescent="0.2">
      <c r="A154" s="139" t="s">
        <v>392</v>
      </c>
      <c r="B154" s="139" t="s">
        <v>476</v>
      </c>
      <c r="C154" s="139" t="s">
        <v>477</v>
      </c>
      <c r="D154" s="143"/>
      <c r="E154" s="30">
        <v>101</v>
      </c>
      <c r="F154" s="143"/>
      <c r="G154" s="13"/>
      <c r="H154" s="13"/>
      <c r="I154" s="41">
        <f t="shared" si="14"/>
        <v>0</v>
      </c>
      <c r="J154" s="152"/>
      <c r="K154" s="42">
        <f t="shared" si="15"/>
        <v>101</v>
      </c>
      <c r="L154" s="41">
        <f t="shared" si="16"/>
        <v>1</v>
      </c>
    </row>
    <row r="155" spans="1:13" x14ac:dyDescent="0.2">
      <c r="A155" s="139" t="s">
        <v>392</v>
      </c>
      <c r="B155" s="139" t="s">
        <v>478</v>
      </c>
      <c r="C155" s="139" t="s">
        <v>479</v>
      </c>
      <c r="D155" s="143"/>
      <c r="E155" s="30">
        <v>101</v>
      </c>
      <c r="F155" s="143"/>
      <c r="G155" s="13" t="s">
        <v>32</v>
      </c>
      <c r="H155" s="13">
        <v>1</v>
      </c>
      <c r="I155" s="41">
        <f t="shared" si="14"/>
        <v>9.9009900990099011E-3</v>
      </c>
      <c r="J155" s="152"/>
      <c r="K155" s="42">
        <f t="shared" si="15"/>
        <v>100</v>
      </c>
      <c r="L155" s="41">
        <f t="shared" si="16"/>
        <v>0.99009900990099009</v>
      </c>
    </row>
    <row r="156" spans="1:13" x14ac:dyDescent="0.2">
      <c r="A156" s="139" t="s">
        <v>392</v>
      </c>
      <c r="B156" s="139" t="s">
        <v>480</v>
      </c>
      <c r="C156" s="139" t="s">
        <v>481</v>
      </c>
      <c r="D156" s="143"/>
      <c r="E156" s="30">
        <v>101</v>
      </c>
      <c r="F156" s="143"/>
      <c r="G156" s="13" t="s">
        <v>32</v>
      </c>
      <c r="H156" s="13">
        <v>16</v>
      </c>
      <c r="I156" s="41">
        <f t="shared" si="14"/>
        <v>0.15841584158415842</v>
      </c>
      <c r="J156" s="152"/>
      <c r="K156" s="42">
        <f t="shared" si="15"/>
        <v>85</v>
      </c>
      <c r="L156" s="41">
        <f t="shared" si="16"/>
        <v>0.84158415841584155</v>
      </c>
    </row>
    <row r="157" spans="1:13" x14ac:dyDescent="0.2">
      <c r="A157" s="139" t="s">
        <v>392</v>
      </c>
      <c r="B157" s="139" t="s">
        <v>482</v>
      </c>
      <c r="C157" s="139" t="s">
        <v>483</v>
      </c>
      <c r="D157" s="143"/>
      <c r="E157" s="30">
        <v>101</v>
      </c>
      <c r="F157" s="143"/>
      <c r="G157" s="13"/>
      <c r="H157" s="13"/>
      <c r="I157" s="41">
        <f t="shared" si="14"/>
        <v>0</v>
      </c>
      <c r="J157" s="152"/>
      <c r="K157" s="42">
        <f t="shared" si="15"/>
        <v>101</v>
      </c>
      <c r="L157" s="41">
        <f t="shared" si="16"/>
        <v>1</v>
      </c>
    </row>
    <row r="158" spans="1:13" x14ac:dyDescent="0.2">
      <c r="A158" s="139" t="s">
        <v>392</v>
      </c>
      <c r="B158" s="139" t="s">
        <v>484</v>
      </c>
      <c r="C158" s="139" t="s">
        <v>485</v>
      </c>
      <c r="D158" s="143"/>
      <c r="E158" s="30">
        <v>101</v>
      </c>
      <c r="F158" s="143"/>
      <c r="G158" s="13" t="s">
        <v>32</v>
      </c>
      <c r="H158" s="13">
        <v>1</v>
      </c>
      <c r="I158" s="41">
        <f t="shared" si="14"/>
        <v>9.9009900990099011E-3</v>
      </c>
      <c r="J158" s="152"/>
      <c r="K158" s="42">
        <f t="shared" si="15"/>
        <v>100</v>
      </c>
      <c r="L158" s="41">
        <f t="shared" si="16"/>
        <v>0.99009900990099009</v>
      </c>
    </row>
    <row r="159" spans="1:13" x14ac:dyDescent="0.2">
      <c r="A159" s="139" t="s">
        <v>392</v>
      </c>
      <c r="B159" s="139" t="s">
        <v>486</v>
      </c>
      <c r="C159" s="139" t="s">
        <v>487</v>
      </c>
      <c r="D159" s="143"/>
      <c r="E159" s="30">
        <v>101</v>
      </c>
      <c r="F159" s="143"/>
      <c r="G159" s="13"/>
      <c r="H159" s="13"/>
      <c r="I159" s="41">
        <f t="shared" si="14"/>
        <v>0</v>
      </c>
      <c r="J159" s="152"/>
      <c r="K159" s="42">
        <f t="shared" si="15"/>
        <v>101</v>
      </c>
      <c r="L159" s="41">
        <f t="shared" si="16"/>
        <v>1</v>
      </c>
    </row>
    <row r="160" spans="1:13" x14ac:dyDescent="0.2">
      <c r="A160" s="139" t="s">
        <v>392</v>
      </c>
      <c r="B160" s="139" t="s">
        <v>488</v>
      </c>
      <c r="C160" s="139" t="s">
        <v>489</v>
      </c>
      <c r="D160" s="143"/>
      <c r="E160" s="30">
        <v>101</v>
      </c>
      <c r="F160" s="143"/>
      <c r="G160" s="13"/>
      <c r="H160" s="13"/>
      <c r="I160" s="41">
        <f t="shared" si="14"/>
        <v>0</v>
      </c>
      <c r="J160" s="152"/>
      <c r="K160" s="42">
        <f t="shared" si="15"/>
        <v>101</v>
      </c>
      <c r="L160" s="41">
        <f t="shared" si="16"/>
        <v>1</v>
      </c>
      <c r="M160" s="38"/>
    </row>
    <row r="161" spans="1:12" x14ac:dyDescent="0.2">
      <c r="A161" s="139" t="s">
        <v>392</v>
      </c>
      <c r="B161" s="139" t="s">
        <v>490</v>
      </c>
      <c r="C161" s="139" t="s">
        <v>491</v>
      </c>
      <c r="D161" s="143"/>
      <c r="E161" s="30">
        <v>101</v>
      </c>
      <c r="F161" s="143"/>
      <c r="G161" s="13" t="s">
        <v>32</v>
      </c>
      <c r="H161" s="13">
        <v>1</v>
      </c>
      <c r="I161" s="41">
        <f t="shared" si="14"/>
        <v>9.9009900990099011E-3</v>
      </c>
      <c r="J161" s="152"/>
      <c r="K161" s="42">
        <f t="shared" si="15"/>
        <v>100</v>
      </c>
      <c r="L161" s="41">
        <f t="shared" si="16"/>
        <v>0.99009900990099009</v>
      </c>
    </row>
    <row r="162" spans="1:12" x14ac:dyDescent="0.2">
      <c r="A162" s="140" t="s">
        <v>392</v>
      </c>
      <c r="B162" s="140" t="s">
        <v>492</v>
      </c>
      <c r="C162" s="140" t="s">
        <v>493</v>
      </c>
      <c r="D162" s="153"/>
      <c r="E162" s="31">
        <v>101</v>
      </c>
      <c r="F162" s="153"/>
      <c r="G162" s="64" t="s">
        <v>32</v>
      </c>
      <c r="H162" s="64">
        <v>16</v>
      </c>
      <c r="I162" s="43">
        <f t="shared" si="14"/>
        <v>0.15841584158415842</v>
      </c>
      <c r="J162" s="154"/>
      <c r="K162" s="44">
        <f t="shared" si="15"/>
        <v>85</v>
      </c>
      <c r="L162" s="43">
        <f t="shared" si="16"/>
        <v>0.84158415841584155</v>
      </c>
    </row>
    <row r="163" spans="1:12" x14ac:dyDescent="0.2">
      <c r="A163" s="30"/>
      <c r="B163" s="29">
        <f>COUNTA(B113:B162)</f>
        <v>50</v>
      </c>
      <c r="C163" s="30"/>
      <c r="E163" s="141">
        <f>SUM(E113:E162)</f>
        <v>5050</v>
      </c>
      <c r="F163" s="155"/>
      <c r="G163" s="29">
        <f>COUNTA(G113:G162)</f>
        <v>21</v>
      </c>
      <c r="H163" s="141">
        <f>SUM(H113:H162)</f>
        <v>97</v>
      </c>
      <c r="I163" s="53">
        <f>H163/E163</f>
        <v>1.9207920792079208E-2</v>
      </c>
      <c r="J163" s="12"/>
      <c r="K163" s="54">
        <f>E163-H163</f>
        <v>4953</v>
      </c>
      <c r="L163" s="53">
        <f>K163/E163</f>
        <v>0.98079207920792078</v>
      </c>
    </row>
    <row r="164" spans="1:12" ht="8.25" customHeight="1" x14ac:dyDescent="0.2">
      <c r="A164" s="30"/>
      <c r="B164" s="30"/>
      <c r="C164" s="30"/>
      <c r="E164" s="142"/>
      <c r="H164" s="40"/>
      <c r="I164" s="40"/>
      <c r="J164" s="40"/>
      <c r="K164" s="40"/>
      <c r="L164" s="40"/>
    </row>
    <row r="165" spans="1:12" x14ac:dyDescent="0.2">
      <c r="A165" s="139" t="s">
        <v>494</v>
      </c>
      <c r="B165" s="139" t="s">
        <v>495</v>
      </c>
      <c r="C165" s="139" t="s">
        <v>496</v>
      </c>
      <c r="D165" s="143"/>
      <c r="E165" s="30">
        <v>101</v>
      </c>
      <c r="F165" s="143"/>
      <c r="G165" s="13"/>
      <c r="H165" s="13"/>
      <c r="I165" s="41">
        <f t="shared" ref="I165:I227" si="17">H165/E165</f>
        <v>0</v>
      </c>
      <c r="J165" s="152"/>
      <c r="K165" s="42">
        <f t="shared" ref="K165:K227" si="18">E165-H165</f>
        <v>101</v>
      </c>
      <c r="L165" s="41">
        <f t="shared" ref="L165:L227" si="19">K165/E165</f>
        <v>1</v>
      </c>
    </row>
    <row r="166" spans="1:12" x14ac:dyDescent="0.2">
      <c r="A166" s="139" t="s">
        <v>494</v>
      </c>
      <c r="B166" s="139" t="s">
        <v>497</v>
      </c>
      <c r="C166" s="139" t="s">
        <v>498</v>
      </c>
      <c r="D166" s="143"/>
      <c r="E166" s="30">
        <v>101</v>
      </c>
      <c r="F166" s="143"/>
      <c r="G166" s="13"/>
      <c r="H166" s="13"/>
      <c r="I166" s="41">
        <f t="shared" si="17"/>
        <v>0</v>
      </c>
      <c r="J166" s="152"/>
      <c r="K166" s="42">
        <f t="shared" si="18"/>
        <v>101</v>
      </c>
      <c r="L166" s="41">
        <f t="shared" si="19"/>
        <v>1</v>
      </c>
    </row>
    <row r="167" spans="1:12" x14ac:dyDescent="0.2">
      <c r="A167" s="139" t="s">
        <v>494</v>
      </c>
      <c r="B167" s="139" t="s">
        <v>499</v>
      </c>
      <c r="C167" s="139" t="s">
        <v>500</v>
      </c>
      <c r="D167" s="143"/>
      <c r="E167" s="30">
        <v>101</v>
      </c>
      <c r="F167" s="143"/>
      <c r="G167" s="13" t="s">
        <v>32</v>
      </c>
      <c r="H167" s="13">
        <v>2</v>
      </c>
      <c r="I167" s="41">
        <f t="shared" si="17"/>
        <v>1.9801980198019802E-2</v>
      </c>
      <c r="J167" s="152"/>
      <c r="K167" s="42">
        <f t="shared" si="18"/>
        <v>99</v>
      </c>
      <c r="L167" s="41">
        <f t="shared" si="19"/>
        <v>0.98019801980198018</v>
      </c>
    </row>
    <row r="168" spans="1:12" x14ac:dyDescent="0.2">
      <c r="A168" s="139" t="s">
        <v>494</v>
      </c>
      <c r="B168" s="139" t="s">
        <v>501</v>
      </c>
      <c r="C168" s="139" t="s">
        <v>500</v>
      </c>
      <c r="D168" s="143"/>
      <c r="E168" s="30">
        <v>101</v>
      </c>
      <c r="F168" s="143"/>
      <c r="G168" s="13"/>
      <c r="H168" s="13"/>
      <c r="I168" s="41">
        <f t="shared" si="17"/>
        <v>0</v>
      </c>
      <c r="J168" s="152"/>
      <c r="K168" s="42">
        <f t="shared" si="18"/>
        <v>101</v>
      </c>
      <c r="L168" s="41">
        <f t="shared" si="19"/>
        <v>1</v>
      </c>
    </row>
    <row r="169" spans="1:12" x14ac:dyDescent="0.2">
      <c r="A169" s="139" t="s">
        <v>494</v>
      </c>
      <c r="B169" s="139" t="s">
        <v>502</v>
      </c>
      <c r="C169" s="139" t="s">
        <v>503</v>
      </c>
      <c r="D169" s="143"/>
      <c r="E169" s="30">
        <v>101</v>
      </c>
      <c r="F169" s="143"/>
      <c r="G169" s="13"/>
      <c r="H169" s="13"/>
      <c r="I169" s="41">
        <f t="shared" si="17"/>
        <v>0</v>
      </c>
      <c r="J169" s="152"/>
      <c r="K169" s="42">
        <f t="shared" si="18"/>
        <v>101</v>
      </c>
      <c r="L169" s="41">
        <f t="shared" si="19"/>
        <v>1</v>
      </c>
    </row>
    <row r="170" spans="1:12" x14ac:dyDescent="0.2">
      <c r="A170" s="139" t="s">
        <v>494</v>
      </c>
      <c r="B170" s="139" t="s">
        <v>504</v>
      </c>
      <c r="C170" s="139" t="s">
        <v>505</v>
      </c>
      <c r="D170" s="143"/>
      <c r="E170" s="30">
        <v>101</v>
      </c>
      <c r="F170" s="143"/>
      <c r="G170" s="13"/>
      <c r="H170" s="13"/>
      <c r="I170" s="41">
        <f t="shared" si="17"/>
        <v>0</v>
      </c>
      <c r="J170" s="152"/>
      <c r="K170" s="42">
        <f t="shared" si="18"/>
        <v>101</v>
      </c>
      <c r="L170" s="41">
        <f t="shared" si="19"/>
        <v>1</v>
      </c>
    </row>
    <row r="171" spans="1:12" x14ac:dyDescent="0.2">
      <c r="A171" s="139" t="s">
        <v>494</v>
      </c>
      <c r="B171" s="139" t="s">
        <v>506</v>
      </c>
      <c r="C171" s="139" t="s">
        <v>507</v>
      </c>
      <c r="D171" s="143"/>
      <c r="E171" s="30">
        <v>101</v>
      </c>
      <c r="F171" s="143"/>
      <c r="G171" s="13"/>
      <c r="H171" s="13"/>
      <c r="I171" s="41">
        <f t="shared" si="17"/>
        <v>0</v>
      </c>
      <c r="J171" s="152"/>
      <c r="K171" s="42">
        <f t="shared" si="18"/>
        <v>101</v>
      </c>
      <c r="L171" s="41">
        <f t="shared" si="19"/>
        <v>1</v>
      </c>
    </row>
    <row r="172" spans="1:12" x14ac:dyDescent="0.2">
      <c r="A172" s="139" t="s">
        <v>494</v>
      </c>
      <c r="B172" s="139" t="s">
        <v>508</v>
      </c>
      <c r="C172" s="139" t="s">
        <v>509</v>
      </c>
      <c r="D172" s="143"/>
      <c r="E172" s="30">
        <v>101</v>
      </c>
      <c r="F172" s="143"/>
      <c r="G172" s="13"/>
      <c r="H172" s="13"/>
      <c r="I172" s="41">
        <f t="shared" si="17"/>
        <v>0</v>
      </c>
      <c r="J172" s="152"/>
      <c r="K172" s="42">
        <f t="shared" si="18"/>
        <v>101</v>
      </c>
      <c r="L172" s="41">
        <f t="shared" si="19"/>
        <v>1</v>
      </c>
    </row>
    <row r="173" spans="1:12" x14ac:dyDescent="0.2">
      <c r="A173" s="139" t="s">
        <v>494</v>
      </c>
      <c r="B173" s="139" t="s">
        <v>510</v>
      </c>
      <c r="C173" s="139" t="s">
        <v>511</v>
      </c>
      <c r="D173" s="143"/>
      <c r="E173" s="30">
        <v>101</v>
      </c>
      <c r="F173" s="143"/>
      <c r="G173" s="13"/>
      <c r="H173" s="13"/>
      <c r="I173" s="41">
        <f t="shared" si="17"/>
        <v>0</v>
      </c>
      <c r="J173" s="152"/>
      <c r="K173" s="42">
        <f t="shared" si="18"/>
        <v>101</v>
      </c>
      <c r="L173" s="41">
        <f t="shared" si="19"/>
        <v>1</v>
      </c>
    </row>
    <row r="174" spans="1:12" x14ac:dyDescent="0.2">
      <c r="A174" s="139" t="s">
        <v>494</v>
      </c>
      <c r="B174" s="139" t="s">
        <v>512</v>
      </c>
      <c r="C174" s="139" t="s">
        <v>513</v>
      </c>
      <c r="D174" s="143"/>
      <c r="E174" s="30">
        <v>101</v>
      </c>
      <c r="F174" s="143"/>
      <c r="G174" s="13"/>
      <c r="H174" s="13"/>
      <c r="I174" s="41">
        <f t="shared" si="17"/>
        <v>0</v>
      </c>
      <c r="J174" s="152"/>
      <c r="K174" s="42">
        <f t="shared" si="18"/>
        <v>101</v>
      </c>
      <c r="L174" s="41">
        <f t="shared" si="19"/>
        <v>1</v>
      </c>
    </row>
    <row r="175" spans="1:12" x14ac:dyDescent="0.2">
      <c r="A175" s="139" t="s">
        <v>494</v>
      </c>
      <c r="B175" s="139" t="s">
        <v>514</v>
      </c>
      <c r="C175" s="139" t="s">
        <v>515</v>
      </c>
      <c r="D175" s="143"/>
      <c r="E175" s="30">
        <v>101</v>
      </c>
      <c r="F175" s="143"/>
      <c r="G175" s="13"/>
      <c r="H175" s="13"/>
      <c r="I175" s="41">
        <f t="shared" si="17"/>
        <v>0</v>
      </c>
      <c r="J175" s="152"/>
      <c r="K175" s="42">
        <f t="shared" si="18"/>
        <v>101</v>
      </c>
      <c r="L175" s="41">
        <f t="shared" si="19"/>
        <v>1</v>
      </c>
    </row>
    <row r="176" spans="1:12" x14ac:dyDescent="0.2">
      <c r="A176" s="139" t="s">
        <v>494</v>
      </c>
      <c r="B176" s="139" t="s">
        <v>516</v>
      </c>
      <c r="C176" s="139" t="s">
        <v>517</v>
      </c>
      <c r="D176" s="143"/>
      <c r="E176" s="30">
        <v>101</v>
      </c>
      <c r="F176" s="143"/>
      <c r="G176" s="13"/>
      <c r="H176" s="13"/>
      <c r="I176" s="41">
        <f t="shared" si="17"/>
        <v>0</v>
      </c>
      <c r="J176" s="152"/>
      <c r="K176" s="42">
        <f t="shared" si="18"/>
        <v>101</v>
      </c>
      <c r="L176" s="41">
        <f t="shared" si="19"/>
        <v>1</v>
      </c>
    </row>
    <row r="177" spans="1:12" x14ac:dyDescent="0.2">
      <c r="A177" s="139" t="s">
        <v>494</v>
      </c>
      <c r="B177" s="139" t="s">
        <v>518</v>
      </c>
      <c r="C177" s="139" t="s">
        <v>517</v>
      </c>
      <c r="D177" s="143"/>
      <c r="E177" s="30">
        <v>101</v>
      </c>
      <c r="F177" s="143"/>
      <c r="G177" s="13"/>
      <c r="H177" s="13"/>
      <c r="I177" s="41">
        <f t="shared" si="17"/>
        <v>0</v>
      </c>
      <c r="J177" s="152"/>
      <c r="K177" s="42">
        <f t="shared" si="18"/>
        <v>101</v>
      </c>
      <c r="L177" s="41">
        <f t="shared" si="19"/>
        <v>1</v>
      </c>
    </row>
    <row r="178" spans="1:12" x14ac:dyDescent="0.2">
      <c r="A178" s="139" t="s">
        <v>494</v>
      </c>
      <c r="B178" s="139" t="s">
        <v>519</v>
      </c>
      <c r="C178" s="139" t="s">
        <v>520</v>
      </c>
      <c r="D178" s="143"/>
      <c r="E178" s="30">
        <v>101</v>
      </c>
      <c r="F178" s="143"/>
      <c r="G178" s="13"/>
      <c r="H178" s="13"/>
      <c r="I178" s="41">
        <f t="shared" si="17"/>
        <v>0</v>
      </c>
      <c r="J178" s="152"/>
      <c r="K178" s="42">
        <f t="shared" si="18"/>
        <v>101</v>
      </c>
      <c r="L178" s="41">
        <f t="shared" si="19"/>
        <v>1</v>
      </c>
    </row>
    <row r="179" spans="1:12" x14ac:dyDescent="0.2">
      <c r="A179" s="139" t="s">
        <v>494</v>
      </c>
      <c r="B179" s="139" t="s">
        <v>521</v>
      </c>
      <c r="C179" s="139" t="s">
        <v>522</v>
      </c>
      <c r="D179" s="143"/>
      <c r="E179" s="30">
        <v>101</v>
      </c>
      <c r="F179" s="143"/>
      <c r="G179" s="13"/>
      <c r="H179" s="13"/>
      <c r="I179" s="41">
        <f t="shared" si="17"/>
        <v>0</v>
      </c>
      <c r="J179" s="152"/>
      <c r="K179" s="42">
        <f t="shared" si="18"/>
        <v>101</v>
      </c>
      <c r="L179" s="41">
        <f t="shared" si="19"/>
        <v>1</v>
      </c>
    </row>
    <row r="180" spans="1:12" x14ac:dyDescent="0.2">
      <c r="A180" s="139" t="s">
        <v>494</v>
      </c>
      <c r="B180" s="139" t="s">
        <v>523</v>
      </c>
      <c r="C180" s="139" t="s">
        <v>524</v>
      </c>
      <c r="D180" s="143"/>
      <c r="E180" s="30">
        <v>101</v>
      </c>
      <c r="F180" s="143"/>
      <c r="G180" s="13"/>
      <c r="H180" s="13"/>
      <c r="I180" s="41">
        <f t="shared" si="17"/>
        <v>0</v>
      </c>
      <c r="J180" s="152"/>
      <c r="K180" s="42">
        <f t="shared" si="18"/>
        <v>101</v>
      </c>
      <c r="L180" s="41">
        <f t="shared" si="19"/>
        <v>1</v>
      </c>
    </row>
    <row r="181" spans="1:12" x14ac:dyDescent="0.2">
      <c r="A181" s="139" t="s">
        <v>494</v>
      </c>
      <c r="B181" s="139" t="s">
        <v>525</v>
      </c>
      <c r="C181" s="139" t="s">
        <v>526</v>
      </c>
      <c r="D181" s="143"/>
      <c r="E181" s="30">
        <v>101</v>
      </c>
      <c r="F181" s="143"/>
      <c r="G181" s="13" t="s">
        <v>32</v>
      </c>
      <c r="H181" s="13">
        <v>2</v>
      </c>
      <c r="I181" s="41">
        <f t="shared" si="17"/>
        <v>1.9801980198019802E-2</v>
      </c>
      <c r="J181" s="152"/>
      <c r="K181" s="42">
        <f t="shared" si="18"/>
        <v>99</v>
      </c>
      <c r="L181" s="41">
        <f t="shared" si="19"/>
        <v>0.98019801980198018</v>
      </c>
    </row>
    <row r="182" spans="1:12" x14ac:dyDescent="0.2">
      <c r="A182" s="139" t="s">
        <v>494</v>
      </c>
      <c r="B182" s="139" t="s">
        <v>527</v>
      </c>
      <c r="C182" s="139" t="s">
        <v>528</v>
      </c>
      <c r="D182" s="143"/>
      <c r="E182" s="30">
        <v>101</v>
      </c>
      <c r="F182" s="143"/>
      <c r="G182" s="13"/>
      <c r="H182" s="13"/>
      <c r="I182" s="41">
        <f t="shared" si="17"/>
        <v>0</v>
      </c>
      <c r="J182" s="152"/>
      <c r="K182" s="42">
        <f t="shared" si="18"/>
        <v>101</v>
      </c>
      <c r="L182" s="41">
        <f t="shared" si="19"/>
        <v>1</v>
      </c>
    </row>
    <row r="183" spans="1:12" x14ac:dyDescent="0.2">
      <c r="A183" s="139" t="s">
        <v>494</v>
      </c>
      <c r="B183" s="139" t="s">
        <v>529</v>
      </c>
      <c r="C183" s="139" t="s">
        <v>530</v>
      </c>
      <c r="D183" s="143"/>
      <c r="E183" s="30">
        <v>101</v>
      </c>
      <c r="F183" s="143"/>
      <c r="G183" s="13"/>
      <c r="H183" s="13"/>
      <c r="I183" s="41">
        <f t="shared" si="17"/>
        <v>0</v>
      </c>
      <c r="J183" s="152"/>
      <c r="K183" s="42">
        <f t="shared" si="18"/>
        <v>101</v>
      </c>
      <c r="L183" s="41">
        <f t="shared" si="19"/>
        <v>1</v>
      </c>
    </row>
    <row r="184" spans="1:12" x14ac:dyDescent="0.2">
      <c r="A184" s="139" t="s">
        <v>494</v>
      </c>
      <c r="B184" s="139" t="s">
        <v>531</v>
      </c>
      <c r="C184" s="139" t="s">
        <v>532</v>
      </c>
      <c r="D184" s="143"/>
      <c r="E184" s="30">
        <v>101</v>
      </c>
      <c r="F184" s="143"/>
      <c r="G184" s="13"/>
      <c r="H184" s="13"/>
      <c r="I184" s="41">
        <f t="shared" si="17"/>
        <v>0</v>
      </c>
      <c r="J184" s="152"/>
      <c r="K184" s="42">
        <f t="shared" si="18"/>
        <v>101</v>
      </c>
      <c r="L184" s="41">
        <f t="shared" si="19"/>
        <v>1</v>
      </c>
    </row>
    <row r="185" spans="1:12" x14ac:dyDescent="0.2">
      <c r="A185" s="139" t="s">
        <v>494</v>
      </c>
      <c r="B185" s="139" t="s">
        <v>533</v>
      </c>
      <c r="C185" s="139" t="s">
        <v>534</v>
      </c>
      <c r="D185" s="143"/>
      <c r="E185" s="30">
        <v>101</v>
      </c>
      <c r="F185" s="143"/>
      <c r="G185" s="13"/>
      <c r="H185" s="13"/>
      <c r="I185" s="41">
        <f t="shared" si="17"/>
        <v>0</v>
      </c>
      <c r="J185" s="152"/>
      <c r="K185" s="42">
        <f t="shared" si="18"/>
        <v>101</v>
      </c>
      <c r="L185" s="41">
        <f t="shared" si="19"/>
        <v>1</v>
      </c>
    </row>
    <row r="186" spans="1:12" x14ac:dyDescent="0.2">
      <c r="A186" s="139" t="s">
        <v>494</v>
      </c>
      <c r="B186" s="139" t="s">
        <v>535</v>
      </c>
      <c r="C186" s="139" t="s">
        <v>536</v>
      </c>
      <c r="D186" s="143"/>
      <c r="E186" s="30">
        <v>101</v>
      </c>
      <c r="F186" s="143"/>
      <c r="G186" s="13"/>
      <c r="H186" s="13"/>
      <c r="I186" s="41">
        <f t="shared" si="17"/>
        <v>0</v>
      </c>
      <c r="J186" s="152"/>
      <c r="K186" s="42">
        <f t="shared" si="18"/>
        <v>101</v>
      </c>
      <c r="L186" s="41">
        <f t="shared" si="19"/>
        <v>1</v>
      </c>
    </row>
    <row r="187" spans="1:12" x14ac:dyDescent="0.2">
      <c r="A187" s="139" t="s">
        <v>494</v>
      </c>
      <c r="B187" s="139" t="s">
        <v>537</v>
      </c>
      <c r="C187" s="139" t="s">
        <v>538</v>
      </c>
      <c r="D187" s="143"/>
      <c r="E187" s="30">
        <v>101</v>
      </c>
      <c r="F187" s="143"/>
      <c r="G187" s="13"/>
      <c r="H187" s="13"/>
      <c r="I187" s="41">
        <f t="shared" si="17"/>
        <v>0</v>
      </c>
      <c r="J187" s="152"/>
      <c r="K187" s="42">
        <f t="shared" si="18"/>
        <v>101</v>
      </c>
      <c r="L187" s="41">
        <f t="shared" si="19"/>
        <v>1</v>
      </c>
    </row>
    <row r="188" spans="1:12" x14ac:dyDescent="0.2">
      <c r="A188" s="139" t="s">
        <v>494</v>
      </c>
      <c r="B188" s="139" t="s">
        <v>539</v>
      </c>
      <c r="C188" s="139" t="s">
        <v>540</v>
      </c>
      <c r="D188" s="143"/>
      <c r="E188" s="30">
        <v>101</v>
      </c>
      <c r="F188" s="143"/>
      <c r="G188" s="13"/>
      <c r="H188" s="13"/>
      <c r="I188" s="41">
        <f t="shared" si="17"/>
        <v>0</v>
      </c>
      <c r="J188" s="152"/>
      <c r="K188" s="42">
        <f t="shared" si="18"/>
        <v>101</v>
      </c>
      <c r="L188" s="41">
        <f t="shared" si="19"/>
        <v>1</v>
      </c>
    </row>
    <row r="189" spans="1:12" x14ac:dyDescent="0.2">
      <c r="A189" s="139" t="s">
        <v>494</v>
      </c>
      <c r="B189" s="139" t="s">
        <v>541</v>
      </c>
      <c r="C189" s="139" t="s">
        <v>542</v>
      </c>
      <c r="D189" s="143"/>
      <c r="E189" s="30">
        <v>101</v>
      </c>
      <c r="F189" s="143"/>
      <c r="G189" s="13"/>
      <c r="H189" s="13"/>
      <c r="I189" s="41">
        <f t="shared" si="17"/>
        <v>0</v>
      </c>
      <c r="J189" s="152"/>
      <c r="K189" s="42">
        <f t="shared" si="18"/>
        <v>101</v>
      </c>
      <c r="L189" s="41">
        <f t="shared" si="19"/>
        <v>1</v>
      </c>
    </row>
    <row r="190" spans="1:12" x14ac:dyDescent="0.2">
      <c r="A190" s="139" t="s">
        <v>494</v>
      </c>
      <c r="B190" s="139" t="s">
        <v>543</v>
      </c>
      <c r="C190" s="139" t="s">
        <v>544</v>
      </c>
      <c r="D190" s="143"/>
      <c r="E190" s="30">
        <v>101</v>
      </c>
      <c r="F190" s="143"/>
      <c r="G190" s="13"/>
      <c r="H190" s="13"/>
      <c r="I190" s="41">
        <f t="shared" si="17"/>
        <v>0</v>
      </c>
      <c r="J190" s="152"/>
      <c r="K190" s="42">
        <f t="shared" si="18"/>
        <v>101</v>
      </c>
      <c r="L190" s="41">
        <f t="shared" si="19"/>
        <v>1</v>
      </c>
    </row>
    <row r="191" spans="1:12" x14ac:dyDescent="0.2">
      <c r="A191" s="139" t="s">
        <v>494</v>
      </c>
      <c r="B191" s="139" t="s">
        <v>545</v>
      </c>
      <c r="C191" s="139" t="s">
        <v>546</v>
      </c>
      <c r="D191" s="143"/>
      <c r="E191" s="30">
        <v>101</v>
      </c>
      <c r="F191" s="143"/>
      <c r="G191" s="13"/>
      <c r="H191" s="13"/>
      <c r="I191" s="41">
        <f t="shared" si="17"/>
        <v>0</v>
      </c>
      <c r="J191" s="152"/>
      <c r="K191" s="42">
        <f t="shared" si="18"/>
        <v>101</v>
      </c>
      <c r="L191" s="41">
        <f t="shared" si="19"/>
        <v>1</v>
      </c>
    </row>
    <row r="192" spans="1:12" x14ac:dyDescent="0.2">
      <c r="A192" s="139" t="s">
        <v>494</v>
      </c>
      <c r="B192" s="139" t="s">
        <v>547</v>
      </c>
      <c r="C192" s="139" t="s">
        <v>548</v>
      </c>
      <c r="D192" s="143"/>
      <c r="E192" s="30">
        <v>101</v>
      </c>
      <c r="F192" s="143"/>
      <c r="G192" s="13"/>
      <c r="H192" s="13"/>
      <c r="I192" s="41">
        <f t="shared" si="17"/>
        <v>0</v>
      </c>
      <c r="J192" s="152"/>
      <c r="K192" s="42">
        <f t="shared" si="18"/>
        <v>101</v>
      </c>
      <c r="L192" s="41">
        <f t="shared" si="19"/>
        <v>1</v>
      </c>
    </row>
    <row r="193" spans="1:12" x14ac:dyDescent="0.2">
      <c r="A193" s="139" t="s">
        <v>494</v>
      </c>
      <c r="B193" s="139" t="s">
        <v>549</v>
      </c>
      <c r="C193" s="139" t="s">
        <v>550</v>
      </c>
      <c r="D193" s="143"/>
      <c r="E193" s="30">
        <v>101</v>
      </c>
      <c r="F193" s="143"/>
      <c r="G193" s="13"/>
      <c r="H193" s="13"/>
      <c r="I193" s="41">
        <f t="shared" si="17"/>
        <v>0</v>
      </c>
      <c r="J193" s="152"/>
      <c r="K193" s="42">
        <f t="shared" si="18"/>
        <v>101</v>
      </c>
      <c r="L193" s="41">
        <f t="shared" si="19"/>
        <v>1</v>
      </c>
    </row>
    <row r="194" spans="1:12" x14ac:dyDescent="0.2">
      <c r="A194" s="139" t="s">
        <v>494</v>
      </c>
      <c r="B194" s="139" t="s">
        <v>551</v>
      </c>
      <c r="C194" s="139" t="s">
        <v>552</v>
      </c>
      <c r="D194" s="143"/>
      <c r="E194" s="30">
        <v>101</v>
      </c>
      <c r="F194" s="143"/>
      <c r="G194" s="13"/>
      <c r="H194" s="13"/>
      <c r="I194" s="41">
        <f t="shared" si="17"/>
        <v>0</v>
      </c>
      <c r="J194" s="152"/>
      <c r="K194" s="42">
        <f t="shared" si="18"/>
        <v>101</v>
      </c>
      <c r="L194" s="41">
        <f t="shared" si="19"/>
        <v>1</v>
      </c>
    </row>
    <row r="195" spans="1:12" x14ac:dyDescent="0.2">
      <c r="A195" s="139" t="s">
        <v>494</v>
      </c>
      <c r="B195" s="139" t="s">
        <v>553</v>
      </c>
      <c r="C195" s="139" t="s">
        <v>554</v>
      </c>
      <c r="D195" s="143"/>
      <c r="E195" s="30">
        <v>101</v>
      </c>
      <c r="F195" s="143"/>
      <c r="G195" s="13"/>
      <c r="H195" s="13"/>
      <c r="I195" s="41">
        <f t="shared" si="17"/>
        <v>0</v>
      </c>
      <c r="J195" s="152"/>
      <c r="K195" s="42">
        <f t="shared" si="18"/>
        <v>101</v>
      </c>
      <c r="L195" s="41">
        <f t="shared" si="19"/>
        <v>1</v>
      </c>
    </row>
    <row r="196" spans="1:12" x14ac:dyDescent="0.2">
      <c r="A196" s="139" t="s">
        <v>494</v>
      </c>
      <c r="B196" s="139" t="s">
        <v>555</v>
      </c>
      <c r="C196" s="139" t="s">
        <v>556</v>
      </c>
      <c r="D196" s="143"/>
      <c r="E196" s="30">
        <v>101</v>
      </c>
      <c r="F196" s="143"/>
      <c r="G196" s="13"/>
      <c r="H196" s="13"/>
      <c r="I196" s="41">
        <f t="shared" si="17"/>
        <v>0</v>
      </c>
      <c r="J196" s="152"/>
      <c r="K196" s="42">
        <f t="shared" si="18"/>
        <v>101</v>
      </c>
      <c r="L196" s="41">
        <f t="shared" si="19"/>
        <v>1</v>
      </c>
    </row>
    <row r="197" spans="1:12" x14ac:dyDescent="0.2">
      <c r="A197" s="139" t="s">
        <v>494</v>
      </c>
      <c r="B197" s="139" t="s">
        <v>557</v>
      </c>
      <c r="C197" s="139" t="s">
        <v>558</v>
      </c>
      <c r="D197" s="143"/>
      <c r="E197" s="30">
        <v>101</v>
      </c>
      <c r="F197" s="143"/>
      <c r="G197" s="13"/>
      <c r="H197" s="13"/>
      <c r="I197" s="41">
        <f t="shared" si="17"/>
        <v>0</v>
      </c>
      <c r="J197" s="152"/>
      <c r="K197" s="42">
        <f t="shared" si="18"/>
        <v>101</v>
      </c>
      <c r="L197" s="41">
        <f t="shared" si="19"/>
        <v>1</v>
      </c>
    </row>
    <row r="198" spans="1:12" x14ac:dyDescent="0.2">
      <c r="A198" s="139" t="s">
        <v>494</v>
      </c>
      <c r="B198" s="139" t="s">
        <v>559</v>
      </c>
      <c r="C198" s="139" t="s">
        <v>560</v>
      </c>
      <c r="D198" s="143"/>
      <c r="E198" s="30">
        <v>101</v>
      </c>
      <c r="F198" s="143"/>
      <c r="G198" s="13"/>
      <c r="H198" s="13"/>
      <c r="I198" s="41">
        <f t="shared" si="17"/>
        <v>0</v>
      </c>
      <c r="J198" s="152"/>
      <c r="K198" s="42">
        <f t="shared" si="18"/>
        <v>101</v>
      </c>
      <c r="L198" s="41">
        <f t="shared" si="19"/>
        <v>1</v>
      </c>
    </row>
    <row r="199" spans="1:12" x14ac:dyDescent="0.2">
      <c r="A199" s="139" t="s">
        <v>494</v>
      </c>
      <c r="B199" s="139" t="s">
        <v>561</v>
      </c>
      <c r="C199" s="139" t="s">
        <v>562</v>
      </c>
      <c r="D199" s="143"/>
      <c r="E199" s="30">
        <v>101</v>
      </c>
      <c r="F199" s="143"/>
      <c r="G199" s="13"/>
      <c r="H199" s="13"/>
      <c r="I199" s="41">
        <f t="shared" si="17"/>
        <v>0</v>
      </c>
      <c r="J199" s="152"/>
      <c r="K199" s="42">
        <f t="shared" si="18"/>
        <v>101</v>
      </c>
      <c r="L199" s="41">
        <f t="shared" si="19"/>
        <v>1</v>
      </c>
    </row>
    <row r="200" spans="1:12" x14ac:dyDescent="0.2">
      <c r="A200" s="139" t="s">
        <v>494</v>
      </c>
      <c r="B200" s="139" t="s">
        <v>563</v>
      </c>
      <c r="C200" s="139" t="s">
        <v>564</v>
      </c>
      <c r="D200" s="143"/>
      <c r="E200" s="30">
        <v>101</v>
      </c>
      <c r="F200" s="143"/>
      <c r="G200" s="13"/>
      <c r="H200" s="13"/>
      <c r="I200" s="41">
        <f t="shared" si="17"/>
        <v>0</v>
      </c>
      <c r="J200" s="152"/>
      <c r="K200" s="42">
        <f t="shared" si="18"/>
        <v>101</v>
      </c>
      <c r="L200" s="41">
        <f t="shared" si="19"/>
        <v>1</v>
      </c>
    </row>
    <row r="201" spans="1:12" x14ac:dyDescent="0.2">
      <c r="A201" s="139" t="s">
        <v>494</v>
      </c>
      <c r="B201" s="139" t="s">
        <v>565</v>
      </c>
      <c r="C201" s="139" t="s">
        <v>566</v>
      </c>
      <c r="D201" s="143"/>
      <c r="E201" s="30">
        <v>101</v>
      </c>
      <c r="F201" s="143"/>
      <c r="G201" s="13"/>
      <c r="H201" s="13"/>
      <c r="I201" s="41">
        <f t="shared" si="17"/>
        <v>0</v>
      </c>
      <c r="J201" s="152"/>
      <c r="K201" s="42">
        <f t="shared" si="18"/>
        <v>101</v>
      </c>
      <c r="L201" s="41">
        <f t="shared" si="19"/>
        <v>1</v>
      </c>
    </row>
    <row r="202" spans="1:12" x14ac:dyDescent="0.2">
      <c r="A202" s="139" t="s">
        <v>494</v>
      </c>
      <c r="B202" s="139" t="s">
        <v>567</v>
      </c>
      <c r="C202" s="139" t="s">
        <v>568</v>
      </c>
      <c r="D202" s="143"/>
      <c r="E202" s="30">
        <v>101</v>
      </c>
      <c r="F202" s="143"/>
      <c r="G202" s="13"/>
      <c r="H202" s="13"/>
      <c r="I202" s="41">
        <f t="shared" si="17"/>
        <v>0</v>
      </c>
      <c r="J202" s="152"/>
      <c r="K202" s="42">
        <f t="shared" si="18"/>
        <v>101</v>
      </c>
      <c r="L202" s="41">
        <f t="shared" si="19"/>
        <v>1</v>
      </c>
    </row>
    <row r="203" spans="1:12" x14ac:dyDescent="0.2">
      <c r="A203" s="139" t="s">
        <v>494</v>
      </c>
      <c r="B203" s="139" t="s">
        <v>569</v>
      </c>
      <c r="C203" s="139" t="s">
        <v>570</v>
      </c>
      <c r="D203" s="143"/>
      <c r="E203" s="30">
        <v>101</v>
      </c>
      <c r="F203" s="143"/>
      <c r="G203" s="13"/>
      <c r="H203" s="13"/>
      <c r="I203" s="41">
        <f t="shared" si="17"/>
        <v>0</v>
      </c>
      <c r="J203" s="152"/>
      <c r="K203" s="42">
        <f t="shared" si="18"/>
        <v>101</v>
      </c>
      <c r="L203" s="41">
        <f t="shared" si="19"/>
        <v>1</v>
      </c>
    </row>
    <row r="204" spans="1:12" x14ac:dyDescent="0.2">
      <c r="A204" s="139" t="s">
        <v>494</v>
      </c>
      <c r="B204" s="139" t="s">
        <v>571</v>
      </c>
      <c r="C204" s="139" t="s">
        <v>572</v>
      </c>
      <c r="D204" s="143"/>
      <c r="E204" s="30">
        <v>101</v>
      </c>
      <c r="F204" s="143"/>
      <c r="G204" s="13"/>
      <c r="H204" s="13"/>
      <c r="I204" s="41">
        <f t="shared" si="17"/>
        <v>0</v>
      </c>
      <c r="J204" s="152"/>
      <c r="K204" s="42">
        <f t="shared" si="18"/>
        <v>101</v>
      </c>
      <c r="L204" s="41">
        <f t="shared" si="19"/>
        <v>1</v>
      </c>
    </row>
    <row r="205" spans="1:12" x14ac:dyDescent="0.2">
      <c r="A205" s="139" t="s">
        <v>494</v>
      </c>
      <c r="B205" s="139" t="s">
        <v>573</v>
      </c>
      <c r="C205" s="139" t="s">
        <v>574</v>
      </c>
      <c r="D205" s="143"/>
      <c r="E205" s="30">
        <v>101</v>
      </c>
      <c r="F205" s="143"/>
      <c r="G205" s="13"/>
      <c r="H205" s="13"/>
      <c r="I205" s="41">
        <f t="shared" si="17"/>
        <v>0</v>
      </c>
      <c r="J205" s="152"/>
      <c r="K205" s="42">
        <f t="shared" si="18"/>
        <v>101</v>
      </c>
      <c r="L205" s="41">
        <f t="shared" si="19"/>
        <v>1</v>
      </c>
    </row>
    <row r="206" spans="1:12" x14ac:dyDescent="0.2">
      <c r="A206" s="139" t="s">
        <v>494</v>
      </c>
      <c r="B206" s="139" t="s">
        <v>575</v>
      </c>
      <c r="C206" s="139" t="s">
        <v>576</v>
      </c>
      <c r="D206" s="143"/>
      <c r="E206" s="30">
        <v>101</v>
      </c>
      <c r="F206" s="143"/>
      <c r="G206" s="13"/>
      <c r="H206" s="13"/>
      <c r="I206" s="41">
        <f t="shared" si="17"/>
        <v>0</v>
      </c>
      <c r="J206" s="152"/>
      <c r="K206" s="42">
        <f t="shared" si="18"/>
        <v>101</v>
      </c>
      <c r="L206" s="41">
        <f t="shared" si="19"/>
        <v>1</v>
      </c>
    </row>
    <row r="207" spans="1:12" x14ac:dyDescent="0.2">
      <c r="A207" s="139" t="s">
        <v>494</v>
      </c>
      <c r="B207" s="139" t="s">
        <v>577</v>
      </c>
      <c r="C207" s="139" t="s">
        <v>578</v>
      </c>
      <c r="D207" s="143"/>
      <c r="E207" s="30">
        <v>101</v>
      </c>
      <c r="F207" s="143"/>
      <c r="G207" s="13"/>
      <c r="H207" s="13"/>
      <c r="I207" s="41">
        <f t="shared" si="17"/>
        <v>0</v>
      </c>
      <c r="J207" s="152"/>
      <c r="K207" s="42">
        <f t="shared" si="18"/>
        <v>101</v>
      </c>
      <c r="L207" s="41">
        <f t="shared" si="19"/>
        <v>1</v>
      </c>
    </row>
    <row r="208" spans="1:12" x14ac:dyDescent="0.2">
      <c r="A208" s="139" t="s">
        <v>494</v>
      </c>
      <c r="B208" s="139" t="s">
        <v>579</v>
      </c>
      <c r="C208" s="139" t="s">
        <v>580</v>
      </c>
      <c r="D208" s="143"/>
      <c r="E208" s="30">
        <v>101</v>
      </c>
      <c r="F208" s="143"/>
      <c r="G208" s="13"/>
      <c r="H208" s="13"/>
      <c r="I208" s="41">
        <f t="shared" si="17"/>
        <v>0</v>
      </c>
      <c r="J208" s="152"/>
      <c r="K208" s="42">
        <f t="shared" si="18"/>
        <v>101</v>
      </c>
      <c r="L208" s="41">
        <f t="shared" si="19"/>
        <v>1</v>
      </c>
    </row>
    <row r="209" spans="1:12" x14ac:dyDescent="0.2">
      <c r="A209" s="139" t="s">
        <v>494</v>
      </c>
      <c r="B209" s="139" t="s">
        <v>581</v>
      </c>
      <c r="C209" s="139" t="s">
        <v>582</v>
      </c>
      <c r="D209" s="143"/>
      <c r="E209" s="30">
        <v>101</v>
      </c>
      <c r="F209" s="143"/>
      <c r="G209" s="13"/>
      <c r="H209" s="13"/>
      <c r="I209" s="41">
        <f t="shared" si="17"/>
        <v>0</v>
      </c>
      <c r="J209" s="152"/>
      <c r="K209" s="42">
        <f t="shared" si="18"/>
        <v>101</v>
      </c>
      <c r="L209" s="41">
        <f t="shared" si="19"/>
        <v>1</v>
      </c>
    </row>
    <row r="210" spans="1:12" x14ac:dyDescent="0.2">
      <c r="A210" s="139" t="s">
        <v>494</v>
      </c>
      <c r="B210" s="139" t="s">
        <v>583</v>
      </c>
      <c r="C210" s="139" t="s">
        <v>584</v>
      </c>
      <c r="D210" s="143"/>
      <c r="E210" s="30">
        <v>101</v>
      </c>
      <c r="F210" s="143"/>
      <c r="G210" s="13"/>
      <c r="H210" s="13"/>
      <c r="I210" s="41">
        <f t="shared" si="17"/>
        <v>0</v>
      </c>
      <c r="J210" s="152"/>
      <c r="K210" s="42">
        <f t="shared" si="18"/>
        <v>101</v>
      </c>
      <c r="L210" s="41">
        <f t="shared" si="19"/>
        <v>1</v>
      </c>
    </row>
    <row r="211" spans="1:12" x14ac:dyDescent="0.2">
      <c r="A211" s="139" t="s">
        <v>494</v>
      </c>
      <c r="B211" s="139" t="s">
        <v>585</v>
      </c>
      <c r="C211" s="139" t="s">
        <v>586</v>
      </c>
      <c r="D211" s="143"/>
      <c r="E211" s="30">
        <v>101</v>
      </c>
      <c r="F211" s="143"/>
      <c r="G211" s="13"/>
      <c r="H211" s="13"/>
      <c r="I211" s="41">
        <f t="shared" si="17"/>
        <v>0</v>
      </c>
      <c r="J211" s="152"/>
      <c r="K211" s="42">
        <f t="shared" si="18"/>
        <v>101</v>
      </c>
      <c r="L211" s="41">
        <f t="shared" si="19"/>
        <v>1</v>
      </c>
    </row>
    <row r="212" spans="1:12" x14ac:dyDescent="0.2">
      <c r="A212" s="139" t="s">
        <v>494</v>
      </c>
      <c r="B212" s="139" t="s">
        <v>587</v>
      </c>
      <c r="C212" s="139" t="s">
        <v>588</v>
      </c>
      <c r="D212" s="143"/>
      <c r="E212" s="30">
        <v>101</v>
      </c>
      <c r="F212" s="143"/>
      <c r="G212" s="13"/>
      <c r="H212" s="13"/>
      <c r="I212" s="41">
        <f t="shared" si="17"/>
        <v>0</v>
      </c>
      <c r="J212" s="152"/>
      <c r="K212" s="42">
        <f t="shared" si="18"/>
        <v>101</v>
      </c>
      <c r="L212" s="41">
        <f t="shared" si="19"/>
        <v>1</v>
      </c>
    </row>
    <row r="213" spans="1:12" x14ac:dyDescent="0.2">
      <c r="A213" s="139" t="s">
        <v>494</v>
      </c>
      <c r="B213" s="139" t="s">
        <v>589</v>
      </c>
      <c r="C213" s="139" t="s">
        <v>590</v>
      </c>
      <c r="D213" s="143"/>
      <c r="E213" s="30">
        <v>101</v>
      </c>
      <c r="F213" s="143"/>
      <c r="G213" s="13"/>
      <c r="H213" s="13"/>
      <c r="I213" s="41">
        <f t="shared" si="17"/>
        <v>0</v>
      </c>
      <c r="J213" s="152"/>
      <c r="K213" s="42">
        <f t="shared" si="18"/>
        <v>101</v>
      </c>
      <c r="L213" s="41">
        <f t="shared" si="19"/>
        <v>1</v>
      </c>
    </row>
    <row r="214" spans="1:12" x14ac:dyDescent="0.2">
      <c r="A214" s="139" t="s">
        <v>494</v>
      </c>
      <c r="B214" s="139" t="s">
        <v>591</v>
      </c>
      <c r="C214" s="139" t="s">
        <v>592</v>
      </c>
      <c r="D214" s="143"/>
      <c r="E214" s="30">
        <v>101</v>
      </c>
      <c r="F214" s="143"/>
      <c r="G214" s="13"/>
      <c r="H214" s="13"/>
      <c r="I214" s="41">
        <f t="shared" si="17"/>
        <v>0</v>
      </c>
      <c r="J214" s="152"/>
      <c r="K214" s="42">
        <f t="shared" si="18"/>
        <v>101</v>
      </c>
      <c r="L214" s="41">
        <f t="shared" si="19"/>
        <v>1</v>
      </c>
    </row>
    <row r="215" spans="1:12" x14ac:dyDescent="0.2">
      <c r="A215" s="139" t="s">
        <v>494</v>
      </c>
      <c r="B215" s="139" t="s">
        <v>593</v>
      </c>
      <c r="C215" s="139" t="s">
        <v>594</v>
      </c>
      <c r="D215" s="143"/>
      <c r="E215" s="30">
        <v>101</v>
      </c>
      <c r="F215" s="143"/>
      <c r="G215" s="13"/>
      <c r="H215" s="13"/>
      <c r="I215" s="41">
        <f t="shared" si="17"/>
        <v>0</v>
      </c>
      <c r="J215" s="152"/>
      <c r="K215" s="42">
        <f t="shared" si="18"/>
        <v>101</v>
      </c>
      <c r="L215" s="41">
        <f t="shared" si="19"/>
        <v>1</v>
      </c>
    </row>
    <row r="216" spans="1:12" x14ac:dyDescent="0.2">
      <c r="A216" s="139" t="s">
        <v>494</v>
      </c>
      <c r="B216" s="139" t="s">
        <v>595</v>
      </c>
      <c r="C216" s="139" t="s">
        <v>596</v>
      </c>
      <c r="D216" s="143"/>
      <c r="E216" s="30">
        <v>101</v>
      </c>
      <c r="F216" s="143"/>
      <c r="G216" s="13"/>
      <c r="H216" s="13"/>
      <c r="I216" s="41">
        <f t="shared" si="17"/>
        <v>0</v>
      </c>
      <c r="J216" s="152"/>
      <c r="K216" s="42">
        <f t="shared" si="18"/>
        <v>101</v>
      </c>
      <c r="L216" s="41">
        <f t="shared" si="19"/>
        <v>1</v>
      </c>
    </row>
    <row r="217" spans="1:12" x14ac:dyDescent="0.2">
      <c r="A217" s="139" t="s">
        <v>494</v>
      </c>
      <c r="B217" s="139" t="s">
        <v>597</v>
      </c>
      <c r="C217" s="139" t="s">
        <v>598</v>
      </c>
      <c r="D217" s="143"/>
      <c r="E217" s="30">
        <v>101</v>
      </c>
      <c r="F217" s="143"/>
      <c r="G217" s="13"/>
      <c r="H217" s="13"/>
      <c r="I217" s="41">
        <f t="shared" si="17"/>
        <v>0</v>
      </c>
      <c r="J217" s="152"/>
      <c r="K217" s="42">
        <f t="shared" si="18"/>
        <v>101</v>
      </c>
      <c r="L217" s="41">
        <f t="shared" si="19"/>
        <v>1</v>
      </c>
    </row>
    <row r="218" spans="1:12" x14ac:dyDescent="0.2">
      <c r="A218" s="139" t="s">
        <v>494</v>
      </c>
      <c r="B218" s="139" t="s">
        <v>599</v>
      </c>
      <c r="C218" s="139" t="s">
        <v>600</v>
      </c>
      <c r="D218" s="143"/>
      <c r="E218" s="30">
        <v>101</v>
      </c>
      <c r="F218" s="143"/>
      <c r="G218" s="13"/>
      <c r="H218" s="13"/>
      <c r="I218" s="41">
        <f t="shared" si="17"/>
        <v>0</v>
      </c>
      <c r="J218" s="152"/>
      <c r="K218" s="42">
        <f t="shared" si="18"/>
        <v>101</v>
      </c>
      <c r="L218" s="41">
        <f t="shared" si="19"/>
        <v>1</v>
      </c>
    </row>
    <row r="219" spans="1:12" x14ac:dyDescent="0.2">
      <c r="A219" s="139" t="s">
        <v>494</v>
      </c>
      <c r="B219" s="139" t="s">
        <v>601</v>
      </c>
      <c r="C219" s="139" t="s">
        <v>602</v>
      </c>
      <c r="D219" s="143"/>
      <c r="E219" s="30">
        <v>101</v>
      </c>
      <c r="F219" s="143"/>
      <c r="G219" s="13"/>
      <c r="H219" s="13"/>
      <c r="I219" s="41">
        <f t="shared" si="17"/>
        <v>0</v>
      </c>
      <c r="J219" s="152"/>
      <c r="K219" s="42">
        <f t="shared" si="18"/>
        <v>101</v>
      </c>
      <c r="L219" s="41">
        <f t="shared" si="19"/>
        <v>1</v>
      </c>
    </row>
    <row r="220" spans="1:12" x14ac:dyDescent="0.2">
      <c r="A220" s="139" t="s">
        <v>494</v>
      </c>
      <c r="B220" s="139" t="s">
        <v>603</v>
      </c>
      <c r="C220" s="139" t="s">
        <v>604</v>
      </c>
      <c r="D220" s="143"/>
      <c r="E220" s="30">
        <v>101</v>
      </c>
      <c r="F220" s="143"/>
      <c r="G220" s="13"/>
      <c r="H220" s="13"/>
      <c r="I220" s="41">
        <f t="shared" si="17"/>
        <v>0</v>
      </c>
      <c r="J220" s="152"/>
      <c r="K220" s="42">
        <f t="shared" si="18"/>
        <v>101</v>
      </c>
      <c r="L220" s="41">
        <f t="shared" si="19"/>
        <v>1</v>
      </c>
    </row>
    <row r="221" spans="1:12" x14ac:dyDescent="0.2">
      <c r="A221" s="139" t="s">
        <v>494</v>
      </c>
      <c r="B221" s="139" t="s">
        <v>605</v>
      </c>
      <c r="C221" s="139" t="s">
        <v>606</v>
      </c>
      <c r="D221" s="143"/>
      <c r="E221" s="30">
        <v>101</v>
      </c>
      <c r="F221" s="143"/>
      <c r="G221" s="13"/>
      <c r="H221" s="13"/>
      <c r="I221" s="41">
        <f t="shared" si="17"/>
        <v>0</v>
      </c>
      <c r="J221" s="152"/>
      <c r="K221" s="42">
        <f t="shared" si="18"/>
        <v>101</v>
      </c>
      <c r="L221" s="41">
        <f t="shared" si="19"/>
        <v>1</v>
      </c>
    </row>
    <row r="222" spans="1:12" x14ac:dyDescent="0.2">
      <c r="A222" s="139" t="s">
        <v>494</v>
      </c>
      <c r="B222" s="139" t="s">
        <v>607</v>
      </c>
      <c r="C222" s="139" t="s">
        <v>608</v>
      </c>
      <c r="D222" s="143"/>
      <c r="E222" s="30">
        <v>101</v>
      </c>
      <c r="F222" s="143"/>
      <c r="G222" s="13"/>
      <c r="H222" s="13"/>
      <c r="I222" s="41">
        <f t="shared" si="17"/>
        <v>0</v>
      </c>
      <c r="J222" s="152"/>
      <c r="K222" s="42">
        <f t="shared" si="18"/>
        <v>101</v>
      </c>
      <c r="L222" s="41">
        <f t="shared" si="19"/>
        <v>1</v>
      </c>
    </row>
    <row r="223" spans="1:12" x14ac:dyDescent="0.2">
      <c r="A223" s="139" t="s">
        <v>494</v>
      </c>
      <c r="B223" s="139" t="s">
        <v>609</v>
      </c>
      <c r="C223" s="139" t="s">
        <v>610</v>
      </c>
      <c r="D223" s="143"/>
      <c r="E223" s="30">
        <v>101</v>
      </c>
      <c r="F223" s="143"/>
      <c r="G223" s="13"/>
      <c r="H223" s="13"/>
      <c r="I223" s="41">
        <f t="shared" si="17"/>
        <v>0</v>
      </c>
      <c r="J223" s="152"/>
      <c r="K223" s="42">
        <f t="shared" si="18"/>
        <v>101</v>
      </c>
      <c r="L223" s="41">
        <f t="shared" si="19"/>
        <v>1</v>
      </c>
    </row>
    <row r="224" spans="1:12" x14ac:dyDescent="0.2">
      <c r="A224" s="139" t="s">
        <v>494</v>
      </c>
      <c r="B224" s="139" t="s">
        <v>611</v>
      </c>
      <c r="C224" s="139" t="s">
        <v>612</v>
      </c>
      <c r="D224" s="143"/>
      <c r="E224" s="30">
        <v>101</v>
      </c>
      <c r="F224" s="143"/>
      <c r="G224" s="13"/>
      <c r="H224" s="13"/>
      <c r="I224" s="41">
        <f t="shared" si="17"/>
        <v>0</v>
      </c>
      <c r="J224" s="152"/>
      <c r="K224" s="42">
        <f t="shared" si="18"/>
        <v>101</v>
      </c>
      <c r="L224" s="41">
        <f t="shared" si="19"/>
        <v>1</v>
      </c>
    </row>
    <row r="225" spans="1:12" x14ac:dyDescent="0.2">
      <c r="A225" s="139" t="s">
        <v>494</v>
      </c>
      <c r="B225" s="139" t="s">
        <v>613</v>
      </c>
      <c r="C225" s="139" t="s">
        <v>614</v>
      </c>
      <c r="D225" s="143"/>
      <c r="E225" s="30">
        <v>101</v>
      </c>
      <c r="F225" s="143"/>
      <c r="G225" s="13"/>
      <c r="H225" s="13"/>
      <c r="I225" s="41">
        <f t="shared" si="17"/>
        <v>0</v>
      </c>
      <c r="J225" s="152"/>
      <c r="K225" s="42">
        <f t="shared" si="18"/>
        <v>101</v>
      </c>
      <c r="L225" s="41">
        <f t="shared" si="19"/>
        <v>1</v>
      </c>
    </row>
    <row r="226" spans="1:12" x14ac:dyDescent="0.2">
      <c r="A226" s="139" t="s">
        <v>494</v>
      </c>
      <c r="B226" s="139" t="s">
        <v>615</v>
      </c>
      <c r="C226" s="139" t="s">
        <v>616</v>
      </c>
      <c r="D226" s="143"/>
      <c r="E226" s="30">
        <v>101</v>
      </c>
      <c r="F226" s="143"/>
      <c r="G226" s="13"/>
      <c r="H226" s="13"/>
      <c r="I226" s="41">
        <f t="shared" si="17"/>
        <v>0</v>
      </c>
      <c r="J226" s="152"/>
      <c r="K226" s="42">
        <f t="shared" si="18"/>
        <v>101</v>
      </c>
      <c r="L226" s="41">
        <f t="shared" si="19"/>
        <v>1</v>
      </c>
    </row>
    <row r="227" spans="1:12" x14ac:dyDescent="0.2">
      <c r="A227" s="140" t="s">
        <v>494</v>
      </c>
      <c r="B227" s="140" t="s">
        <v>617</v>
      </c>
      <c r="C227" s="140" t="s">
        <v>618</v>
      </c>
      <c r="D227" s="153"/>
      <c r="E227" s="31">
        <v>101</v>
      </c>
      <c r="F227" s="153"/>
      <c r="G227" s="64" t="s">
        <v>32</v>
      </c>
      <c r="H227" s="64">
        <v>3</v>
      </c>
      <c r="I227" s="43">
        <f t="shared" si="17"/>
        <v>2.9702970297029702E-2</v>
      </c>
      <c r="J227" s="154"/>
      <c r="K227" s="44">
        <f t="shared" si="18"/>
        <v>98</v>
      </c>
      <c r="L227" s="43">
        <f t="shared" si="19"/>
        <v>0.97029702970297027</v>
      </c>
    </row>
    <row r="228" spans="1:12" x14ac:dyDescent="0.2">
      <c r="A228" s="30"/>
      <c r="B228" s="29">
        <f>COUNTA(B165:B227)</f>
        <v>63</v>
      </c>
      <c r="C228" s="30"/>
      <c r="E228" s="141">
        <f>SUM(E165:E227)</f>
        <v>6363</v>
      </c>
      <c r="F228" s="155"/>
      <c r="G228" s="29">
        <f>COUNTA(G165:G227)</f>
        <v>3</v>
      </c>
      <c r="H228" s="141">
        <f>SUM(H165:H227)</f>
        <v>7</v>
      </c>
      <c r="I228" s="53">
        <f>H228/E228</f>
        <v>1.1001100110011001E-3</v>
      </c>
      <c r="J228" s="12"/>
      <c r="K228" s="54">
        <f>E228-H228</f>
        <v>6356</v>
      </c>
      <c r="L228" s="53">
        <f>K228/E228</f>
        <v>0.99889988998899892</v>
      </c>
    </row>
    <row r="229" spans="1:12" x14ac:dyDescent="0.2">
      <c r="A229" s="30"/>
      <c r="B229" s="29"/>
      <c r="C229" s="30"/>
      <c r="E229" s="141"/>
      <c r="F229" s="155"/>
      <c r="G229" s="29"/>
      <c r="H229" s="141"/>
      <c r="I229" s="53"/>
      <c r="J229" s="12"/>
      <c r="K229" s="54"/>
      <c r="L229" s="53"/>
    </row>
    <row r="230" spans="1:12" x14ac:dyDescent="0.2">
      <c r="B230" s="144" t="s">
        <v>161</v>
      </c>
      <c r="C230" s="123"/>
      <c r="D230" s="123"/>
      <c r="E230" s="142"/>
      <c r="G230" s="40"/>
      <c r="H230" s="40"/>
    </row>
    <row r="231" spans="1:12" x14ac:dyDescent="0.2">
      <c r="B231" s="144"/>
      <c r="C231" s="115" t="s">
        <v>122</v>
      </c>
      <c r="D231" s="123"/>
      <c r="E231" s="145">
        <f>SUM(B40+B111+B163+B228)</f>
        <v>219</v>
      </c>
      <c r="G231" s="40"/>
      <c r="H231" s="40"/>
    </row>
    <row r="232" spans="1:12" x14ac:dyDescent="0.2">
      <c r="B232" s="144"/>
      <c r="C232" s="115" t="s">
        <v>162</v>
      </c>
      <c r="D232" s="123"/>
      <c r="E232" s="146">
        <f>SUM(E40+E111+E163+E228)</f>
        <v>22119</v>
      </c>
      <c r="G232" s="40"/>
      <c r="H232" s="40"/>
    </row>
    <row r="233" spans="1:12" x14ac:dyDescent="0.2">
      <c r="B233" s="124"/>
      <c r="C233" s="115" t="s">
        <v>152</v>
      </c>
      <c r="D233" s="145"/>
      <c r="E233" s="145">
        <f>SUM(G40+G111+G163+G228)</f>
        <v>27</v>
      </c>
      <c r="G233" s="40"/>
      <c r="H233" s="40"/>
    </row>
    <row r="234" spans="1:12" x14ac:dyDescent="0.2">
      <c r="B234" s="124"/>
      <c r="C234" s="115" t="s">
        <v>163</v>
      </c>
      <c r="D234" s="145" t="e">
        <f>SUM(D164+D225+D228+#REF!)</f>
        <v>#REF!</v>
      </c>
      <c r="E234" s="146">
        <f>SUM(H40+H111+H163+H228)</f>
        <v>109</v>
      </c>
      <c r="G234" s="40"/>
      <c r="H234" s="40"/>
    </row>
    <row r="235" spans="1:12" x14ac:dyDescent="0.2">
      <c r="B235" s="124"/>
      <c r="C235" s="115" t="s">
        <v>164</v>
      </c>
      <c r="D235" s="145" t="e">
        <f>SUM(E164+E225+E228+#REF!)</f>
        <v>#REF!</v>
      </c>
      <c r="E235" s="147">
        <f>E234/E232</f>
        <v>4.9278900492789003E-3</v>
      </c>
      <c r="G235" s="40"/>
      <c r="H235" s="40"/>
    </row>
    <row r="236" spans="1:12" x14ac:dyDescent="0.2">
      <c r="C236" s="115" t="s">
        <v>165</v>
      </c>
      <c r="E236" s="146">
        <f>SUM(K40+K111+K163+K228)</f>
        <v>22010</v>
      </c>
      <c r="G236" s="40"/>
      <c r="H236" s="40"/>
    </row>
    <row r="237" spans="1:12" x14ac:dyDescent="0.2">
      <c r="C237" s="115" t="s">
        <v>166</v>
      </c>
      <c r="E237" s="147">
        <f>E236/E232</f>
        <v>0.99507210995072115</v>
      </c>
      <c r="G237" s="40"/>
      <c r="H237" s="40"/>
    </row>
    <row r="238" spans="1:12" x14ac:dyDescent="0.2">
      <c r="G238" s="40"/>
      <c r="H238" s="40"/>
    </row>
    <row r="239" spans="1:12" x14ac:dyDescent="0.2">
      <c r="G239" s="40"/>
      <c r="H239" s="40"/>
    </row>
    <row r="240" spans="1:12" x14ac:dyDescent="0.2">
      <c r="G240" s="40"/>
      <c r="H240" s="40"/>
    </row>
    <row r="241" spans="7:8" x14ac:dyDescent="0.2">
      <c r="G241" s="40"/>
      <c r="H241" s="40"/>
    </row>
    <row r="242" spans="7:8" x14ac:dyDescent="0.2">
      <c r="G242" s="40"/>
      <c r="H242" s="40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Jersey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5.5703125" style="55" customWidth="1"/>
    <col min="5" max="5" width="8.5703125" style="55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 x14ac:dyDescent="0.15">
      <c r="A1" s="25" t="s">
        <v>12</v>
      </c>
      <c r="B1" s="25" t="s">
        <v>13</v>
      </c>
      <c r="C1" s="25" t="s">
        <v>14</v>
      </c>
      <c r="D1" s="3" t="s">
        <v>76</v>
      </c>
      <c r="E1" s="77" t="s">
        <v>627</v>
      </c>
      <c r="F1" s="3" t="s">
        <v>79</v>
      </c>
      <c r="G1" s="3" t="s">
        <v>77</v>
      </c>
      <c r="H1" s="3" t="s">
        <v>78</v>
      </c>
      <c r="I1" s="15" t="s">
        <v>30</v>
      </c>
      <c r="J1" s="3" t="s">
        <v>47</v>
      </c>
      <c r="K1" s="3" t="s">
        <v>17</v>
      </c>
      <c r="L1" s="3" t="s">
        <v>18</v>
      </c>
    </row>
    <row r="2" spans="1:12" ht="12.75" customHeight="1" x14ac:dyDescent="0.15">
      <c r="A2" s="71" t="s">
        <v>177</v>
      </c>
      <c r="B2" s="71" t="s">
        <v>178</v>
      </c>
      <c r="C2" s="71" t="s">
        <v>179</v>
      </c>
      <c r="D2" s="71">
        <v>1</v>
      </c>
      <c r="E2" s="71">
        <v>218</v>
      </c>
      <c r="F2" s="71" t="s">
        <v>32</v>
      </c>
      <c r="G2" s="71">
        <v>1</v>
      </c>
      <c r="H2" s="71" t="s">
        <v>621</v>
      </c>
      <c r="I2" s="33">
        <v>101</v>
      </c>
      <c r="J2" s="138"/>
      <c r="K2" s="138"/>
      <c r="L2" s="148">
        <f>K2/I2</f>
        <v>0</v>
      </c>
    </row>
    <row r="3" spans="1:12" ht="12.75" customHeight="1" x14ac:dyDescent="0.15">
      <c r="A3" s="71" t="s">
        <v>177</v>
      </c>
      <c r="B3" s="71" t="s">
        <v>180</v>
      </c>
      <c r="C3" s="71" t="s">
        <v>181</v>
      </c>
      <c r="D3" s="71">
        <v>1</v>
      </c>
      <c r="E3" s="71">
        <v>124</v>
      </c>
      <c r="F3" s="71" t="s">
        <v>32</v>
      </c>
      <c r="G3" s="71">
        <v>1</v>
      </c>
      <c r="H3" s="71" t="s">
        <v>621</v>
      </c>
      <c r="I3" s="33">
        <v>101</v>
      </c>
      <c r="J3" s="138"/>
      <c r="K3" s="138"/>
      <c r="L3" s="148">
        <f t="shared" ref="L3:L38" si="0">K3/I3</f>
        <v>0</v>
      </c>
    </row>
    <row r="4" spans="1:12" ht="12.75" customHeight="1" x14ac:dyDescent="0.15">
      <c r="A4" s="71" t="s">
        <v>177</v>
      </c>
      <c r="B4" s="71" t="s">
        <v>182</v>
      </c>
      <c r="C4" s="71" t="s">
        <v>183</v>
      </c>
      <c r="D4" s="71">
        <v>1</v>
      </c>
      <c r="E4" s="71">
        <v>217</v>
      </c>
      <c r="F4" s="71" t="s">
        <v>32</v>
      </c>
      <c r="G4" s="71">
        <v>1</v>
      </c>
      <c r="H4" s="71" t="s">
        <v>621</v>
      </c>
      <c r="I4" s="33">
        <v>101</v>
      </c>
      <c r="J4" s="138"/>
      <c r="K4" s="138"/>
      <c r="L4" s="148">
        <f t="shared" si="0"/>
        <v>0</v>
      </c>
    </row>
    <row r="5" spans="1:12" ht="12.75" customHeight="1" x14ac:dyDescent="0.15">
      <c r="A5" s="71" t="s">
        <v>177</v>
      </c>
      <c r="B5" s="71" t="s">
        <v>184</v>
      </c>
      <c r="C5" s="71" t="s">
        <v>185</v>
      </c>
      <c r="D5" s="71">
        <v>1</v>
      </c>
      <c r="E5" s="71">
        <v>320</v>
      </c>
      <c r="F5" s="71" t="s">
        <v>32</v>
      </c>
      <c r="G5" s="71">
        <v>1</v>
      </c>
      <c r="H5" s="71" t="s">
        <v>621</v>
      </c>
      <c r="I5" s="33">
        <v>101</v>
      </c>
      <c r="J5" s="138"/>
      <c r="K5" s="138"/>
      <c r="L5" s="148">
        <f t="shared" si="0"/>
        <v>0</v>
      </c>
    </row>
    <row r="6" spans="1:12" ht="12.75" customHeight="1" x14ac:dyDescent="0.15">
      <c r="A6" s="71" t="s">
        <v>177</v>
      </c>
      <c r="B6" s="71" t="s">
        <v>186</v>
      </c>
      <c r="C6" s="71" t="s">
        <v>187</v>
      </c>
      <c r="D6" s="71">
        <v>1</v>
      </c>
      <c r="E6" s="71">
        <v>220</v>
      </c>
      <c r="F6" s="71" t="s">
        <v>32</v>
      </c>
      <c r="G6" s="71">
        <v>1</v>
      </c>
      <c r="H6" s="71" t="s">
        <v>621</v>
      </c>
      <c r="I6" s="33">
        <v>101</v>
      </c>
      <c r="J6" s="138"/>
      <c r="K6" s="138"/>
      <c r="L6" s="148">
        <f t="shared" si="0"/>
        <v>0</v>
      </c>
    </row>
    <row r="7" spans="1:12" ht="12.75" customHeight="1" x14ac:dyDescent="0.15">
      <c r="A7" s="71" t="s">
        <v>177</v>
      </c>
      <c r="B7" s="71" t="s">
        <v>188</v>
      </c>
      <c r="C7" s="71" t="s">
        <v>189</v>
      </c>
      <c r="D7" s="71">
        <v>1</v>
      </c>
      <c r="E7" s="71">
        <v>32</v>
      </c>
      <c r="F7" s="71" t="s">
        <v>32</v>
      </c>
      <c r="G7" s="71">
        <v>1</v>
      </c>
      <c r="H7" s="71" t="s">
        <v>621</v>
      </c>
      <c r="I7" s="33">
        <v>101</v>
      </c>
      <c r="J7" s="138"/>
      <c r="K7" s="138"/>
      <c r="L7" s="148">
        <f t="shared" si="0"/>
        <v>0</v>
      </c>
    </row>
    <row r="8" spans="1:12" ht="12.75" customHeight="1" x14ac:dyDescent="0.15">
      <c r="A8" s="71" t="s">
        <v>177</v>
      </c>
      <c r="B8" s="71" t="s">
        <v>190</v>
      </c>
      <c r="C8" s="71" t="s">
        <v>191</v>
      </c>
      <c r="D8" s="71">
        <v>1</v>
      </c>
      <c r="E8" s="71">
        <v>263</v>
      </c>
      <c r="F8" s="71" t="s">
        <v>32</v>
      </c>
      <c r="G8" s="71">
        <v>1</v>
      </c>
      <c r="H8" s="71" t="s">
        <v>621</v>
      </c>
      <c r="I8" s="33">
        <v>101</v>
      </c>
      <c r="J8" s="138"/>
      <c r="K8" s="138"/>
      <c r="L8" s="148">
        <f t="shared" si="0"/>
        <v>0</v>
      </c>
    </row>
    <row r="9" spans="1:12" ht="12.75" customHeight="1" x14ac:dyDescent="0.15">
      <c r="A9" s="71" t="s">
        <v>177</v>
      </c>
      <c r="B9" s="71" t="s">
        <v>192</v>
      </c>
      <c r="C9" s="71" t="s">
        <v>193</v>
      </c>
      <c r="D9" s="71">
        <v>1</v>
      </c>
      <c r="E9" s="71">
        <v>167</v>
      </c>
      <c r="F9" s="71" t="s">
        <v>32</v>
      </c>
      <c r="G9" s="71">
        <v>1</v>
      </c>
      <c r="H9" s="71" t="s">
        <v>621</v>
      </c>
      <c r="I9" s="33">
        <v>101</v>
      </c>
      <c r="J9" s="138"/>
      <c r="K9" s="138"/>
      <c r="L9" s="148">
        <f t="shared" si="0"/>
        <v>0</v>
      </c>
    </row>
    <row r="10" spans="1:12" ht="12.75" customHeight="1" x14ac:dyDescent="0.15">
      <c r="A10" s="71" t="s">
        <v>177</v>
      </c>
      <c r="B10" s="71" t="s">
        <v>194</v>
      </c>
      <c r="C10" s="71" t="s">
        <v>195</v>
      </c>
      <c r="D10" s="71">
        <v>1</v>
      </c>
      <c r="E10" s="71">
        <v>258</v>
      </c>
      <c r="F10" s="71" t="s">
        <v>32</v>
      </c>
      <c r="G10" s="71">
        <v>1</v>
      </c>
      <c r="H10" s="71" t="s">
        <v>621</v>
      </c>
      <c r="I10" s="33">
        <v>101</v>
      </c>
      <c r="J10" s="138"/>
      <c r="K10" s="138"/>
      <c r="L10" s="148">
        <f t="shared" si="0"/>
        <v>0</v>
      </c>
    </row>
    <row r="11" spans="1:12" ht="12.75" customHeight="1" x14ac:dyDescent="0.15">
      <c r="A11" s="71" t="s">
        <v>177</v>
      </c>
      <c r="B11" s="71" t="s">
        <v>196</v>
      </c>
      <c r="C11" s="71" t="s">
        <v>197</v>
      </c>
      <c r="D11" s="71">
        <v>1</v>
      </c>
      <c r="E11" s="71">
        <v>300</v>
      </c>
      <c r="F11" s="71" t="s">
        <v>32</v>
      </c>
      <c r="G11" s="71">
        <v>1</v>
      </c>
      <c r="H11" s="71" t="s">
        <v>621</v>
      </c>
      <c r="I11" s="33">
        <v>101</v>
      </c>
      <c r="J11" s="138"/>
      <c r="K11" s="138"/>
      <c r="L11" s="148">
        <f t="shared" si="0"/>
        <v>0</v>
      </c>
    </row>
    <row r="12" spans="1:12" ht="12.75" customHeight="1" x14ac:dyDescent="0.15">
      <c r="A12" s="71" t="s">
        <v>177</v>
      </c>
      <c r="B12" s="71" t="s">
        <v>198</v>
      </c>
      <c r="C12" s="71" t="s">
        <v>199</v>
      </c>
      <c r="D12" s="71">
        <v>1</v>
      </c>
      <c r="E12" s="71">
        <v>256</v>
      </c>
      <c r="F12" s="71" t="s">
        <v>32</v>
      </c>
      <c r="G12" s="71">
        <v>1</v>
      </c>
      <c r="H12" s="71" t="s">
        <v>621</v>
      </c>
      <c r="I12" s="33">
        <v>101</v>
      </c>
      <c r="J12" s="138"/>
      <c r="K12" s="138"/>
      <c r="L12" s="148">
        <f t="shared" si="0"/>
        <v>0</v>
      </c>
    </row>
    <row r="13" spans="1:12" ht="12.75" customHeight="1" x14ac:dyDescent="0.15">
      <c r="A13" s="71" t="s">
        <v>177</v>
      </c>
      <c r="B13" s="71" t="s">
        <v>200</v>
      </c>
      <c r="C13" s="71" t="s">
        <v>201</v>
      </c>
      <c r="D13" s="71">
        <v>1</v>
      </c>
      <c r="E13" s="71">
        <v>151</v>
      </c>
      <c r="F13" s="71" t="s">
        <v>32</v>
      </c>
      <c r="G13" s="71">
        <v>1</v>
      </c>
      <c r="H13" s="71" t="s">
        <v>621</v>
      </c>
      <c r="I13" s="33">
        <v>101</v>
      </c>
      <c r="J13" s="138"/>
      <c r="K13" s="138"/>
      <c r="L13" s="148">
        <f t="shared" si="0"/>
        <v>0</v>
      </c>
    </row>
    <row r="14" spans="1:12" ht="12.75" customHeight="1" x14ac:dyDescent="0.15">
      <c r="A14" s="71" t="s">
        <v>177</v>
      </c>
      <c r="B14" s="71" t="s">
        <v>202</v>
      </c>
      <c r="C14" s="71" t="s">
        <v>203</v>
      </c>
      <c r="D14" s="71">
        <v>1</v>
      </c>
      <c r="E14" s="71">
        <v>926</v>
      </c>
      <c r="F14" s="71" t="s">
        <v>32</v>
      </c>
      <c r="G14" s="71">
        <v>1</v>
      </c>
      <c r="H14" s="71" t="s">
        <v>621</v>
      </c>
      <c r="I14" s="33">
        <v>101</v>
      </c>
      <c r="J14" s="138"/>
      <c r="K14" s="138"/>
      <c r="L14" s="148">
        <f t="shared" si="0"/>
        <v>0</v>
      </c>
    </row>
    <row r="15" spans="1:12" ht="12.75" customHeight="1" x14ac:dyDescent="0.15">
      <c r="A15" s="71" t="s">
        <v>177</v>
      </c>
      <c r="B15" s="71" t="s">
        <v>204</v>
      </c>
      <c r="C15" s="71" t="s">
        <v>205</v>
      </c>
      <c r="D15" s="71">
        <v>1</v>
      </c>
      <c r="E15" s="71">
        <v>247</v>
      </c>
      <c r="F15" s="71" t="s">
        <v>32</v>
      </c>
      <c r="G15" s="71">
        <v>1</v>
      </c>
      <c r="H15" s="71" t="s">
        <v>621</v>
      </c>
      <c r="I15" s="33">
        <v>101</v>
      </c>
      <c r="J15" s="138"/>
      <c r="K15" s="138"/>
      <c r="L15" s="148">
        <f t="shared" si="0"/>
        <v>0</v>
      </c>
    </row>
    <row r="16" spans="1:12" ht="12.75" customHeight="1" x14ac:dyDescent="0.15">
      <c r="A16" s="71" t="s">
        <v>177</v>
      </c>
      <c r="B16" s="71" t="s">
        <v>206</v>
      </c>
      <c r="C16" s="71" t="s">
        <v>207</v>
      </c>
      <c r="D16" s="71">
        <v>1</v>
      </c>
      <c r="E16" s="71">
        <v>300</v>
      </c>
      <c r="F16" s="71" t="s">
        <v>32</v>
      </c>
      <c r="G16" s="71">
        <v>1</v>
      </c>
      <c r="H16" s="71" t="s">
        <v>621</v>
      </c>
      <c r="I16" s="33">
        <v>101</v>
      </c>
      <c r="J16" s="138"/>
      <c r="K16" s="138"/>
      <c r="L16" s="148">
        <f t="shared" si="0"/>
        <v>0</v>
      </c>
    </row>
    <row r="17" spans="1:12" ht="12.75" customHeight="1" x14ac:dyDescent="0.15">
      <c r="A17" s="71" t="s">
        <v>177</v>
      </c>
      <c r="B17" s="71" t="s">
        <v>208</v>
      </c>
      <c r="C17" s="71" t="s">
        <v>209</v>
      </c>
      <c r="D17" s="71">
        <v>1</v>
      </c>
      <c r="E17" s="71">
        <v>349</v>
      </c>
      <c r="F17" s="71" t="s">
        <v>32</v>
      </c>
      <c r="G17" s="71">
        <v>1</v>
      </c>
      <c r="H17" s="71" t="s">
        <v>621</v>
      </c>
      <c r="I17" s="33">
        <v>101</v>
      </c>
      <c r="J17" s="138"/>
      <c r="K17" s="138"/>
      <c r="L17" s="148">
        <f t="shared" si="0"/>
        <v>0</v>
      </c>
    </row>
    <row r="18" spans="1:12" ht="12.75" customHeight="1" x14ac:dyDescent="0.15">
      <c r="A18" s="71" t="s">
        <v>177</v>
      </c>
      <c r="B18" s="71" t="s">
        <v>210</v>
      </c>
      <c r="C18" s="71" t="s">
        <v>211</v>
      </c>
      <c r="D18" s="71">
        <v>1</v>
      </c>
      <c r="E18" s="71">
        <v>203</v>
      </c>
      <c r="F18" s="71" t="s">
        <v>32</v>
      </c>
      <c r="G18" s="71">
        <v>1</v>
      </c>
      <c r="H18" s="71" t="s">
        <v>621</v>
      </c>
      <c r="I18" s="33">
        <v>101</v>
      </c>
      <c r="J18" s="138"/>
      <c r="K18" s="138"/>
      <c r="L18" s="148">
        <f t="shared" si="0"/>
        <v>0</v>
      </c>
    </row>
    <row r="19" spans="1:12" ht="12.75" customHeight="1" x14ac:dyDescent="0.15">
      <c r="A19" s="71" t="s">
        <v>177</v>
      </c>
      <c r="B19" s="71" t="s">
        <v>212</v>
      </c>
      <c r="C19" s="71" t="s">
        <v>213</v>
      </c>
      <c r="D19" s="71">
        <v>1</v>
      </c>
      <c r="E19" s="71">
        <v>651</v>
      </c>
      <c r="F19" s="71" t="s">
        <v>32</v>
      </c>
      <c r="G19" s="71">
        <v>1</v>
      </c>
      <c r="H19" s="71" t="s">
        <v>621</v>
      </c>
      <c r="I19" s="33">
        <v>101</v>
      </c>
      <c r="J19" s="138"/>
      <c r="K19" s="138"/>
      <c r="L19" s="148">
        <f t="shared" si="0"/>
        <v>0</v>
      </c>
    </row>
    <row r="20" spans="1:12" ht="12.75" customHeight="1" x14ac:dyDescent="0.15">
      <c r="A20" s="71" t="s">
        <v>177</v>
      </c>
      <c r="B20" s="71" t="s">
        <v>214</v>
      </c>
      <c r="C20" s="71" t="s">
        <v>215</v>
      </c>
      <c r="D20" s="71">
        <v>1</v>
      </c>
      <c r="E20" s="71">
        <v>493</v>
      </c>
      <c r="F20" s="71" t="s">
        <v>32</v>
      </c>
      <c r="G20" s="71">
        <v>1</v>
      </c>
      <c r="H20" s="71" t="s">
        <v>621</v>
      </c>
      <c r="I20" s="33">
        <v>101</v>
      </c>
      <c r="J20" s="138"/>
      <c r="K20" s="138"/>
      <c r="L20" s="148">
        <f t="shared" si="0"/>
        <v>0</v>
      </c>
    </row>
    <row r="21" spans="1:12" ht="12.75" customHeight="1" x14ac:dyDescent="0.15">
      <c r="A21" s="71" t="s">
        <v>177</v>
      </c>
      <c r="B21" s="71" t="s">
        <v>216</v>
      </c>
      <c r="C21" s="71" t="s">
        <v>217</v>
      </c>
      <c r="D21" s="71">
        <v>1</v>
      </c>
      <c r="E21" s="71">
        <v>344</v>
      </c>
      <c r="F21" s="71" t="s">
        <v>32</v>
      </c>
      <c r="G21" s="71">
        <v>1</v>
      </c>
      <c r="H21" s="71" t="s">
        <v>621</v>
      </c>
      <c r="I21" s="33">
        <v>101</v>
      </c>
      <c r="J21" s="138"/>
      <c r="K21" s="138"/>
      <c r="L21" s="148">
        <f t="shared" si="0"/>
        <v>0</v>
      </c>
    </row>
    <row r="22" spans="1:12" ht="12.75" customHeight="1" x14ac:dyDescent="0.15">
      <c r="A22" s="71" t="s">
        <v>177</v>
      </c>
      <c r="B22" s="71" t="s">
        <v>218</v>
      </c>
      <c r="C22" s="71" t="s">
        <v>219</v>
      </c>
      <c r="D22" s="71">
        <v>1</v>
      </c>
      <c r="E22" s="71">
        <v>381</v>
      </c>
      <c r="F22" s="71" t="s">
        <v>32</v>
      </c>
      <c r="G22" s="71">
        <v>1</v>
      </c>
      <c r="H22" s="71" t="s">
        <v>621</v>
      </c>
      <c r="I22" s="33">
        <v>101</v>
      </c>
      <c r="J22" s="138"/>
      <c r="K22" s="138"/>
      <c r="L22" s="148">
        <f t="shared" si="0"/>
        <v>0</v>
      </c>
    </row>
    <row r="23" spans="1:12" ht="12.75" customHeight="1" x14ac:dyDescent="0.15">
      <c r="A23" s="71" t="s">
        <v>177</v>
      </c>
      <c r="B23" s="71" t="s">
        <v>220</v>
      </c>
      <c r="C23" s="71" t="s">
        <v>221</v>
      </c>
      <c r="D23" s="71">
        <v>1</v>
      </c>
      <c r="E23" s="71">
        <v>957</v>
      </c>
      <c r="F23" s="71" t="s">
        <v>32</v>
      </c>
      <c r="G23" s="71">
        <v>1</v>
      </c>
      <c r="H23" s="71" t="s">
        <v>621</v>
      </c>
      <c r="I23" s="33">
        <v>101</v>
      </c>
      <c r="J23" s="138"/>
      <c r="K23" s="138"/>
      <c r="L23" s="148">
        <f t="shared" si="0"/>
        <v>0</v>
      </c>
    </row>
    <row r="24" spans="1:12" ht="12.75" customHeight="1" x14ac:dyDescent="0.15">
      <c r="A24" s="71" t="s">
        <v>177</v>
      </c>
      <c r="B24" s="71" t="s">
        <v>222</v>
      </c>
      <c r="C24" s="71" t="s">
        <v>223</v>
      </c>
      <c r="D24" s="71">
        <v>1</v>
      </c>
      <c r="E24" s="71">
        <v>290</v>
      </c>
      <c r="F24" s="71" t="s">
        <v>32</v>
      </c>
      <c r="G24" s="71">
        <v>1</v>
      </c>
      <c r="H24" s="71" t="s">
        <v>621</v>
      </c>
      <c r="I24" s="33">
        <v>101</v>
      </c>
      <c r="J24" s="138"/>
      <c r="K24" s="138"/>
      <c r="L24" s="148">
        <f t="shared" si="0"/>
        <v>0</v>
      </c>
    </row>
    <row r="25" spans="1:12" ht="12.75" customHeight="1" x14ac:dyDescent="0.15">
      <c r="A25" s="71" t="s">
        <v>177</v>
      </c>
      <c r="B25" s="71" t="s">
        <v>224</v>
      </c>
      <c r="C25" s="71" t="s">
        <v>225</v>
      </c>
      <c r="D25" s="71">
        <v>1</v>
      </c>
      <c r="E25" s="71">
        <v>257</v>
      </c>
      <c r="F25" s="71" t="s">
        <v>32</v>
      </c>
      <c r="G25" s="71">
        <v>1</v>
      </c>
      <c r="H25" s="71" t="s">
        <v>621</v>
      </c>
      <c r="I25" s="33">
        <v>101</v>
      </c>
      <c r="J25" s="138"/>
      <c r="K25" s="138"/>
      <c r="L25" s="148">
        <f t="shared" si="0"/>
        <v>0</v>
      </c>
    </row>
    <row r="26" spans="1:12" ht="12.75" customHeight="1" x14ac:dyDescent="0.15">
      <c r="A26" s="71" t="s">
        <v>177</v>
      </c>
      <c r="B26" s="71" t="s">
        <v>226</v>
      </c>
      <c r="C26" s="71" t="s">
        <v>227</v>
      </c>
      <c r="D26" s="71">
        <v>1</v>
      </c>
      <c r="E26" s="71">
        <v>205</v>
      </c>
      <c r="F26" s="71" t="s">
        <v>32</v>
      </c>
      <c r="G26" s="71">
        <v>1</v>
      </c>
      <c r="H26" s="71" t="s">
        <v>621</v>
      </c>
      <c r="I26" s="33">
        <v>101</v>
      </c>
      <c r="J26" s="138" t="s">
        <v>32</v>
      </c>
      <c r="K26" s="138">
        <v>2</v>
      </c>
      <c r="L26" s="148">
        <f t="shared" si="0"/>
        <v>1.9801980198019802E-2</v>
      </c>
    </row>
    <row r="27" spans="1:12" ht="12.75" customHeight="1" x14ac:dyDescent="0.15">
      <c r="A27" s="71" t="s">
        <v>177</v>
      </c>
      <c r="B27" s="71" t="s">
        <v>228</v>
      </c>
      <c r="C27" s="71" t="s">
        <v>229</v>
      </c>
      <c r="D27" s="71">
        <v>1</v>
      </c>
      <c r="E27" s="71">
        <v>404</v>
      </c>
      <c r="F27" s="71" t="s">
        <v>32</v>
      </c>
      <c r="G27" s="71">
        <v>1</v>
      </c>
      <c r="H27" s="71" t="s">
        <v>621</v>
      </c>
      <c r="I27" s="33">
        <v>101</v>
      </c>
      <c r="J27" s="138"/>
      <c r="K27" s="138"/>
      <c r="L27" s="148">
        <f t="shared" si="0"/>
        <v>0</v>
      </c>
    </row>
    <row r="28" spans="1:12" ht="12.75" customHeight="1" x14ac:dyDescent="0.15">
      <c r="A28" s="71" t="s">
        <v>177</v>
      </c>
      <c r="B28" s="71" t="s">
        <v>230</v>
      </c>
      <c r="C28" s="71" t="s">
        <v>231</v>
      </c>
      <c r="D28" s="71">
        <v>1</v>
      </c>
      <c r="E28" s="71">
        <v>273</v>
      </c>
      <c r="F28" s="71" t="s">
        <v>32</v>
      </c>
      <c r="G28" s="71">
        <v>1</v>
      </c>
      <c r="H28" s="71" t="s">
        <v>621</v>
      </c>
      <c r="I28" s="33">
        <v>101</v>
      </c>
      <c r="J28" s="138"/>
      <c r="K28" s="138"/>
      <c r="L28" s="148">
        <f t="shared" si="0"/>
        <v>0</v>
      </c>
    </row>
    <row r="29" spans="1:12" ht="12.75" customHeight="1" x14ac:dyDescent="0.15">
      <c r="A29" s="71" t="s">
        <v>177</v>
      </c>
      <c r="B29" s="71" t="s">
        <v>232</v>
      </c>
      <c r="C29" s="71" t="s">
        <v>233</v>
      </c>
      <c r="D29" s="71">
        <v>1</v>
      </c>
      <c r="E29" s="71">
        <v>150</v>
      </c>
      <c r="F29" s="71" t="s">
        <v>32</v>
      </c>
      <c r="G29" s="71">
        <v>1</v>
      </c>
      <c r="H29" s="71" t="s">
        <v>621</v>
      </c>
      <c r="I29" s="33">
        <v>101</v>
      </c>
      <c r="J29" s="138"/>
      <c r="K29" s="138"/>
      <c r="L29" s="148">
        <f t="shared" si="0"/>
        <v>0</v>
      </c>
    </row>
    <row r="30" spans="1:12" ht="12.75" customHeight="1" x14ac:dyDescent="0.15">
      <c r="A30" s="71" t="s">
        <v>177</v>
      </c>
      <c r="B30" s="71" t="s">
        <v>234</v>
      </c>
      <c r="C30" s="71" t="s">
        <v>235</v>
      </c>
      <c r="D30" s="71">
        <v>1</v>
      </c>
      <c r="E30" s="71">
        <v>1170</v>
      </c>
      <c r="F30" s="71" t="s">
        <v>32</v>
      </c>
      <c r="G30" s="71">
        <v>1</v>
      </c>
      <c r="H30" s="71" t="s">
        <v>621</v>
      </c>
      <c r="I30" s="33">
        <v>101</v>
      </c>
      <c r="J30" s="138"/>
      <c r="K30" s="138"/>
      <c r="L30" s="148">
        <f t="shared" si="0"/>
        <v>0</v>
      </c>
    </row>
    <row r="31" spans="1:12" ht="12.75" customHeight="1" x14ac:dyDescent="0.15">
      <c r="A31" s="71" t="s">
        <v>177</v>
      </c>
      <c r="B31" s="71" t="s">
        <v>236</v>
      </c>
      <c r="C31" s="71" t="s">
        <v>237</v>
      </c>
      <c r="D31" s="71">
        <v>1</v>
      </c>
      <c r="E31" s="71">
        <v>409</v>
      </c>
      <c r="F31" s="71" t="s">
        <v>32</v>
      </c>
      <c r="G31" s="71">
        <v>1</v>
      </c>
      <c r="H31" s="71" t="s">
        <v>621</v>
      </c>
      <c r="I31" s="33">
        <v>101</v>
      </c>
      <c r="J31" s="138"/>
      <c r="K31" s="138"/>
      <c r="L31" s="148">
        <f t="shared" si="0"/>
        <v>0</v>
      </c>
    </row>
    <row r="32" spans="1:12" ht="12.75" customHeight="1" x14ac:dyDescent="0.15">
      <c r="A32" s="71" t="s">
        <v>177</v>
      </c>
      <c r="B32" s="71" t="s">
        <v>238</v>
      </c>
      <c r="C32" s="71" t="s">
        <v>239</v>
      </c>
      <c r="D32" s="71">
        <v>1</v>
      </c>
      <c r="E32" s="71">
        <v>1380</v>
      </c>
      <c r="F32" s="71" t="s">
        <v>32</v>
      </c>
      <c r="G32" s="71">
        <v>1</v>
      </c>
      <c r="H32" s="71" t="s">
        <v>621</v>
      </c>
      <c r="I32" s="33">
        <v>101</v>
      </c>
      <c r="J32" s="138"/>
      <c r="K32" s="138"/>
      <c r="L32" s="148">
        <f t="shared" si="0"/>
        <v>0</v>
      </c>
    </row>
    <row r="33" spans="1:12" ht="12.75" customHeight="1" x14ac:dyDescent="0.15">
      <c r="A33" s="71" t="s">
        <v>177</v>
      </c>
      <c r="B33" s="71" t="s">
        <v>240</v>
      </c>
      <c r="C33" s="71" t="s">
        <v>241</v>
      </c>
      <c r="D33" s="71">
        <v>1</v>
      </c>
      <c r="E33" s="71">
        <v>347</v>
      </c>
      <c r="F33" s="71" t="s">
        <v>32</v>
      </c>
      <c r="G33" s="71">
        <v>1</v>
      </c>
      <c r="H33" s="71" t="s">
        <v>621</v>
      </c>
      <c r="I33" s="33">
        <v>101</v>
      </c>
      <c r="J33" s="138"/>
      <c r="K33" s="138"/>
      <c r="L33" s="148">
        <f t="shared" si="0"/>
        <v>0</v>
      </c>
    </row>
    <row r="34" spans="1:12" ht="12.75" customHeight="1" x14ac:dyDescent="0.15">
      <c r="A34" s="71" t="s">
        <v>177</v>
      </c>
      <c r="B34" s="71" t="s">
        <v>242</v>
      </c>
      <c r="C34" s="71" t="s">
        <v>243</v>
      </c>
      <c r="D34" s="71">
        <v>1</v>
      </c>
      <c r="E34" s="71">
        <v>489</v>
      </c>
      <c r="F34" s="71" t="s">
        <v>32</v>
      </c>
      <c r="G34" s="71">
        <v>1</v>
      </c>
      <c r="H34" s="71" t="s">
        <v>621</v>
      </c>
      <c r="I34" s="33">
        <v>101</v>
      </c>
      <c r="J34" s="138"/>
      <c r="K34" s="138"/>
      <c r="L34" s="148">
        <f t="shared" si="0"/>
        <v>0</v>
      </c>
    </row>
    <row r="35" spans="1:12" ht="12.75" customHeight="1" x14ac:dyDescent="0.15">
      <c r="A35" s="71" t="s">
        <v>177</v>
      </c>
      <c r="B35" s="71" t="s">
        <v>244</v>
      </c>
      <c r="C35" s="71" t="s">
        <v>245</v>
      </c>
      <c r="D35" s="71">
        <v>1</v>
      </c>
      <c r="E35" s="71">
        <v>180</v>
      </c>
      <c r="F35" s="71" t="s">
        <v>32</v>
      </c>
      <c r="G35" s="71">
        <v>1</v>
      </c>
      <c r="H35" s="71" t="s">
        <v>621</v>
      </c>
      <c r="I35" s="33">
        <v>101</v>
      </c>
      <c r="J35" s="138"/>
      <c r="K35" s="138"/>
      <c r="L35" s="148">
        <f t="shared" si="0"/>
        <v>0</v>
      </c>
    </row>
    <row r="36" spans="1:12" ht="12.75" customHeight="1" x14ac:dyDescent="0.15">
      <c r="A36" s="71" t="s">
        <v>177</v>
      </c>
      <c r="B36" s="71" t="s">
        <v>246</v>
      </c>
      <c r="C36" s="71" t="s">
        <v>247</v>
      </c>
      <c r="D36" s="71">
        <v>1</v>
      </c>
      <c r="E36" s="71">
        <v>110</v>
      </c>
      <c r="F36" s="71" t="s">
        <v>32</v>
      </c>
      <c r="G36" s="71">
        <v>1</v>
      </c>
      <c r="H36" s="71" t="s">
        <v>621</v>
      </c>
      <c r="I36" s="33">
        <v>101</v>
      </c>
      <c r="J36" s="138"/>
      <c r="K36" s="138"/>
      <c r="L36" s="148">
        <f t="shared" si="0"/>
        <v>0</v>
      </c>
    </row>
    <row r="37" spans="1:12" ht="12.75" customHeight="1" x14ac:dyDescent="0.15">
      <c r="A37" s="71" t="s">
        <v>177</v>
      </c>
      <c r="B37" s="71" t="s">
        <v>248</v>
      </c>
      <c r="C37" s="71" t="s">
        <v>249</v>
      </c>
      <c r="D37" s="71">
        <v>1</v>
      </c>
      <c r="E37" s="71">
        <v>311</v>
      </c>
      <c r="F37" s="71" t="s">
        <v>32</v>
      </c>
      <c r="G37" s="71">
        <v>1</v>
      </c>
      <c r="H37" s="71" t="s">
        <v>621</v>
      </c>
      <c r="I37" s="33">
        <v>101</v>
      </c>
      <c r="J37" s="138"/>
      <c r="K37" s="138"/>
      <c r="L37" s="148">
        <f t="shared" si="0"/>
        <v>0</v>
      </c>
    </row>
    <row r="38" spans="1:12" ht="12.75" customHeight="1" x14ac:dyDescent="0.15">
      <c r="A38" s="72" t="s">
        <v>177</v>
      </c>
      <c r="B38" s="72" t="s">
        <v>250</v>
      </c>
      <c r="C38" s="72" t="s">
        <v>251</v>
      </c>
      <c r="D38" s="72">
        <v>1</v>
      </c>
      <c r="E38" s="72">
        <v>169</v>
      </c>
      <c r="F38" s="72" t="s">
        <v>32</v>
      </c>
      <c r="G38" s="72">
        <v>1</v>
      </c>
      <c r="H38" s="72" t="s">
        <v>621</v>
      </c>
      <c r="I38" s="36">
        <v>101</v>
      </c>
      <c r="J38" s="66" t="s">
        <v>32</v>
      </c>
      <c r="K38" s="66">
        <v>7</v>
      </c>
      <c r="L38" s="149">
        <f t="shared" si="0"/>
        <v>6.9306930693069313E-2</v>
      </c>
    </row>
    <row r="39" spans="1:12" ht="12.75" customHeight="1" x14ac:dyDescent="0.15">
      <c r="A39" s="33"/>
      <c r="B39" s="34">
        <f>COUNTA(B2:B38)</f>
        <v>37</v>
      </c>
      <c r="C39" s="33"/>
      <c r="D39" s="76">
        <f>COUNTIF(D2:D38, "1")</f>
        <v>37</v>
      </c>
      <c r="E39" s="39">
        <f>SUM(E2:E38)</f>
        <v>13521</v>
      </c>
      <c r="F39" s="83">
        <f>G39/B39</f>
        <v>1</v>
      </c>
      <c r="G39" s="34">
        <f>COUNTIF(G2:G38, "&gt;0")</f>
        <v>37</v>
      </c>
      <c r="H39" s="62"/>
      <c r="I39" s="39">
        <f>SUM(I2:I38)</f>
        <v>3737</v>
      </c>
      <c r="J39" s="34">
        <f>COUNTA(J2:J38)</f>
        <v>2</v>
      </c>
      <c r="K39" s="39">
        <f>SUM(K2:K38)</f>
        <v>9</v>
      </c>
      <c r="L39" s="45">
        <f>K39/I39</f>
        <v>2.4083489430024082E-3</v>
      </c>
    </row>
    <row r="40" spans="1:12" ht="12.75" customHeight="1" x14ac:dyDescent="0.15">
      <c r="A40" s="33"/>
      <c r="B40" s="33"/>
      <c r="C40" s="33"/>
      <c r="D40" s="56"/>
      <c r="E40" s="56"/>
      <c r="F40" s="56"/>
      <c r="G40" s="56"/>
      <c r="H40" s="56"/>
      <c r="I40" s="39"/>
      <c r="J40" s="34"/>
      <c r="K40" s="39"/>
      <c r="L40" s="45"/>
    </row>
    <row r="41" spans="1:12" ht="12.75" customHeight="1" x14ac:dyDescent="0.15">
      <c r="A41" s="71" t="s">
        <v>252</v>
      </c>
      <c r="B41" s="71" t="s">
        <v>253</v>
      </c>
      <c r="C41" s="71" t="s">
        <v>254</v>
      </c>
      <c r="D41" s="71">
        <v>1</v>
      </c>
      <c r="E41" s="71">
        <v>257</v>
      </c>
      <c r="F41" s="71" t="s">
        <v>32</v>
      </c>
      <c r="G41" s="71">
        <v>1</v>
      </c>
      <c r="H41" s="71" t="s">
        <v>621</v>
      </c>
      <c r="I41" s="33">
        <v>101</v>
      </c>
      <c r="J41" s="138"/>
      <c r="K41" s="138"/>
      <c r="L41" s="148">
        <f t="shared" ref="L41:L104" si="1">K41/I41</f>
        <v>0</v>
      </c>
    </row>
    <row r="42" spans="1:12" ht="12.75" customHeight="1" x14ac:dyDescent="0.15">
      <c r="A42" s="71" t="s">
        <v>252</v>
      </c>
      <c r="B42" s="71" t="s">
        <v>255</v>
      </c>
      <c r="C42" s="71" t="s">
        <v>256</v>
      </c>
      <c r="D42" s="71">
        <v>1</v>
      </c>
      <c r="E42" s="71">
        <v>256</v>
      </c>
      <c r="F42" s="71" t="s">
        <v>32</v>
      </c>
      <c r="G42" s="71">
        <v>1</v>
      </c>
      <c r="H42" s="71" t="s">
        <v>621</v>
      </c>
      <c r="I42" s="33">
        <v>101</v>
      </c>
      <c r="J42" s="138"/>
      <c r="K42" s="138"/>
      <c r="L42" s="148">
        <f t="shared" si="1"/>
        <v>0</v>
      </c>
    </row>
    <row r="43" spans="1:12" ht="12.75" customHeight="1" x14ac:dyDescent="0.15">
      <c r="A43" s="71" t="s">
        <v>252</v>
      </c>
      <c r="B43" s="71" t="s">
        <v>257</v>
      </c>
      <c r="C43" s="71" t="s">
        <v>258</v>
      </c>
      <c r="D43" s="71">
        <v>1</v>
      </c>
      <c r="E43" s="71">
        <v>343</v>
      </c>
      <c r="F43" s="71" t="s">
        <v>32</v>
      </c>
      <c r="G43" s="71">
        <v>1</v>
      </c>
      <c r="H43" s="71" t="s">
        <v>621</v>
      </c>
      <c r="I43" s="33">
        <v>101</v>
      </c>
      <c r="J43" s="138"/>
      <c r="K43" s="138"/>
      <c r="L43" s="148">
        <f t="shared" si="1"/>
        <v>0</v>
      </c>
    </row>
    <row r="44" spans="1:12" ht="12.75" customHeight="1" x14ac:dyDescent="0.15">
      <c r="A44" s="71" t="s">
        <v>252</v>
      </c>
      <c r="B44" s="71" t="s">
        <v>259</v>
      </c>
      <c r="C44" s="71" t="s">
        <v>260</v>
      </c>
      <c r="D44" s="71">
        <v>1</v>
      </c>
      <c r="E44" s="71">
        <v>292</v>
      </c>
      <c r="F44" s="71" t="s">
        <v>32</v>
      </c>
      <c r="G44" s="71">
        <v>1</v>
      </c>
      <c r="H44" s="71" t="s">
        <v>621</v>
      </c>
      <c r="I44" s="33">
        <v>101</v>
      </c>
      <c r="J44" s="138"/>
      <c r="K44" s="138"/>
      <c r="L44" s="148">
        <f t="shared" si="1"/>
        <v>0</v>
      </c>
    </row>
    <row r="45" spans="1:12" ht="12.75" customHeight="1" x14ac:dyDescent="0.15">
      <c r="A45" s="71" t="s">
        <v>252</v>
      </c>
      <c r="B45" s="71" t="s">
        <v>261</v>
      </c>
      <c r="C45" s="71" t="s">
        <v>262</v>
      </c>
      <c r="D45" s="71">
        <v>1</v>
      </c>
      <c r="E45" s="71">
        <v>344</v>
      </c>
      <c r="F45" s="71" t="s">
        <v>32</v>
      </c>
      <c r="G45" s="71">
        <v>1</v>
      </c>
      <c r="H45" s="71" t="s">
        <v>621</v>
      </c>
      <c r="I45" s="33">
        <v>101</v>
      </c>
      <c r="J45" s="138"/>
      <c r="K45" s="138"/>
      <c r="L45" s="148">
        <f t="shared" si="1"/>
        <v>0</v>
      </c>
    </row>
    <row r="46" spans="1:12" ht="12.75" customHeight="1" x14ac:dyDescent="0.15">
      <c r="A46" s="71" t="s">
        <v>252</v>
      </c>
      <c r="B46" s="71" t="s">
        <v>263</v>
      </c>
      <c r="C46" s="71" t="s">
        <v>264</v>
      </c>
      <c r="D46" s="71">
        <v>1</v>
      </c>
      <c r="E46" s="71">
        <v>247</v>
      </c>
      <c r="F46" s="71" t="s">
        <v>32</v>
      </c>
      <c r="G46" s="71">
        <v>1</v>
      </c>
      <c r="H46" s="71" t="s">
        <v>621</v>
      </c>
      <c r="I46" s="33">
        <v>101</v>
      </c>
      <c r="J46" s="138"/>
      <c r="K46" s="138"/>
      <c r="L46" s="148">
        <f t="shared" si="1"/>
        <v>0</v>
      </c>
    </row>
    <row r="47" spans="1:12" ht="12.75" customHeight="1" x14ac:dyDescent="0.15">
      <c r="A47" s="71" t="s">
        <v>252</v>
      </c>
      <c r="B47" s="71" t="s">
        <v>265</v>
      </c>
      <c r="C47" s="71" t="s">
        <v>266</v>
      </c>
      <c r="D47" s="71">
        <v>1</v>
      </c>
      <c r="E47" s="71">
        <v>351</v>
      </c>
      <c r="F47" s="71" t="s">
        <v>32</v>
      </c>
      <c r="G47" s="71">
        <v>1</v>
      </c>
      <c r="H47" s="71" t="s">
        <v>621</v>
      </c>
      <c r="I47" s="33">
        <v>101</v>
      </c>
      <c r="J47" s="138"/>
      <c r="K47" s="138"/>
      <c r="L47" s="148">
        <f t="shared" si="1"/>
        <v>0</v>
      </c>
    </row>
    <row r="48" spans="1:12" ht="12.75" customHeight="1" x14ac:dyDescent="0.15">
      <c r="A48" s="71" t="s">
        <v>252</v>
      </c>
      <c r="B48" s="71" t="s">
        <v>267</v>
      </c>
      <c r="C48" s="71" t="s">
        <v>268</v>
      </c>
      <c r="D48" s="71">
        <v>1</v>
      </c>
      <c r="E48" s="71">
        <v>377</v>
      </c>
      <c r="F48" s="71" t="s">
        <v>32</v>
      </c>
      <c r="G48" s="71">
        <v>1</v>
      </c>
      <c r="H48" s="71" t="s">
        <v>621</v>
      </c>
      <c r="I48" s="33">
        <v>101</v>
      </c>
      <c r="J48" s="138"/>
      <c r="K48" s="138"/>
      <c r="L48" s="148">
        <f t="shared" si="1"/>
        <v>0</v>
      </c>
    </row>
    <row r="49" spans="1:12" ht="12.75" customHeight="1" x14ac:dyDescent="0.15">
      <c r="A49" s="71" t="s">
        <v>252</v>
      </c>
      <c r="B49" s="71" t="s">
        <v>269</v>
      </c>
      <c r="C49" s="71" t="s">
        <v>270</v>
      </c>
      <c r="D49" s="71">
        <v>1</v>
      </c>
      <c r="E49" s="71">
        <v>233</v>
      </c>
      <c r="F49" s="71" t="s">
        <v>32</v>
      </c>
      <c r="G49" s="71">
        <v>1</v>
      </c>
      <c r="H49" s="71" t="s">
        <v>621</v>
      </c>
      <c r="I49" s="33">
        <v>101</v>
      </c>
      <c r="J49" s="138"/>
      <c r="K49" s="138"/>
      <c r="L49" s="148">
        <f t="shared" si="1"/>
        <v>0</v>
      </c>
    </row>
    <row r="50" spans="1:12" ht="12.75" customHeight="1" x14ac:dyDescent="0.15">
      <c r="A50" s="71" t="s">
        <v>252</v>
      </c>
      <c r="B50" s="71" t="s">
        <v>271</v>
      </c>
      <c r="C50" s="71" t="s">
        <v>272</v>
      </c>
      <c r="D50" s="71">
        <v>1</v>
      </c>
      <c r="E50" s="71">
        <v>368</v>
      </c>
      <c r="F50" s="71" t="s">
        <v>32</v>
      </c>
      <c r="G50" s="71">
        <v>1</v>
      </c>
      <c r="H50" s="71" t="s">
        <v>621</v>
      </c>
      <c r="I50" s="33">
        <v>101</v>
      </c>
      <c r="J50" s="138"/>
      <c r="K50" s="138"/>
      <c r="L50" s="148">
        <f t="shared" si="1"/>
        <v>0</v>
      </c>
    </row>
    <row r="51" spans="1:12" ht="12.75" customHeight="1" x14ac:dyDescent="0.15">
      <c r="A51" s="71" t="s">
        <v>252</v>
      </c>
      <c r="B51" s="71" t="s">
        <v>273</v>
      </c>
      <c r="C51" s="71" t="s">
        <v>274</v>
      </c>
      <c r="D51" s="71">
        <v>1</v>
      </c>
      <c r="E51" s="71">
        <v>610</v>
      </c>
      <c r="F51" s="71" t="s">
        <v>32</v>
      </c>
      <c r="G51" s="71">
        <v>1</v>
      </c>
      <c r="H51" s="71" t="s">
        <v>621</v>
      </c>
      <c r="I51" s="33">
        <v>101</v>
      </c>
      <c r="J51" s="138"/>
      <c r="K51" s="138"/>
      <c r="L51" s="148">
        <f t="shared" si="1"/>
        <v>0</v>
      </c>
    </row>
    <row r="52" spans="1:12" ht="12.75" customHeight="1" x14ac:dyDescent="0.15">
      <c r="A52" s="71" t="s">
        <v>252</v>
      </c>
      <c r="B52" s="71" t="s">
        <v>275</v>
      </c>
      <c r="C52" s="71" t="s">
        <v>276</v>
      </c>
      <c r="D52" s="71">
        <v>1</v>
      </c>
      <c r="E52" s="71">
        <v>294</v>
      </c>
      <c r="F52" s="71" t="s">
        <v>32</v>
      </c>
      <c r="G52" s="71">
        <v>1</v>
      </c>
      <c r="H52" s="71" t="s">
        <v>621</v>
      </c>
      <c r="I52" s="33">
        <v>101</v>
      </c>
      <c r="J52" s="138"/>
      <c r="K52" s="138"/>
      <c r="L52" s="148">
        <f t="shared" si="1"/>
        <v>0</v>
      </c>
    </row>
    <row r="53" spans="1:12" ht="12.75" customHeight="1" x14ac:dyDescent="0.15">
      <c r="A53" s="71" t="s">
        <v>252</v>
      </c>
      <c r="B53" s="71" t="s">
        <v>277</v>
      </c>
      <c r="C53" s="71" t="s">
        <v>278</v>
      </c>
      <c r="D53" s="71">
        <v>1</v>
      </c>
      <c r="E53" s="71">
        <v>277</v>
      </c>
      <c r="F53" s="71" t="s">
        <v>32</v>
      </c>
      <c r="G53" s="71">
        <v>1</v>
      </c>
      <c r="H53" s="71" t="s">
        <v>621</v>
      </c>
      <c r="I53" s="33">
        <v>101</v>
      </c>
      <c r="J53" s="138"/>
      <c r="K53" s="138"/>
      <c r="L53" s="148">
        <f t="shared" si="1"/>
        <v>0</v>
      </c>
    </row>
    <row r="54" spans="1:12" ht="12.75" customHeight="1" x14ac:dyDescent="0.15">
      <c r="A54" s="71" t="s">
        <v>252</v>
      </c>
      <c r="B54" s="71" t="s">
        <v>279</v>
      </c>
      <c r="C54" s="71" t="s">
        <v>280</v>
      </c>
      <c r="D54" s="71">
        <v>1</v>
      </c>
      <c r="E54" s="71">
        <v>641</v>
      </c>
      <c r="F54" s="71" t="s">
        <v>32</v>
      </c>
      <c r="G54" s="71">
        <v>1</v>
      </c>
      <c r="H54" s="71" t="s">
        <v>621</v>
      </c>
      <c r="I54" s="33">
        <v>101</v>
      </c>
      <c r="J54" s="138"/>
      <c r="K54" s="138"/>
      <c r="L54" s="148">
        <f t="shared" si="1"/>
        <v>0</v>
      </c>
    </row>
    <row r="55" spans="1:12" ht="12.75" customHeight="1" x14ac:dyDescent="0.15">
      <c r="A55" s="71" t="s">
        <v>252</v>
      </c>
      <c r="B55" s="71" t="s">
        <v>281</v>
      </c>
      <c r="C55" s="71" t="s">
        <v>282</v>
      </c>
      <c r="D55" s="71">
        <v>1</v>
      </c>
      <c r="E55" s="71">
        <v>342</v>
      </c>
      <c r="F55" s="71" t="s">
        <v>32</v>
      </c>
      <c r="G55" s="71">
        <v>1</v>
      </c>
      <c r="H55" s="71" t="s">
        <v>621</v>
      </c>
      <c r="I55" s="33">
        <v>101</v>
      </c>
      <c r="J55" s="138"/>
      <c r="K55" s="138"/>
      <c r="L55" s="148">
        <f t="shared" si="1"/>
        <v>0</v>
      </c>
    </row>
    <row r="56" spans="1:12" ht="12.75" customHeight="1" x14ac:dyDescent="0.15">
      <c r="A56" s="71" t="s">
        <v>252</v>
      </c>
      <c r="B56" s="71" t="s">
        <v>283</v>
      </c>
      <c r="C56" s="71" t="s">
        <v>284</v>
      </c>
      <c r="D56" s="71">
        <v>1</v>
      </c>
      <c r="E56" s="71">
        <v>520</v>
      </c>
      <c r="F56" s="71" t="s">
        <v>32</v>
      </c>
      <c r="G56" s="71">
        <v>1</v>
      </c>
      <c r="H56" s="71" t="s">
        <v>621</v>
      </c>
      <c r="I56" s="33">
        <v>101</v>
      </c>
      <c r="J56" s="138"/>
      <c r="K56" s="138"/>
      <c r="L56" s="148">
        <f t="shared" si="1"/>
        <v>0</v>
      </c>
    </row>
    <row r="57" spans="1:12" ht="12.75" customHeight="1" x14ac:dyDescent="0.15">
      <c r="A57" s="71" t="s">
        <v>252</v>
      </c>
      <c r="B57" s="71" t="s">
        <v>285</v>
      </c>
      <c r="C57" s="71" t="s">
        <v>286</v>
      </c>
      <c r="D57" s="71">
        <v>1</v>
      </c>
      <c r="E57" s="71">
        <v>375</v>
      </c>
      <c r="F57" s="71" t="s">
        <v>32</v>
      </c>
      <c r="G57" s="71">
        <v>1</v>
      </c>
      <c r="H57" s="71" t="s">
        <v>621</v>
      </c>
      <c r="I57" s="33">
        <v>101</v>
      </c>
      <c r="J57" s="138"/>
      <c r="K57" s="138"/>
      <c r="L57" s="148">
        <f t="shared" si="1"/>
        <v>0</v>
      </c>
    </row>
    <row r="58" spans="1:12" ht="12.75" customHeight="1" x14ac:dyDescent="0.15">
      <c r="A58" s="71" t="s">
        <v>252</v>
      </c>
      <c r="B58" s="71" t="s">
        <v>287</v>
      </c>
      <c r="C58" s="71" t="s">
        <v>288</v>
      </c>
      <c r="D58" s="71">
        <v>1</v>
      </c>
      <c r="E58" s="71">
        <v>220</v>
      </c>
      <c r="F58" s="71" t="s">
        <v>32</v>
      </c>
      <c r="G58" s="71">
        <v>1</v>
      </c>
      <c r="H58" s="71" t="s">
        <v>621</v>
      </c>
      <c r="I58" s="33">
        <v>101</v>
      </c>
      <c r="J58" s="138"/>
      <c r="K58" s="138"/>
      <c r="L58" s="148">
        <f t="shared" si="1"/>
        <v>0</v>
      </c>
    </row>
    <row r="59" spans="1:12" ht="12.75" customHeight="1" x14ac:dyDescent="0.15">
      <c r="A59" s="71" t="s">
        <v>252</v>
      </c>
      <c r="B59" s="71" t="s">
        <v>289</v>
      </c>
      <c r="C59" s="71" t="s">
        <v>290</v>
      </c>
      <c r="D59" s="71">
        <v>1</v>
      </c>
      <c r="E59" s="71">
        <v>488</v>
      </c>
      <c r="F59" s="71" t="s">
        <v>32</v>
      </c>
      <c r="G59" s="71">
        <v>1</v>
      </c>
      <c r="H59" s="71" t="s">
        <v>621</v>
      </c>
      <c r="I59" s="33">
        <v>101</v>
      </c>
      <c r="J59" s="138"/>
      <c r="K59" s="138"/>
      <c r="L59" s="148">
        <f t="shared" si="1"/>
        <v>0</v>
      </c>
    </row>
    <row r="60" spans="1:12" ht="12.75" customHeight="1" x14ac:dyDescent="0.15">
      <c r="A60" s="71" t="s">
        <v>252</v>
      </c>
      <c r="B60" s="71" t="s">
        <v>291</v>
      </c>
      <c r="C60" s="71" t="s">
        <v>292</v>
      </c>
      <c r="D60" s="71">
        <v>1</v>
      </c>
      <c r="E60" s="71">
        <v>446</v>
      </c>
      <c r="F60" s="71" t="s">
        <v>32</v>
      </c>
      <c r="G60" s="71">
        <v>1</v>
      </c>
      <c r="H60" s="71" t="s">
        <v>621</v>
      </c>
      <c r="I60" s="33">
        <v>101</v>
      </c>
      <c r="J60" s="138"/>
      <c r="K60" s="138"/>
      <c r="L60" s="148">
        <f t="shared" si="1"/>
        <v>0</v>
      </c>
    </row>
    <row r="61" spans="1:12" ht="12.75" customHeight="1" x14ac:dyDescent="0.15">
      <c r="A61" s="71" t="s">
        <v>252</v>
      </c>
      <c r="B61" s="71" t="s">
        <v>293</v>
      </c>
      <c r="C61" s="71" t="s">
        <v>294</v>
      </c>
      <c r="D61" s="71">
        <v>1</v>
      </c>
      <c r="E61" s="71">
        <v>298</v>
      </c>
      <c r="F61" s="71" t="s">
        <v>32</v>
      </c>
      <c r="G61" s="71">
        <v>1</v>
      </c>
      <c r="H61" s="71" t="s">
        <v>621</v>
      </c>
      <c r="I61" s="33">
        <v>101</v>
      </c>
      <c r="J61" s="138"/>
      <c r="K61" s="138"/>
      <c r="L61" s="148">
        <f t="shared" si="1"/>
        <v>0</v>
      </c>
    </row>
    <row r="62" spans="1:12" ht="12.75" customHeight="1" x14ac:dyDescent="0.15">
      <c r="A62" s="71" t="s">
        <v>252</v>
      </c>
      <c r="B62" s="71" t="s">
        <v>295</v>
      </c>
      <c r="C62" s="71" t="s">
        <v>296</v>
      </c>
      <c r="D62" s="71">
        <v>1</v>
      </c>
      <c r="E62" s="71">
        <v>202</v>
      </c>
      <c r="F62" s="71" t="s">
        <v>32</v>
      </c>
      <c r="G62" s="71">
        <v>1</v>
      </c>
      <c r="H62" s="71" t="s">
        <v>621</v>
      </c>
      <c r="I62" s="33">
        <v>101</v>
      </c>
      <c r="J62" s="138"/>
      <c r="K62" s="138"/>
      <c r="L62" s="148">
        <f t="shared" si="1"/>
        <v>0</v>
      </c>
    </row>
    <row r="63" spans="1:12" ht="12.75" customHeight="1" x14ac:dyDescent="0.15">
      <c r="A63" s="71" t="s">
        <v>252</v>
      </c>
      <c r="B63" s="71" t="s">
        <v>297</v>
      </c>
      <c r="C63" s="71" t="s">
        <v>298</v>
      </c>
      <c r="D63" s="71">
        <v>1</v>
      </c>
      <c r="E63" s="71">
        <v>559</v>
      </c>
      <c r="F63" s="71" t="s">
        <v>32</v>
      </c>
      <c r="G63" s="71">
        <v>1</v>
      </c>
      <c r="H63" s="71" t="s">
        <v>621</v>
      </c>
      <c r="I63" s="33">
        <v>101</v>
      </c>
      <c r="J63" s="138"/>
      <c r="K63" s="138"/>
      <c r="L63" s="148">
        <f t="shared" si="1"/>
        <v>0</v>
      </c>
    </row>
    <row r="64" spans="1:12" ht="12.75" customHeight="1" x14ac:dyDescent="0.15">
      <c r="A64" s="71" t="s">
        <v>252</v>
      </c>
      <c r="B64" s="71" t="s">
        <v>299</v>
      </c>
      <c r="C64" s="71" t="s">
        <v>300</v>
      </c>
      <c r="D64" s="71">
        <v>1</v>
      </c>
      <c r="E64" s="71">
        <v>253</v>
      </c>
      <c r="F64" s="71" t="s">
        <v>32</v>
      </c>
      <c r="G64" s="71">
        <v>1</v>
      </c>
      <c r="H64" s="71" t="s">
        <v>621</v>
      </c>
      <c r="I64" s="33">
        <v>101</v>
      </c>
      <c r="J64" s="138"/>
      <c r="K64" s="138"/>
      <c r="L64" s="148">
        <f t="shared" si="1"/>
        <v>0</v>
      </c>
    </row>
    <row r="65" spans="1:12" ht="12.75" customHeight="1" x14ac:dyDescent="0.15">
      <c r="A65" s="71" t="s">
        <v>252</v>
      </c>
      <c r="B65" s="71" t="s">
        <v>301</v>
      </c>
      <c r="C65" s="71" t="s">
        <v>302</v>
      </c>
      <c r="D65" s="71">
        <v>1</v>
      </c>
      <c r="E65" s="71">
        <v>249</v>
      </c>
      <c r="F65" s="71" t="s">
        <v>32</v>
      </c>
      <c r="G65" s="71">
        <v>1</v>
      </c>
      <c r="H65" s="71" t="s">
        <v>621</v>
      </c>
      <c r="I65" s="33">
        <v>101</v>
      </c>
      <c r="J65" s="138"/>
      <c r="K65" s="138"/>
      <c r="L65" s="148">
        <f t="shared" si="1"/>
        <v>0</v>
      </c>
    </row>
    <row r="66" spans="1:12" ht="12.75" customHeight="1" x14ac:dyDescent="0.15">
      <c r="A66" s="71" t="s">
        <v>252</v>
      </c>
      <c r="B66" s="71" t="s">
        <v>303</v>
      </c>
      <c r="C66" s="71" t="s">
        <v>304</v>
      </c>
      <c r="D66" s="71">
        <v>1</v>
      </c>
      <c r="E66" s="71">
        <v>266</v>
      </c>
      <c r="F66" s="71" t="s">
        <v>32</v>
      </c>
      <c r="G66" s="71">
        <v>1</v>
      </c>
      <c r="H66" s="71" t="s">
        <v>621</v>
      </c>
      <c r="I66" s="33">
        <v>101</v>
      </c>
      <c r="J66" s="138"/>
      <c r="K66" s="138"/>
      <c r="L66" s="148">
        <f t="shared" si="1"/>
        <v>0</v>
      </c>
    </row>
    <row r="67" spans="1:12" ht="12.75" customHeight="1" x14ac:dyDescent="0.15">
      <c r="A67" s="71" t="s">
        <v>252</v>
      </c>
      <c r="B67" s="71" t="s">
        <v>305</v>
      </c>
      <c r="C67" s="71" t="s">
        <v>306</v>
      </c>
      <c r="D67" s="71">
        <v>1</v>
      </c>
      <c r="E67" s="71">
        <v>252</v>
      </c>
      <c r="F67" s="71" t="s">
        <v>32</v>
      </c>
      <c r="G67" s="71">
        <v>1</v>
      </c>
      <c r="H67" s="71" t="s">
        <v>621</v>
      </c>
      <c r="I67" s="33">
        <v>101</v>
      </c>
      <c r="J67" s="138"/>
      <c r="K67" s="138"/>
      <c r="L67" s="148">
        <f t="shared" si="1"/>
        <v>0</v>
      </c>
    </row>
    <row r="68" spans="1:12" ht="12.75" customHeight="1" x14ac:dyDescent="0.15">
      <c r="A68" s="71" t="s">
        <v>252</v>
      </c>
      <c r="B68" s="71" t="s">
        <v>307</v>
      </c>
      <c r="C68" s="71" t="s">
        <v>308</v>
      </c>
      <c r="D68" s="71">
        <v>1</v>
      </c>
      <c r="E68" s="71">
        <v>221</v>
      </c>
      <c r="F68" s="71" t="s">
        <v>32</v>
      </c>
      <c r="G68" s="71">
        <v>1</v>
      </c>
      <c r="H68" s="71" t="s">
        <v>621</v>
      </c>
      <c r="I68" s="33">
        <v>101</v>
      </c>
      <c r="J68" s="138"/>
      <c r="K68" s="138"/>
      <c r="L68" s="148">
        <f t="shared" si="1"/>
        <v>0</v>
      </c>
    </row>
    <row r="69" spans="1:12" ht="12.75" customHeight="1" x14ac:dyDescent="0.15">
      <c r="A69" s="71" t="s">
        <v>252</v>
      </c>
      <c r="B69" s="71" t="s">
        <v>309</v>
      </c>
      <c r="C69" s="71" t="s">
        <v>310</v>
      </c>
      <c r="D69" s="71">
        <v>1</v>
      </c>
      <c r="E69" s="71">
        <v>286</v>
      </c>
      <c r="F69" s="71" t="s">
        <v>32</v>
      </c>
      <c r="G69" s="71">
        <v>1</v>
      </c>
      <c r="H69" s="71" t="s">
        <v>621</v>
      </c>
      <c r="I69" s="33">
        <v>101</v>
      </c>
      <c r="J69" s="138"/>
      <c r="K69" s="138"/>
      <c r="L69" s="148">
        <f t="shared" si="1"/>
        <v>0</v>
      </c>
    </row>
    <row r="70" spans="1:12" ht="12.75" customHeight="1" x14ac:dyDescent="0.15">
      <c r="A70" s="71" t="s">
        <v>252</v>
      </c>
      <c r="B70" s="71" t="s">
        <v>311</v>
      </c>
      <c r="C70" s="71" t="s">
        <v>312</v>
      </c>
      <c r="D70" s="71">
        <v>1</v>
      </c>
      <c r="E70" s="71">
        <v>323</v>
      </c>
      <c r="F70" s="71" t="s">
        <v>32</v>
      </c>
      <c r="G70" s="71">
        <v>1</v>
      </c>
      <c r="H70" s="71" t="s">
        <v>621</v>
      </c>
      <c r="I70" s="33">
        <v>101</v>
      </c>
      <c r="J70" s="138"/>
      <c r="K70" s="138"/>
      <c r="L70" s="148">
        <f t="shared" si="1"/>
        <v>0</v>
      </c>
    </row>
    <row r="71" spans="1:12" ht="12.75" customHeight="1" x14ac:dyDescent="0.15">
      <c r="A71" s="71" t="s">
        <v>252</v>
      </c>
      <c r="B71" s="71" t="s">
        <v>313</v>
      </c>
      <c r="C71" s="71" t="s">
        <v>314</v>
      </c>
      <c r="D71" s="71">
        <v>1</v>
      </c>
      <c r="E71" s="71">
        <v>207</v>
      </c>
      <c r="F71" s="71" t="s">
        <v>32</v>
      </c>
      <c r="G71" s="71">
        <v>1</v>
      </c>
      <c r="H71" s="71" t="s">
        <v>621</v>
      </c>
      <c r="I71" s="33">
        <v>101</v>
      </c>
      <c r="J71" s="138"/>
      <c r="K71" s="138"/>
      <c r="L71" s="148">
        <f t="shared" si="1"/>
        <v>0</v>
      </c>
    </row>
    <row r="72" spans="1:12" ht="12.75" customHeight="1" x14ac:dyDescent="0.15">
      <c r="A72" s="71" t="s">
        <v>252</v>
      </c>
      <c r="B72" s="71" t="s">
        <v>315</v>
      </c>
      <c r="C72" s="71" t="s">
        <v>316</v>
      </c>
      <c r="D72" s="71">
        <v>1</v>
      </c>
      <c r="E72" s="71">
        <v>256</v>
      </c>
      <c r="F72" s="71" t="s">
        <v>32</v>
      </c>
      <c r="G72" s="71">
        <v>1</v>
      </c>
      <c r="H72" s="71" t="s">
        <v>621</v>
      </c>
      <c r="I72" s="33">
        <v>101</v>
      </c>
      <c r="J72" s="138"/>
      <c r="K72" s="138"/>
      <c r="L72" s="148">
        <f t="shared" si="1"/>
        <v>0</v>
      </c>
    </row>
    <row r="73" spans="1:12" ht="12.75" customHeight="1" x14ac:dyDescent="0.15">
      <c r="A73" s="71" t="s">
        <v>252</v>
      </c>
      <c r="B73" s="71" t="s">
        <v>317</v>
      </c>
      <c r="C73" s="71" t="s">
        <v>318</v>
      </c>
      <c r="D73" s="71">
        <v>1</v>
      </c>
      <c r="E73" s="71">
        <v>41</v>
      </c>
      <c r="F73" s="71" t="s">
        <v>32</v>
      </c>
      <c r="G73" s="71">
        <v>1</v>
      </c>
      <c r="H73" s="71" t="s">
        <v>621</v>
      </c>
      <c r="I73" s="33">
        <v>101</v>
      </c>
      <c r="J73" s="138"/>
      <c r="K73" s="138"/>
      <c r="L73" s="148">
        <f t="shared" si="1"/>
        <v>0</v>
      </c>
    </row>
    <row r="74" spans="1:12" ht="12.75" customHeight="1" x14ac:dyDescent="0.15">
      <c r="A74" s="71" t="s">
        <v>252</v>
      </c>
      <c r="B74" s="71" t="s">
        <v>320</v>
      </c>
      <c r="C74" s="71" t="s">
        <v>321</v>
      </c>
      <c r="D74" s="71">
        <v>1</v>
      </c>
      <c r="E74" s="71">
        <v>264</v>
      </c>
      <c r="F74" s="71" t="s">
        <v>32</v>
      </c>
      <c r="G74" s="71">
        <v>1</v>
      </c>
      <c r="H74" s="71" t="s">
        <v>621</v>
      </c>
      <c r="I74" s="33">
        <v>101</v>
      </c>
      <c r="J74" s="138"/>
      <c r="K74" s="138"/>
      <c r="L74" s="148">
        <f t="shared" si="1"/>
        <v>0</v>
      </c>
    </row>
    <row r="75" spans="1:12" ht="12.75" customHeight="1" x14ac:dyDescent="0.15">
      <c r="A75" s="71" t="s">
        <v>252</v>
      </c>
      <c r="B75" s="71" t="s">
        <v>322</v>
      </c>
      <c r="C75" s="71" t="s">
        <v>323</v>
      </c>
      <c r="D75" s="71">
        <v>1</v>
      </c>
      <c r="E75" s="71">
        <v>2153</v>
      </c>
      <c r="F75" s="71" t="s">
        <v>32</v>
      </c>
      <c r="G75" s="71">
        <v>1</v>
      </c>
      <c r="H75" s="71" t="s">
        <v>621</v>
      </c>
      <c r="I75" s="33">
        <v>101</v>
      </c>
      <c r="J75" s="138"/>
      <c r="K75" s="138"/>
      <c r="L75" s="148">
        <f t="shared" si="1"/>
        <v>0</v>
      </c>
    </row>
    <row r="76" spans="1:12" ht="12.75" customHeight="1" x14ac:dyDescent="0.15">
      <c r="A76" s="71" t="s">
        <v>252</v>
      </c>
      <c r="B76" s="71" t="s">
        <v>324</v>
      </c>
      <c r="C76" s="71" t="s">
        <v>325</v>
      </c>
      <c r="D76" s="71">
        <v>1</v>
      </c>
      <c r="E76" s="71">
        <v>421</v>
      </c>
      <c r="F76" s="71" t="s">
        <v>32</v>
      </c>
      <c r="G76" s="71">
        <v>1</v>
      </c>
      <c r="H76" s="71" t="s">
        <v>621</v>
      </c>
      <c r="I76" s="33">
        <v>101</v>
      </c>
      <c r="J76" s="138" t="s">
        <v>32</v>
      </c>
      <c r="K76" s="138">
        <v>2</v>
      </c>
      <c r="L76" s="148">
        <f t="shared" si="1"/>
        <v>1.9801980198019802E-2</v>
      </c>
    </row>
    <row r="77" spans="1:12" ht="12.75" customHeight="1" x14ac:dyDescent="0.15">
      <c r="A77" s="71" t="s">
        <v>252</v>
      </c>
      <c r="B77" s="71" t="s">
        <v>326</v>
      </c>
      <c r="C77" s="71" t="s">
        <v>327</v>
      </c>
      <c r="D77" s="71">
        <v>1</v>
      </c>
      <c r="E77" s="71">
        <v>405</v>
      </c>
      <c r="F77" s="71" t="s">
        <v>32</v>
      </c>
      <c r="G77" s="71">
        <v>1</v>
      </c>
      <c r="H77" s="71" t="s">
        <v>621</v>
      </c>
      <c r="I77" s="33">
        <v>101</v>
      </c>
      <c r="J77" s="138"/>
      <c r="K77" s="138"/>
      <c r="L77" s="148">
        <f t="shared" si="1"/>
        <v>0</v>
      </c>
    </row>
    <row r="78" spans="1:12" ht="12.75" customHeight="1" x14ac:dyDescent="0.15">
      <c r="A78" s="71" t="s">
        <v>252</v>
      </c>
      <c r="B78" s="71" t="s">
        <v>328</v>
      </c>
      <c r="C78" s="71" t="s">
        <v>329</v>
      </c>
      <c r="D78" s="71">
        <v>1</v>
      </c>
      <c r="E78" s="71">
        <v>257</v>
      </c>
      <c r="F78" s="71" t="s">
        <v>32</v>
      </c>
      <c r="G78" s="71">
        <v>1</v>
      </c>
      <c r="H78" s="71" t="s">
        <v>621</v>
      </c>
      <c r="I78" s="33">
        <v>101</v>
      </c>
      <c r="J78" s="138"/>
      <c r="K78" s="138"/>
      <c r="L78" s="148">
        <f t="shared" si="1"/>
        <v>0</v>
      </c>
    </row>
    <row r="79" spans="1:12" ht="12.75" customHeight="1" x14ac:dyDescent="0.15">
      <c r="A79" s="71" t="s">
        <v>252</v>
      </c>
      <c r="B79" s="71" t="s">
        <v>330</v>
      </c>
      <c r="C79" s="71" t="s">
        <v>331</v>
      </c>
      <c r="D79" s="71">
        <v>1</v>
      </c>
      <c r="E79" s="71">
        <v>887</v>
      </c>
      <c r="F79" s="71" t="s">
        <v>32</v>
      </c>
      <c r="G79" s="71">
        <v>1</v>
      </c>
      <c r="H79" s="71" t="s">
        <v>621</v>
      </c>
      <c r="I79" s="33">
        <v>101</v>
      </c>
      <c r="J79" s="138"/>
      <c r="K79" s="138"/>
      <c r="L79" s="148">
        <f t="shared" si="1"/>
        <v>0</v>
      </c>
    </row>
    <row r="80" spans="1:12" ht="12.75" customHeight="1" x14ac:dyDescent="0.15">
      <c r="A80" s="71" t="s">
        <v>252</v>
      </c>
      <c r="B80" s="71" t="s">
        <v>332</v>
      </c>
      <c r="C80" s="71" t="s">
        <v>333</v>
      </c>
      <c r="D80" s="71">
        <v>1</v>
      </c>
      <c r="E80" s="71">
        <v>582</v>
      </c>
      <c r="F80" s="71" t="s">
        <v>32</v>
      </c>
      <c r="G80" s="71">
        <v>1</v>
      </c>
      <c r="H80" s="71" t="s">
        <v>621</v>
      </c>
      <c r="I80" s="33">
        <v>101</v>
      </c>
      <c r="J80" s="138"/>
      <c r="K80" s="138"/>
      <c r="L80" s="148">
        <f t="shared" si="1"/>
        <v>0</v>
      </c>
    </row>
    <row r="81" spans="1:12" ht="12.75" customHeight="1" x14ac:dyDescent="0.15">
      <c r="A81" s="71" t="s">
        <v>252</v>
      </c>
      <c r="B81" s="71" t="s">
        <v>334</v>
      </c>
      <c r="C81" s="71" t="s">
        <v>335</v>
      </c>
      <c r="D81" s="71">
        <v>1</v>
      </c>
      <c r="E81" s="71">
        <v>689</v>
      </c>
      <c r="F81" s="71" t="s">
        <v>32</v>
      </c>
      <c r="G81" s="71">
        <v>1</v>
      </c>
      <c r="H81" s="71" t="s">
        <v>621</v>
      </c>
      <c r="I81" s="33">
        <v>101</v>
      </c>
      <c r="J81" s="138"/>
      <c r="K81" s="138"/>
      <c r="L81" s="148">
        <f t="shared" si="1"/>
        <v>0</v>
      </c>
    </row>
    <row r="82" spans="1:12" ht="12.75" customHeight="1" x14ac:dyDescent="0.15">
      <c r="A82" s="71" t="s">
        <v>252</v>
      </c>
      <c r="B82" s="71" t="s">
        <v>336</v>
      </c>
      <c r="C82" s="71" t="s">
        <v>337</v>
      </c>
      <c r="D82" s="71">
        <v>1</v>
      </c>
      <c r="E82" s="71">
        <v>125</v>
      </c>
      <c r="F82" s="71" t="s">
        <v>32</v>
      </c>
      <c r="G82" s="71">
        <v>1</v>
      </c>
      <c r="H82" s="71" t="s">
        <v>621</v>
      </c>
      <c r="I82" s="33">
        <v>101</v>
      </c>
      <c r="J82" s="138" t="s">
        <v>32</v>
      </c>
      <c r="K82" s="138">
        <v>2</v>
      </c>
      <c r="L82" s="148">
        <f t="shared" si="1"/>
        <v>1.9801980198019802E-2</v>
      </c>
    </row>
    <row r="83" spans="1:12" ht="12.75" customHeight="1" x14ac:dyDescent="0.15">
      <c r="A83" s="71" t="s">
        <v>252</v>
      </c>
      <c r="B83" s="71" t="s">
        <v>338</v>
      </c>
      <c r="C83" s="71" t="s">
        <v>339</v>
      </c>
      <c r="D83" s="71">
        <v>1</v>
      </c>
      <c r="E83" s="71">
        <v>256</v>
      </c>
      <c r="F83" s="71" t="s">
        <v>32</v>
      </c>
      <c r="G83" s="71">
        <v>1</v>
      </c>
      <c r="H83" s="71" t="s">
        <v>621</v>
      </c>
      <c r="I83" s="33">
        <v>101</v>
      </c>
      <c r="J83" s="138"/>
      <c r="K83" s="138"/>
      <c r="L83" s="148">
        <f t="shared" si="1"/>
        <v>0</v>
      </c>
    </row>
    <row r="84" spans="1:12" ht="12.75" customHeight="1" x14ac:dyDescent="0.15">
      <c r="A84" s="71" t="s">
        <v>252</v>
      </c>
      <c r="B84" s="71" t="s">
        <v>340</v>
      </c>
      <c r="C84" s="71" t="s">
        <v>341</v>
      </c>
      <c r="D84" s="71">
        <v>1</v>
      </c>
      <c r="E84" s="71">
        <v>728</v>
      </c>
      <c r="F84" s="71" t="s">
        <v>32</v>
      </c>
      <c r="G84" s="71">
        <v>1</v>
      </c>
      <c r="H84" s="71" t="s">
        <v>621</v>
      </c>
      <c r="I84" s="33">
        <v>101</v>
      </c>
      <c r="J84" s="138"/>
      <c r="K84" s="138"/>
      <c r="L84" s="148">
        <f t="shared" si="1"/>
        <v>0</v>
      </c>
    </row>
    <row r="85" spans="1:12" ht="12.75" customHeight="1" x14ac:dyDescent="0.15">
      <c r="A85" s="71" t="s">
        <v>252</v>
      </c>
      <c r="B85" s="71" t="s">
        <v>342</v>
      </c>
      <c r="C85" s="71" t="s">
        <v>343</v>
      </c>
      <c r="D85" s="71">
        <v>1</v>
      </c>
      <c r="E85" s="71">
        <v>213</v>
      </c>
      <c r="F85" s="71" t="s">
        <v>32</v>
      </c>
      <c r="G85" s="71">
        <v>1</v>
      </c>
      <c r="H85" s="71" t="s">
        <v>621</v>
      </c>
      <c r="I85" s="33">
        <v>101</v>
      </c>
      <c r="J85" s="138"/>
      <c r="K85" s="138"/>
      <c r="L85" s="148">
        <f t="shared" si="1"/>
        <v>0</v>
      </c>
    </row>
    <row r="86" spans="1:12" ht="12.75" customHeight="1" x14ac:dyDescent="0.15">
      <c r="A86" s="71" t="s">
        <v>252</v>
      </c>
      <c r="B86" s="71" t="s">
        <v>344</v>
      </c>
      <c r="C86" s="71" t="s">
        <v>345</v>
      </c>
      <c r="D86" s="71">
        <v>1</v>
      </c>
      <c r="E86" s="71">
        <v>225</v>
      </c>
      <c r="F86" s="71" t="s">
        <v>32</v>
      </c>
      <c r="G86" s="71">
        <v>1</v>
      </c>
      <c r="H86" s="71" t="s">
        <v>621</v>
      </c>
      <c r="I86" s="33">
        <v>101</v>
      </c>
      <c r="J86" s="138"/>
      <c r="K86" s="138"/>
      <c r="L86" s="148">
        <f t="shared" si="1"/>
        <v>0</v>
      </c>
    </row>
    <row r="87" spans="1:12" ht="12.75" customHeight="1" x14ac:dyDescent="0.15">
      <c r="A87" s="71" t="s">
        <v>252</v>
      </c>
      <c r="B87" s="71" t="s">
        <v>346</v>
      </c>
      <c r="C87" s="71" t="s">
        <v>347</v>
      </c>
      <c r="D87" s="71">
        <v>1</v>
      </c>
      <c r="E87" s="71">
        <v>280</v>
      </c>
      <c r="F87" s="71" t="s">
        <v>32</v>
      </c>
      <c r="G87" s="71">
        <v>1</v>
      </c>
      <c r="H87" s="71" t="s">
        <v>621</v>
      </c>
      <c r="I87" s="33">
        <v>101</v>
      </c>
      <c r="J87" s="138"/>
      <c r="K87" s="138"/>
      <c r="L87" s="148">
        <f t="shared" si="1"/>
        <v>0</v>
      </c>
    </row>
    <row r="88" spans="1:12" ht="12.75" customHeight="1" x14ac:dyDescent="0.15">
      <c r="A88" s="71" t="s">
        <v>252</v>
      </c>
      <c r="B88" s="71" t="s">
        <v>348</v>
      </c>
      <c r="C88" s="71" t="s">
        <v>349</v>
      </c>
      <c r="D88" s="71">
        <v>1</v>
      </c>
      <c r="E88" s="71">
        <v>294</v>
      </c>
      <c r="F88" s="71" t="s">
        <v>32</v>
      </c>
      <c r="G88" s="71">
        <v>1</v>
      </c>
      <c r="H88" s="71" t="s">
        <v>621</v>
      </c>
      <c r="I88" s="33">
        <v>101</v>
      </c>
      <c r="J88" s="138"/>
      <c r="K88" s="138"/>
      <c r="L88" s="148">
        <f t="shared" si="1"/>
        <v>0</v>
      </c>
    </row>
    <row r="89" spans="1:12" ht="12.75" customHeight="1" x14ac:dyDescent="0.15">
      <c r="A89" s="71" t="s">
        <v>252</v>
      </c>
      <c r="B89" s="71" t="s">
        <v>350</v>
      </c>
      <c r="C89" s="71" t="s">
        <v>351</v>
      </c>
      <c r="D89" s="71">
        <v>1</v>
      </c>
      <c r="E89" s="71">
        <v>235</v>
      </c>
      <c r="F89" s="71" t="s">
        <v>32</v>
      </c>
      <c r="G89" s="71">
        <v>1</v>
      </c>
      <c r="H89" s="71" t="s">
        <v>621</v>
      </c>
      <c r="I89" s="33">
        <v>101</v>
      </c>
      <c r="J89" s="138"/>
      <c r="K89" s="138"/>
      <c r="L89" s="148">
        <f t="shared" si="1"/>
        <v>0</v>
      </c>
    </row>
    <row r="90" spans="1:12" ht="12.75" customHeight="1" x14ac:dyDescent="0.15">
      <c r="A90" s="71" t="s">
        <v>252</v>
      </c>
      <c r="B90" s="71" t="s">
        <v>352</v>
      </c>
      <c r="C90" s="71" t="s">
        <v>353</v>
      </c>
      <c r="D90" s="71">
        <v>1</v>
      </c>
      <c r="E90" s="71">
        <v>257</v>
      </c>
      <c r="F90" s="71" t="s">
        <v>32</v>
      </c>
      <c r="G90" s="71">
        <v>1</v>
      </c>
      <c r="H90" s="71" t="s">
        <v>621</v>
      </c>
      <c r="I90" s="33">
        <v>101</v>
      </c>
      <c r="J90" s="138"/>
      <c r="K90" s="138"/>
      <c r="L90" s="148">
        <f t="shared" si="1"/>
        <v>0</v>
      </c>
    </row>
    <row r="91" spans="1:12" ht="12.75" customHeight="1" x14ac:dyDescent="0.15">
      <c r="A91" s="71" t="s">
        <v>252</v>
      </c>
      <c r="B91" s="71" t="s">
        <v>354</v>
      </c>
      <c r="C91" s="71" t="s">
        <v>355</v>
      </c>
      <c r="D91" s="71">
        <v>1</v>
      </c>
      <c r="E91" s="71">
        <v>338</v>
      </c>
      <c r="F91" s="71" t="s">
        <v>32</v>
      </c>
      <c r="G91" s="71">
        <v>1</v>
      </c>
      <c r="H91" s="71" t="s">
        <v>621</v>
      </c>
      <c r="I91" s="33">
        <v>101</v>
      </c>
      <c r="J91" s="138"/>
      <c r="K91" s="138"/>
      <c r="L91" s="148">
        <f t="shared" si="1"/>
        <v>0</v>
      </c>
    </row>
    <row r="92" spans="1:12" ht="12.75" customHeight="1" x14ac:dyDescent="0.15">
      <c r="A92" s="71" t="s">
        <v>252</v>
      </c>
      <c r="B92" s="71" t="s">
        <v>356</v>
      </c>
      <c r="C92" s="71" t="s">
        <v>357</v>
      </c>
      <c r="D92" s="71">
        <v>1</v>
      </c>
      <c r="E92" s="71">
        <v>670</v>
      </c>
      <c r="F92" s="71" t="s">
        <v>32</v>
      </c>
      <c r="G92" s="71">
        <v>1</v>
      </c>
      <c r="H92" s="71" t="s">
        <v>621</v>
      </c>
      <c r="I92" s="33">
        <v>101</v>
      </c>
      <c r="J92" s="138"/>
      <c r="K92" s="138"/>
      <c r="L92" s="148">
        <f t="shared" si="1"/>
        <v>0</v>
      </c>
    </row>
    <row r="93" spans="1:12" ht="12.75" customHeight="1" x14ac:dyDescent="0.15">
      <c r="A93" s="71" t="s">
        <v>252</v>
      </c>
      <c r="B93" s="71" t="s">
        <v>358</v>
      </c>
      <c r="C93" s="71" t="s">
        <v>359</v>
      </c>
      <c r="D93" s="71">
        <v>1</v>
      </c>
      <c r="E93" s="71">
        <v>34</v>
      </c>
      <c r="F93" s="71" t="s">
        <v>32</v>
      </c>
      <c r="G93" s="71">
        <v>1</v>
      </c>
      <c r="H93" s="71" t="s">
        <v>621</v>
      </c>
      <c r="I93" s="33">
        <v>101</v>
      </c>
      <c r="J93" s="138"/>
      <c r="K93" s="138"/>
      <c r="L93" s="148">
        <f t="shared" si="1"/>
        <v>0</v>
      </c>
    </row>
    <row r="94" spans="1:12" ht="12.75" customHeight="1" x14ac:dyDescent="0.15">
      <c r="A94" s="71" t="s">
        <v>252</v>
      </c>
      <c r="B94" s="71" t="s">
        <v>360</v>
      </c>
      <c r="C94" s="71" t="s">
        <v>361</v>
      </c>
      <c r="D94" s="71">
        <v>1</v>
      </c>
      <c r="E94" s="71">
        <v>669</v>
      </c>
      <c r="F94" s="71" t="s">
        <v>32</v>
      </c>
      <c r="G94" s="71">
        <v>1</v>
      </c>
      <c r="H94" s="71" t="s">
        <v>621</v>
      </c>
      <c r="I94" s="33">
        <v>101</v>
      </c>
      <c r="J94" s="138"/>
      <c r="K94" s="138"/>
      <c r="L94" s="148">
        <f t="shared" si="1"/>
        <v>0</v>
      </c>
    </row>
    <row r="95" spans="1:12" ht="12.75" customHeight="1" x14ac:dyDescent="0.15">
      <c r="A95" s="71" t="s">
        <v>252</v>
      </c>
      <c r="B95" s="71" t="s">
        <v>362</v>
      </c>
      <c r="C95" s="71" t="s">
        <v>363</v>
      </c>
      <c r="D95" s="71">
        <v>1</v>
      </c>
      <c r="E95" s="71">
        <v>236</v>
      </c>
      <c r="F95" s="71" t="s">
        <v>32</v>
      </c>
      <c r="G95" s="71">
        <v>1</v>
      </c>
      <c r="H95" s="71" t="s">
        <v>621</v>
      </c>
      <c r="I95" s="33">
        <v>101</v>
      </c>
      <c r="J95" s="138"/>
      <c r="K95" s="138"/>
      <c r="L95" s="148">
        <f t="shared" si="1"/>
        <v>0</v>
      </c>
    </row>
    <row r="96" spans="1:12" ht="12.75" customHeight="1" x14ac:dyDescent="0.15">
      <c r="A96" s="71" t="s">
        <v>252</v>
      </c>
      <c r="B96" s="71" t="s">
        <v>364</v>
      </c>
      <c r="C96" s="71" t="s">
        <v>365</v>
      </c>
      <c r="D96" s="71">
        <v>1</v>
      </c>
      <c r="E96" s="71">
        <v>294</v>
      </c>
      <c r="F96" s="71" t="s">
        <v>32</v>
      </c>
      <c r="G96" s="71">
        <v>1</v>
      </c>
      <c r="H96" s="71" t="s">
        <v>621</v>
      </c>
      <c r="I96" s="33">
        <v>101</v>
      </c>
      <c r="J96" s="138"/>
      <c r="K96" s="138"/>
      <c r="L96" s="148">
        <f t="shared" si="1"/>
        <v>0</v>
      </c>
    </row>
    <row r="97" spans="1:12" ht="12.75" customHeight="1" x14ac:dyDescent="0.15">
      <c r="A97" s="71" t="s">
        <v>252</v>
      </c>
      <c r="B97" s="71" t="s">
        <v>366</v>
      </c>
      <c r="C97" s="71" t="s">
        <v>367</v>
      </c>
      <c r="D97" s="71">
        <v>1</v>
      </c>
      <c r="E97" s="71">
        <v>284</v>
      </c>
      <c r="F97" s="71" t="s">
        <v>32</v>
      </c>
      <c r="G97" s="71">
        <v>1</v>
      </c>
      <c r="H97" s="71" t="s">
        <v>621</v>
      </c>
      <c r="I97" s="33">
        <v>101</v>
      </c>
      <c r="J97" s="138"/>
      <c r="K97" s="138"/>
      <c r="L97" s="148">
        <f t="shared" si="1"/>
        <v>0</v>
      </c>
    </row>
    <row r="98" spans="1:12" ht="12.75" customHeight="1" x14ac:dyDescent="0.15">
      <c r="A98" s="71" t="s">
        <v>252</v>
      </c>
      <c r="B98" s="71" t="s">
        <v>368</v>
      </c>
      <c r="C98" s="71" t="s">
        <v>369</v>
      </c>
      <c r="D98" s="71">
        <v>1</v>
      </c>
      <c r="E98" s="71">
        <v>713</v>
      </c>
      <c r="F98" s="71" t="s">
        <v>32</v>
      </c>
      <c r="G98" s="71">
        <v>1</v>
      </c>
      <c r="H98" s="71" t="s">
        <v>621</v>
      </c>
      <c r="I98" s="33">
        <v>101</v>
      </c>
      <c r="J98" s="138"/>
      <c r="K98" s="138"/>
      <c r="L98" s="148">
        <f t="shared" si="1"/>
        <v>0</v>
      </c>
    </row>
    <row r="99" spans="1:12" ht="12.75" customHeight="1" x14ac:dyDescent="0.15">
      <c r="A99" s="71" t="s">
        <v>252</v>
      </c>
      <c r="B99" s="71" t="s">
        <v>370</v>
      </c>
      <c r="C99" s="71" t="s">
        <v>371</v>
      </c>
      <c r="D99" s="71">
        <v>1</v>
      </c>
      <c r="E99" s="71">
        <v>586</v>
      </c>
      <c r="F99" s="71" t="s">
        <v>32</v>
      </c>
      <c r="G99" s="71">
        <v>1</v>
      </c>
      <c r="H99" s="71" t="s">
        <v>621</v>
      </c>
      <c r="I99" s="33">
        <v>101</v>
      </c>
      <c r="J99" s="138"/>
      <c r="K99" s="138"/>
      <c r="L99" s="148">
        <f t="shared" si="1"/>
        <v>0</v>
      </c>
    </row>
    <row r="100" spans="1:12" ht="12.75" customHeight="1" x14ac:dyDescent="0.15">
      <c r="A100" s="71" t="s">
        <v>252</v>
      </c>
      <c r="B100" s="71" t="s">
        <v>372</v>
      </c>
      <c r="C100" s="71" t="s">
        <v>373</v>
      </c>
      <c r="D100" s="71">
        <v>1</v>
      </c>
      <c r="E100" s="71">
        <v>179</v>
      </c>
      <c r="F100" s="71" t="s">
        <v>32</v>
      </c>
      <c r="G100" s="71">
        <v>1</v>
      </c>
      <c r="H100" s="71" t="s">
        <v>621</v>
      </c>
      <c r="I100" s="33">
        <v>101</v>
      </c>
      <c r="J100" s="138"/>
      <c r="K100" s="138"/>
      <c r="L100" s="148">
        <f t="shared" si="1"/>
        <v>0</v>
      </c>
    </row>
    <row r="101" spans="1:12" ht="12.75" customHeight="1" x14ac:dyDescent="0.15">
      <c r="A101" s="71" t="s">
        <v>252</v>
      </c>
      <c r="B101" s="71" t="s">
        <v>374</v>
      </c>
      <c r="C101" s="71" t="s">
        <v>375</v>
      </c>
      <c r="D101" s="71">
        <v>1</v>
      </c>
      <c r="E101" s="71">
        <v>361</v>
      </c>
      <c r="F101" s="71" t="s">
        <v>32</v>
      </c>
      <c r="G101" s="71">
        <v>1</v>
      </c>
      <c r="H101" s="71" t="s">
        <v>621</v>
      </c>
      <c r="I101" s="33">
        <v>101</v>
      </c>
      <c r="J101" s="138"/>
      <c r="K101" s="138"/>
      <c r="L101" s="148">
        <f t="shared" si="1"/>
        <v>0</v>
      </c>
    </row>
    <row r="102" spans="1:12" ht="12.75" customHeight="1" x14ac:dyDescent="0.15">
      <c r="A102" s="71" t="s">
        <v>252</v>
      </c>
      <c r="B102" s="71" t="s">
        <v>376</v>
      </c>
      <c r="C102" s="71" t="s">
        <v>377</v>
      </c>
      <c r="D102" s="71">
        <v>1</v>
      </c>
      <c r="E102" s="71">
        <v>189</v>
      </c>
      <c r="F102" s="71" t="s">
        <v>32</v>
      </c>
      <c r="G102" s="71">
        <v>1</v>
      </c>
      <c r="H102" s="71" t="s">
        <v>621</v>
      </c>
      <c r="I102" s="33">
        <v>101</v>
      </c>
      <c r="J102" s="138"/>
      <c r="K102" s="138"/>
      <c r="L102" s="148">
        <f t="shared" si="1"/>
        <v>0</v>
      </c>
    </row>
    <row r="103" spans="1:12" ht="12.75" customHeight="1" x14ac:dyDescent="0.15">
      <c r="A103" s="71" t="s">
        <v>252</v>
      </c>
      <c r="B103" s="71" t="s">
        <v>378</v>
      </c>
      <c r="C103" s="71" t="s">
        <v>379</v>
      </c>
      <c r="D103" s="71">
        <v>1</v>
      </c>
      <c r="E103" s="71">
        <v>409</v>
      </c>
      <c r="F103" s="71" t="s">
        <v>32</v>
      </c>
      <c r="G103" s="71">
        <v>1</v>
      </c>
      <c r="H103" s="71" t="s">
        <v>621</v>
      </c>
      <c r="I103" s="33">
        <v>101</v>
      </c>
      <c r="J103" s="138"/>
      <c r="K103" s="138"/>
      <c r="L103" s="148">
        <f t="shared" si="1"/>
        <v>0</v>
      </c>
    </row>
    <row r="104" spans="1:12" ht="12.75" customHeight="1" x14ac:dyDescent="0.15">
      <c r="A104" s="71" t="s">
        <v>252</v>
      </c>
      <c r="B104" s="71" t="s">
        <v>380</v>
      </c>
      <c r="C104" s="71" t="s">
        <v>381</v>
      </c>
      <c r="D104" s="71">
        <v>1</v>
      </c>
      <c r="E104" s="71">
        <v>316</v>
      </c>
      <c r="F104" s="71" t="s">
        <v>32</v>
      </c>
      <c r="G104" s="71">
        <v>1</v>
      </c>
      <c r="H104" s="71" t="s">
        <v>621</v>
      </c>
      <c r="I104" s="33">
        <v>101</v>
      </c>
      <c r="J104" s="138"/>
      <c r="K104" s="138"/>
      <c r="L104" s="148">
        <f t="shared" si="1"/>
        <v>0</v>
      </c>
    </row>
    <row r="105" spans="1:12" ht="12.75" customHeight="1" x14ac:dyDescent="0.15">
      <c r="A105" s="71" t="s">
        <v>252</v>
      </c>
      <c r="B105" s="71" t="s">
        <v>382</v>
      </c>
      <c r="C105" s="71" t="s">
        <v>383</v>
      </c>
      <c r="D105" s="71">
        <v>1</v>
      </c>
      <c r="E105" s="71">
        <v>567</v>
      </c>
      <c r="F105" s="71" t="s">
        <v>32</v>
      </c>
      <c r="G105" s="71">
        <v>1</v>
      </c>
      <c r="H105" s="71" t="s">
        <v>621</v>
      </c>
      <c r="I105" s="33">
        <v>101</v>
      </c>
      <c r="J105" s="138"/>
      <c r="K105" s="138"/>
      <c r="L105" s="148">
        <f t="shared" ref="L105:L109" si="2">K105/I105</f>
        <v>0</v>
      </c>
    </row>
    <row r="106" spans="1:12" ht="12.75" customHeight="1" x14ac:dyDescent="0.15">
      <c r="A106" s="71" t="s">
        <v>252</v>
      </c>
      <c r="B106" s="71" t="s">
        <v>384</v>
      </c>
      <c r="C106" s="71" t="s">
        <v>385</v>
      </c>
      <c r="D106" s="71">
        <v>1</v>
      </c>
      <c r="E106" s="71">
        <v>309</v>
      </c>
      <c r="F106" s="71" t="s">
        <v>32</v>
      </c>
      <c r="G106" s="71">
        <v>1</v>
      </c>
      <c r="H106" s="71" t="s">
        <v>621</v>
      </c>
      <c r="I106" s="33">
        <v>101</v>
      </c>
      <c r="J106" s="138"/>
      <c r="K106" s="138"/>
      <c r="L106" s="148">
        <f t="shared" si="2"/>
        <v>0</v>
      </c>
    </row>
    <row r="107" spans="1:12" ht="12.75" customHeight="1" x14ac:dyDescent="0.15">
      <c r="A107" s="71" t="s">
        <v>252</v>
      </c>
      <c r="B107" s="71" t="s">
        <v>386</v>
      </c>
      <c r="C107" s="71" t="s">
        <v>387</v>
      </c>
      <c r="D107" s="71">
        <v>1</v>
      </c>
      <c r="E107" s="71">
        <v>45</v>
      </c>
      <c r="F107" s="71" t="s">
        <v>32</v>
      </c>
      <c r="G107" s="71">
        <v>1</v>
      </c>
      <c r="H107" s="71" t="s">
        <v>621</v>
      </c>
      <c r="I107" s="33">
        <v>101</v>
      </c>
      <c r="J107" s="138"/>
      <c r="K107" s="138"/>
      <c r="L107" s="148">
        <f t="shared" si="2"/>
        <v>0</v>
      </c>
    </row>
    <row r="108" spans="1:12" ht="12.75" customHeight="1" x14ac:dyDescent="0.15">
      <c r="A108" s="71" t="s">
        <v>252</v>
      </c>
      <c r="B108" s="71" t="s">
        <v>388</v>
      </c>
      <c r="C108" s="71" t="s">
        <v>389</v>
      </c>
      <c r="D108" s="71">
        <v>1</v>
      </c>
      <c r="E108" s="71">
        <v>160</v>
      </c>
      <c r="F108" s="71" t="s">
        <v>32</v>
      </c>
      <c r="G108" s="71">
        <v>1</v>
      </c>
      <c r="H108" s="71" t="s">
        <v>621</v>
      </c>
      <c r="I108" s="33">
        <v>101</v>
      </c>
      <c r="J108" s="138"/>
      <c r="K108" s="138"/>
      <c r="L108" s="148">
        <f t="shared" si="2"/>
        <v>0</v>
      </c>
    </row>
    <row r="109" spans="1:12" ht="12.75" customHeight="1" x14ac:dyDescent="0.15">
      <c r="A109" s="72" t="s">
        <v>252</v>
      </c>
      <c r="B109" s="72" t="s">
        <v>390</v>
      </c>
      <c r="C109" s="72" t="s">
        <v>391</v>
      </c>
      <c r="D109" s="72">
        <v>1</v>
      </c>
      <c r="E109" s="72">
        <v>127</v>
      </c>
      <c r="F109" s="72" t="s">
        <v>32</v>
      </c>
      <c r="G109" s="72">
        <v>1</v>
      </c>
      <c r="H109" s="72" t="s">
        <v>621</v>
      </c>
      <c r="I109" s="36">
        <v>101</v>
      </c>
      <c r="J109" s="66"/>
      <c r="K109" s="66"/>
      <c r="L109" s="149">
        <f t="shared" si="2"/>
        <v>0</v>
      </c>
    </row>
    <row r="110" spans="1:12" ht="12.75" customHeight="1" x14ac:dyDescent="0.15">
      <c r="A110" s="33"/>
      <c r="B110" s="34">
        <f>COUNTA(B41:B109)</f>
        <v>69</v>
      </c>
      <c r="C110" s="33"/>
      <c r="D110" s="76">
        <f>COUNTIF(D41:D109, "1")</f>
        <v>69</v>
      </c>
      <c r="E110" s="39">
        <f>SUM(E41:E109)</f>
        <v>25451</v>
      </c>
      <c r="F110" s="83">
        <f>G110/B110</f>
        <v>1</v>
      </c>
      <c r="G110" s="34">
        <f>COUNTIF(G41:G109, "&gt;0")</f>
        <v>69</v>
      </c>
      <c r="H110" s="62"/>
      <c r="I110" s="39">
        <f>SUM(I41:I109)</f>
        <v>6969</v>
      </c>
      <c r="J110" s="34">
        <f>COUNTA(J41:J109)</f>
        <v>2</v>
      </c>
      <c r="K110" s="39">
        <f>SUM(K41:K109)</f>
        <v>4</v>
      </c>
      <c r="L110" s="45">
        <f>K110/I110</f>
        <v>5.7397044052231311E-4</v>
      </c>
    </row>
    <row r="111" spans="1:12" ht="12.75" customHeight="1" x14ac:dyDescent="0.15">
      <c r="A111" s="33"/>
      <c r="B111" s="33"/>
      <c r="C111" s="33"/>
      <c r="D111" s="56"/>
      <c r="E111" s="56"/>
      <c r="F111" s="56"/>
      <c r="G111" s="56"/>
      <c r="H111" s="56"/>
      <c r="I111" s="39"/>
      <c r="J111" s="34"/>
      <c r="K111" s="39"/>
      <c r="L111" s="45"/>
    </row>
    <row r="112" spans="1:12" ht="12.75" customHeight="1" x14ac:dyDescent="0.15">
      <c r="A112" s="71" t="s">
        <v>392</v>
      </c>
      <c r="B112" s="71" t="s">
        <v>393</v>
      </c>
      <c r="C112" s="71" t="s">
        <v>394</v>
      </c>
      <c r="D112" s="71">
        <v>1</v>
      </c>
      <c r="E112" s="71">
        <v>474</v>
      </c>
      <c r="F112" s="71" t="s">
        <v>32</v>
      </c>
      <c r="G112" s="71">
        <v>1</v>
      </c>
      <c r="H112" s="71" t="s">
        <v>621</v>
      </c>
      <c r="I112" s="33">
        <v>101</v>
      </c>
      <c r="J112" s="138"/>
      <c r="K112" s="138"/>
      <c r="L112" s="148">
        <f t="shared" ref="L112:L161" si="3">K112/I112</f>
        <v>0</v>
      </c>
    </row>
    <row r="113" spans="1:12" ht="12.75" customHeight="1" x14ac:dyDescent="0.15">
      <c r="A113" s="71" t="s">
        <v>392</v>
      </c>
      <c r="B113" s="71" t="s">
        <v>395</v>
      </c>
      <c r="C113" s="71" t="s">
        <v>396</v>
      </c>
      <c r="D113" s="71">
        <v>1</v>
      </c>
      <c r="E113" s="71">
        <v>607</v>
      </c>
      <c r="F113" s="71" t="s">
        <v>32</v>
      </c>
      <c r="G113" s="71">
        <v>1</v>
      </c>
      <c r="H113" s="71" t="s">
        <v>621</v>
      </c>
      <c r="I113" s="33">
        <v>101</v>
      </c>
      <c r="J113" s="138" t="s">
        <v>32</v>
      </c>
      <c r="K113" s="138">
        <v>1</v>
      </c>
      <c r="L113" s="148">
        <f t="shared" si="3"/>
        <v>9.9009900990099011E-3</v>
      </c>
    </row>
    <row r="114" spans="1:12" ht="12.75" customHeight="1" x14ac:dyDescent="0.15">
      <c r="A114" s="71" t="s">
        <v>392</v>
      </c>
      <c r="B114" s="71" t="s">
        <v>397</v>
      </c>
      <c r="C114" s="71" t="s">
        <v>398</v>
      </c>
      <c r="D114" s="71">
        <v>1</v>
      </c>
      <c r="E114" s="71">
        <v>474</v>
      </c>
      <c r="F114" s="71" t="s">
        <v>32</v>
      </c>
      <c r="G114" s="71">
        <v>1</v>
      </c>
      <c r="H114" s="71" t="s">
        <v>621</v>
      </c>
      <c r="I114" s="33">
        <v>101</v>
      </c>
      <c r="J114" s="138"/>
      <c r="K114" s="138"/>
      <c r="L114" s="148">
        <f t="shared" si="3"/>
        <v>0</v>
      </c>
    </row>
    <row r="115" spans="1:12" ht="12.75" customHeight="1" x14ac:dyDescent="0.15">
      <c r="A115" s="71" t="s">
        <v>392</v>
      </c>
      <c r="B115" s="71" t="s">
        <v>399</v>
      </c>
      <c r="C115" s="71" t="s">
        <v>400</v>
      </c>
      <c r="D115" s="71">
        <v>1</v>
      </c>
      <c r="E115" s="71">
        <v>376</v>
      </c>
      <c r="F115" s="71" t="s">
        <v>32</v>
      </c>
      <c r="G115" s="71">
        <v>1</v>
      </c>
      <c r="H115" s="71" t="s">
        <v>621</v>
      </c>
      <c r="I115" s="33">
        <v>101</v>
      </c>
      <c r="J115" s="138"/>
      <c r="K115" s="138"/>
      <c r="L115" s="148">
        <f t="shared" si="3"/>
        <v>0</v>
      </c>
    </row>
    <row r="116" spans="1:12" ht="12.75" customHeight="1" x14ac:dyDescent="0.15">
      <c r="A116" s="71" t="s">
        <v>392</v>
      </c>
      <c r="B116" s="71" t="s">
        <v>401</v>
      </c>
      <c r="C116" s="71" t="s">
        <v>402</v>
      </c>
      <c r="D116" s="71">
        <v>1</v>
      </c>
      <c r="E116" s="71">
        <v>354</v>
      </c>
      <c r="F116" s="71" t="s">
        <v>32</v>
      </c>
      <c r="G116" s="71">
        <v>1</v>
      </c>
      <c r="H116" s="71" t="s">
        <v>621</v>
      </c>
      <c r="I116" s="33">
        <v>101</v>
      </c>
      <c r="J116" s="138"/>
      <c r="K116" s="138"/>
      <c r="L116" s="148">
        <f t="shared" si="3"/>
        <v>0</v>
      </c>
    </row>
    <row r="117" spans="1:12" ht="12.75" customHeight="1" x14ac:dyDescent="0.15">
      <c r="A117" s="71" t="s">
        <v>392</v>
      </c>
      <c r="B117" s="71" t="s">
        <v>403</v>
      </c>
      <c r="C117" s="71" t="s">
        <v>404</v>
      </c>
      <c r="D117" s="71">
        <v>1</v>
      </c>
      <c r="E117" s="71">
        <v>408</v>
      </c>
      <c r="F117" s="71" t="s">
        <v>32</v>
      </c>
      <c r="G117" s="71">
        <v>1</v>
      </c>
      <c r="H117" s="71" t="s">
        <v>621</v>
      </c>
      <c r="I117" s="33">
        <v>101</v>
      </c>
      <c r="J117" s="138" t="s">
        <v>32</v>
      </c>
      <c r="K117" s="138">
        <v>1</v>
      </c>
      <c r="L117" s="148">
        <f t="shared" si="3"/>
        <v>9.9009900990099011E-3</v>
      </c>
    </row>
    <row r="118" spans="1:12" ht="12.75" customHeight="1" x14ac:dyDescent="0.15">
      <c r="A118" s="71" t="s">
        <v>392</v>
      </c>
      <c r="B118" s="71" t="s">
        <v>405</v>
      </c>
      <c r="C118" s="71" t="s">
        <v>406</v>
      </c>
      <c r="D118" s="71">
        <v>1</v>
      </c>
      <c r="E118" s="71">
        <v>435</v>
      </c>
      <c r="F118" s="71" t="s">
        <v>32</v>
      </c>
      <c r="G118" s="71">
        <v>1</v>
      </c>
      <c r="H118" s="71" t="s">
        <v>621</v>
      </c>
      <c r="I118" s="33">
        <v>101</v>
      </c>
      <c r="J118" s="138"/>
      <c r="K118" s="138"/>
      <c r="L118" s="148">
        <f t="shared" si="3"/>
        <v>0</v>
      </c>
    </row>
    <row r="119" spans="1:12" ht="12.75" customHeight="1" x14ac:dyDescent="0.15">
      <c r="A119" s="71" t="s">
        <v>392</v>
      </c>
      <c r="B119" s="71" t="s">
        <v>407</v>
      </c>
      <c r="C119" s="71" t="s">
        <v>408</v>
      </c>
      <c r="D119" s="71">
        <v>1</v>
      </c>
      <c r="E119" s="71">
        <v>476</v>
      </c>
      <c r="F119" s="71" t="s">
        <v>32</v>
      </c>
      <c r="G119" s="71">
        <v>1</v>
      </c>
      <c r="H119" s="71" t="s">
        <v>621</v>
      </c>
      <c r="I119" s="33">
        <v>101</v>
      </c>
      <c r="J119" s="138"/>
      <c r="K119" s="138"/>
      <c r="L119" s="148">
        <f t="shared" si="3"/>
        <v>0</v>
      </c>
    </row>
    <row r="120" spans="1:12" ht="12.75" customHeight="1" x14ac:dyDescent="0.15">
      <c r="A120" s="71" t="s">
        <v>392</v>
      </c>
      <c r="B120" s="71" t="s">
        <v>409</v>
      </c>
      <c r="C120" s="71" t="s">
        <v>410</v>
      </c>
      <c r="D120" s="71">
        <v>1</v>
      </c>
      <c r="E120" s="71">
        <v>622</v>
      </c>
      <c r="F120" s="71" t="s">
        <v>32</v>
      </c>
      <c r="G120" s="71">
        <v>1</v>
      </c>
      <c r="H120" s="71" t="s">
        <v>621</v>
      </c>
      <c r="I120" s="33">
        <v>101</v>
      </c>
      <c r="J120" s="138"/>
      <c r="K120" s="138"/>
      <c r="L120" s="148">
        <f t="shared" si="3"/>
        <v>0</v>
      </c>
    </row>
    <row r="121" spans="1:12" ht="12.75" customHeight="1" x14ac:dyDescent="0.15">
      <c r="A121" s="71" t="s">
        <v>392</v>
      </c>
      <c r="B121" s="71" t="s">
        <v>411</v>
      </c>
      <c r="C121" s="71" t="s">
        <v>412</v>
      </c>
      <c r="D121" s="71">
        <v>1</v>
      </c>
      <c r="E121" s="71">
        <v>279</v>
      </c>
      <c r="F121" s="71" t="s">
        <v>32</v>
      </c>
      <c r="G121" s="71">
        <v>1</v>
      </c>
      <c r="H121" s="71" t="s">
        <v>621</v>
      </c>
      <c r="I121" s="33">
        <v>101</v>
      </c>
      <c r="J121" s="138" t="s">
        <v>32</v>
      </c>
      <c r="K121" s="138">
        <v>1</v>
      </c>
      <c r="L121" s="148">
        <f t="shared" si="3"/>
        <v>9.9009900990099011E-3</v>
      </c>
    </row>
    <row r="122" spans="1:12" ht="12.75" customHeight="1" x14ac:dyDescent="0.15">
      <c r="A122" s="71" t="s">
        <v>392</v>
      </c>
      <c r="B122" s="71" t="s">
        <v>413</v>
      </c>
      <c r="C122" s="71" t="s">
        <v>414</v>
      </c>
      <c r="D122" s="71">
        <v>1</v>
      </c>
      <c r="E122" s="71">
        <v>541</v>
      </c>
      <c r="F122" s="71" t="s">
        <v>32</v>
      </c>
      <c r="G122" s="71">
        <v>1</v>
      </c>
      <c r="H122" s="71" t="s">
        <v>621</v>
      </c>
      <c r="I122" s="33">
        <v>101</v>
      </c>
      <c r="J122" s="138" t="s">
        <v>32</v>
      </c>
      <c r="K122" s="138">
        <v>16</v>
      </c>
      <c r="L122" s="148">
        <f t="shared" si="3"/>
        <v>0.15841584158415842</v>
      </c>
    </row>
    <row r="123" spans="1:12" ht="12.75" customHeight="1" x14ac:dyDescent="0.15">
      <c r="A123" s="71" t="s">
        <v>392</v>
      </c>
      <c r="B123" s="71" t="s">
        <v>415</v>
      </c>
      <c r="C123" s="71" t="s">
        <v>416</v>
      </c>
      <c r="D123" s="71">
        <v>1</v>
      </c>
      <c r="E123" s="71">
        <v>315</v>
      </c>
      <c r="F123" s="71" t="s">
        <v>32</v>
      </c>
      <c r="G123" s="71">
        <v>1</v>
      </c>
      <c r="H123" s="71" t="s">
        <v>621</v>
      </c>
      <c r="I123" s="33">
        <v>101</v>
      </c>
      <c r="J123" s="138"/>
      <c r="K123" s="138"/>
      <c r="L123" s="148">
        <f t="shared" si="3"/>
        <v>0</v>
      </c>
    </row>
    <row r="124" spans="1:12" ht="12.75" customHeight="1" x14ac:dyDescent="0.15">
      <c r="A124" s="71" t="s">
        <v>392</v>
      </c>
      <c r="B124" s="71" t="s">
        <v>417</v>
      </c>
      <c r="C124" s="71" t="s">
        <v>418</v>
      </c>
      <c r="D124" s="71">
        <v>1</v>
      </c>
      <c r="E124" s="71">
        <v>539</v>
      </c>
      <c r="F124" s="71" t="s">
        <v>32</v>
      </c>
      <c r="G124" s="71">
        <v>1</v>
      </c>
      <c r="H124" s="71" t="s">
        <v>621</v>
      </c>
      <c r="I124" s="33">
        <v>101</v>
      </c>
      <c r="J124" s="138" t="s">
        <v>32</v>
      </c>
      <c r="K124" s="138">
        <v>16</v>
      </c>
      <c r="L124" s="148">
        <f t="shared" si="3"/>
        <v>0.15841584158415842</v>
      </c>
    </row>
    <row r="125" spans="1:12" ht="12.75" customHeight="1" x14ac:dyDescent="0.15">
      <c r="A125" s="71" t="s">
        <v>392</v>
      </c>
      <c r="B125" s="71" t="s">
        <v>419</v>
      </c>
      <c r="C125" s="71" t="s">
        <v>420</v>
      </c>
      <c r="D125" s="71">
        <v>1</v>
      </c>
      <c r="E125" s="71">
        <v>312</v>
      </c>
      <c r="F125" s="71" t="s">
        <v>32</v>
      </c>
      <c r="G125" s="71">
        <v>1</v>
      </c>
      <c r="H125" s="71" t="s">
        <v>621</v>
      </c>
      <c r="I125" s="33">
        <v>101</v>
      </c>
      <c r="J125" s="138"/>
      <c r="K125" s="138"/>
      <c r="L125" s="148">
        <f t="shared" si="3"/>
        <v>0</v>
      </c>
    </row>
    <row r="126" spans="1:12" ht="12.75" customHeight="1" x14ac:dyDescent="0.15">
      <c r="A126" s="71" t="s">
        <v>392</v>
      </c>
      <c r="B126" s="71" t="s">
        <v>421</v>
      </c>
      <c r="C126" s="71" t="s">
        <v>422</v>
      </c>
      <c r="D126" s="71">
        <v>1</v>
      </c>
      <c r="E126" s="71">
        <v>169</v>
      </c>
      <c r="F126" s="71" t="s">
        <v>32</v>
      </c>
      <c r="G126" s="71">
        <v>1</v>
      </c>
      <c r="H126" s="71" t="s">
        <v>621</v>
      </c>
      <c r="I126" s="33">
        <v>101</v>
      </c>
      <c r="J126" s="138"/>
      <c r="K126" s="138"/>
      <c r="L126" s="148">
        <f t="shared" si="3"/>
        <v>0</v>
      </c>
    </row>
    <row r="127" spans="1:12" ht="12.75" customHeight="1" x14ac:dyDescent="0.15">
      <c r="A127" s="71" t="s">
        <v>392</v>
      </c>
      <c r="B127" s="71" t="s">
        <v>423</v>
      </c>
      <c r="C127" s="71" t="s">
        <v>424</v>
      </c>
      <c r="D127" s="71">
        <v>1</v>
      </c>
      <c r="E127" s="71">
        <v>394</v>
      </c>
      <c r="F127" s="71" t="s">
        <v>32</v>
      </c>
      <c r="G127" s="71">
        <v>1</v>
      </c>
      <c r="H127" s="71" t="s">
        <v>621</v>
      </c>
      <c r="I127" s="33">
        <v>101</v>
      </c>
      <c r="J127" s="138" t="s">
        <v>32</v>
      </c>
      <c r="K127" s="138">
        <v>1</v>
      </c>
      <c r="L127" s="148">
        <f t="shared" si="3"/>
        <v>9.9009900990099011E-3</v>
      </c>
    </row>
    <row r="128" spans="1:12" ht="12.75" customHeight="1" x14ac:dyDescent="0.15">
      <c r="A128" s="71" t="s">
        <v>392</v>
      </c>
      <c r="B128" s="71" t="s">
        <v>426</v>
      </c>
      <c r="C128" s="71" t="s">
        <v>427</v>
      </c>
      <c r="D128" s="71">
        <v>1</v>
      </c>
      <c r="E128" s="71">
        <v>370</v>
      </c>
      <c r="F128" s="71" t="s">
        <v>32</v>
      </c>
      <c r="G128" s="71">
        <v>1</v>
      </c>
      <c r="H128" s="71" t="s">
        <v>621</v>
      </c>
      <c r="I128" s="33">
        <v>101</v>
      </c>
      <c r="J128" s="138"/>
      <c r="K128" s="138"/>
      <c r="L128" s="148">
        <f t="shared" si="3"/>
        <v>0</v>
      </c>
    </row>
    <row r="129" spans="1:12" ht="12.75" customHeight="1" x14ac:dyDescent="0.15">
      <c r="A129" s="71" t="s">
        <v>392</v>
      </c>
      <c r="B129" s="71" t="s">
        <v>428</v>
      </c>
      <c r="C129" s="71" t="s">
        <v>429</v>
      </c>
      <c r="D129" s="71">
        <v>1</v>
      </c>
      <c r="E129" s="71">
        <v>205</v>
      </c>
      <c r="F129" s="71" t="s">
        <v>32</v>
      </c>
      <c r="G129" s="71">
        <v>1</v>
      </c>
      <c r="H129" s="71" t="s">
        <v>621</v>
      </c>
      <c r="I129" s="33">
        <v>101</v>
      </c>
      <c r="J129" s="138"/>
      <c r="K129" s="138"/>
      <c r="L129" s="148">
        <f t="shared" si="3"/>
        <v>0</v>
      </c>
    </row>
    <row r="130" spans="1:12" ht="12.75" customHeight="1" x14ac:dyDescent="0.15">
      <c r="A130" s="71" t="s">
        <v>392</v>
      </c>
      <c r="B130" s="71" t="s">
        <v>430</v>
      </c>
      <c r="C130" s="71" t="s">
        <v>431</v>
      </c>
      <c r="D130" s="71">
        <v>1</v>
      </c>
      <c r="E130" s="71">
        <v>399</v>
      </c>
      <c r="F130" s="71" t="s">
        <v>32</v>
      </c>
      <c r="G130" s="71">
        <v>1</v>
      </c>
      <c r="H130" s="71" t="s">
        <v>621</v>
      </c>
      <c r="I130" s="33">
        <v>101</v>
      </c>
      <c r="J130" s="138" t="s">
        <v>32</v>
      </c>
      <c r="K130" s="138">
        <v>1</v>
      </c>
      <c r="L130" s="148">
        <f t="shared" si="3"/>
        <v>9.9009900990099011E-3</v>
      </c>
    </row>
    <row r="131" spans="1:12" ht="12.75" customHeight="1" x14ac:dyDescent="0.15">
      <c r="A131" s="71" t="s">
        <v>392</v>
      </c>
      <c r="B131" s="71" t="s">
        <v>432</v>
      </c>
      <c r="C131" s="71" t="s">
        <v>433</v>
      </c>
      <c r="D131" s="71">
        <v>1</v>
      </c>
      <c r="E131" s="71">
        <v>365</v>
      </c>
      <c r="F131" s="71" t="s">
        <v>32</v>
      </c>
      <c r="G131" s="71">
        <v>1</v>
      </c>
      <c r="H131" s="71" t="s">
        <v>621</v>
      </c>
      <c r="I131" s="33">
        <v>101</v>
      </c>
      <c r="J131" s="138"/>
      <c r="K131" s="138"/>
      <c r="L131" s="148">
        <f t="shared" si="3"/>
        <v>0</v>
      </c>
    </row>
    <row r="132" spans="1:12" ht="12.75" customHeight="1" x14ac:dyDescent="0.15">
      <c r="A132" s="71" t="s">
        <v>392</v>
      </c>
      <c r="B132" s="71" t="s">
        <v>434</v>
      </c>
      <c r="C132" s="71" t="s">
        <v>435</v>
      </c>
      <c r="D132" s="71">
        <v>1</v>
      </c>
      <c r="E132" s="71">
        <v>566</v>
      </c>
      <c r="F132" s="71" t="s">
        <v>32</v>
      </c>
      <c r="G132" s="71">
        <v>1</v>
      </c>
      <c r="H132" s="71" t="s">
        <v>621</v>
      </c>
      <c r="I132" s="33">
        <v>101</v>
      </c>
      <c r="J132" s="138"/>
      <c r="K132" s="138"/>
      <c r="L132" s="148">
        <f t="shared" si="3"/>
        <v>0</v>
      </c>
    </row>
    <row r="133" spans="1:12" ht="12.75" customHeight="1" x14ac:dyDescent="0.15">
      <c r="A133" s="71" t="s">
        <v>392</v>
      </c>
      <c r="B133" s="71" t="s">
        <v>436</v>
      </c>
      <c r="C133" s="71" t="s">
        <v>437</v>
      </c>
      <c r="D133" s="71">
        <v>1</v>
      </c>
      <c r="E133" s="71">
        <v>156</v>
      </c>
      <c r="F133" s="71" t="s">
        <v>32</v>
      </c>
      <c r="G133" s="71">
        <v>1</v>
      </c>
      <c r="H133" s="71" t="s">
        <v>621</v>
      </c>
      <c r="I133" s="33">
        <v>101</v>
      </c>
      <c r="J133" s="138"/>
      <c r="K133" s="138"/>
      <c r="L133" s="148">
        <f t="shared" si="3"/>
        <v>0</v>
      </c>
    </row>
    <row r="134" spans="1:12" ht="12.75" customHeight="1" x14ac:dyDescent="0.15">
      <c r="A134" s="71" t="s">
        <v>392</v>
      </c>
      <c r="B134" s="71" t="s">
        <v>438</v>
      </c>
      <c r="C134" s="71" t="s">
        <v>439</v>
      </c>
      <c r="D134" s="71">
        <v>1</v>
      </c>
      <c r="E134" s="71">
        <v>360</v>
      </c>
      <c r="F134" s="71" t="s">
        <v>32</v>
      </c>
      <c r="G134" s="71">
        <v>1</v>
      </c>
      <c r="H134" s="71" t="s">
        <v>621</v>
      </c>
      <c r="I134" s="33">
        <v>101</v>
      </c>
      <c r="J134" s="138" t="s">
        <v>32</v>
      </c>
      <c r="K134" s="138">
        <v>1</v>
      </c>
      <c r="L134" s="148">
        <f t="shared" si="3"/>
        <v>9.9009900990099011E-3</v>
      </c>
    </row>
    <row r="135" spans="1:12" ht="12.75" customHeight="1" x14ac:dyDescent="0.15">
      <c r="A135" s="71" t="s">
        <v>392</v>
      </c>
      <c r="B135" s="71" t="s">
        <v>440</v>
      </c>
      <c r="C135" s="71" t="s">
        <v>441</v>
      </c>
      <c r="D135" s="71">
        <v>1</v>
      </c>
      <c r="E135" s="71">
        <v>384</v>
      </c>
      <c r="F135" s="71" t="s">
        <v>32</v>
      </c>
      <c r="G135" s="71">
        <v>1</v>
      </c>
      <c r="H135" s="71" t="s">
        <v>621</v>
      </c>
      <c r="I135" s="33">
        <v>101</v>
      </c>
      <c r="J135" s="138"/>
      <c r="K135" s="138"/>
      <c r="L135" s="148">
        <f t="shared" si="3"/>
        <v>0</v>
      </c>
    </row>
    <row r="136" spans="1:12" ht="12.75" customHeight="1" x14ac:dyDescent="0.15">
      <c r="A136" s="71" t="s">
        <v>392</v>
      </c>
      <c r="B136" s="71" t="s">
        <v>442</v>
      </c>
      <c r="C136" s="71" t="s">
        <v>443</v>
      </c>
      <c r="D136" s="71">
        <v>1</v>
      </c>
      <c r="E136" s="71">
        <v>1462</v>
      </c>
      <c r="F136" s="71" t="s">
        <v>32</v>
      </c>
      <c r="G136" s="71">
        <v>1</v>
      </c>
      <c r="H136" s="71" t="s">
        <v>621</v>
      </c>
      <c r="I136" s="33">
        <v>101</v>
      </c>
      <c r="J136" s="138"/>
      <c r="K136" s="138"/>
      <c r="L136" s="148">
        <f t="shared" si="3"/>
        <v>0</v>
      </c>
    </row>
    <row r="137" spans="1:12" ht="12.75" customHeight="1" x14ac:dyDescent="0.15">
      <c r="A137" s="71" t="s">
        <v>392</v>
      </c>
      <c r="B137" s="71" t="s">
        <v>444</v>
      </c>
      <c r="C137" s="71" t="s">
        <v>445</v>
      </c>
      <c r="D137" s="71">
        <v>1</v>
      </c>
      <c r="E137" s="71">
        <v>341</v>
      </c>
      <c r="F137" s="71" t="s">
        <v>32</v>
      </c>
      <c r="G137" s="71">
        <v>1</v>
      </c>
      <c r="H137" s="71" t="s">
        <v>621</v>
      </c>
      <c r="I137" s="33">
        <v>101</v>
      </c>
      <c r="J137" s="138"/>
      <c r="K137" s="138"/>
      <c r="L137" s="148">
        <f t="shared" si="3"/>
        <v>0</v>
      </c>
    </row>
    <row r="138" spans="1:12" ht="12.75" customHeight="1" x14ac:dyDescent="0.15">
      <c r="A138" s="71" t="s">
        <v>392</v>
      </c>
      <c r="B138" s="71" t="s">
        <v>446</v>
      </c>
      <c r="C138" s="71" t="s">
        <v>447</v>
      </c>
      <c r="D138" s="71">
        <v>1</v>
      </c>
      <c r="E138" s="71">
        <v>840</v>
      </c>
      <c r="F138" s="71" t="s">
        <v>32</v>
      </c>
      <c r="G138" s="71">
        <v>1</v>
      </c>
      <c r="H138" s="71" t="s">
        <v>621</v>
      </c>
      <c r="I138" s="33">
        <v>101</v>
      </c>
      <c r="J138" s="138" t="s">
        <v>32</v>
      </c>
      <c r="K138" s="138">
        <v>1</v>
      </c>
      <c r="L138" s="148">
        <f t="shared" si="3"/>
        <v>9.9009900990099011E-3</v>
      </c>
    </row>
    <row r="139" spans="1:12" ht="12.75" customHeight="1" x14ac:dyDescent="0.15">
      <c r="A139" s="71" t="s">
        <v>392</v>
      </c>
      <c r="B139" s="71" t="s">
        <v>448</v>
      </c>
      <c r="C139" s="71" t="s">
        <v>449</v>
      </c>
      <c r="D139" s="71">
        <v>1</v>
      </c>
      <c r="E139" s="71">
        <v>198</v>
      </c>
      <c r="F139" s="71" t="s">
        <v>32</v>
      </c>
      <c r="G139" s="71">
        <v>1</v>
      </c>
      <c r="H139" s="71" t="s">
        <v>621</v>
      </c>
      <c r="I139" s="33">
        <v>101</v>
      </c>
      <c r="J139" s="138" t="s">
        <v>32</v>
      </c>
      <c r="K139" s="138">
        <v>17</v>
      </c>
      <c r="L139" s="148">
        <f t="shared" si="3"/>
        <v>0.16831683168316833</v>
      </c>
    </row>
    <row r="140" spans="1:12" ht="12.75" customHeight="1" x14ac:dyDescent="0.15">
      <c r="A140" s="71" t="s">
        <v>392</v>
      </c>
      <c r="B140" s="71" t="s">
        <v>450</v>
      </c>
      <c r="C140" s="71" t="s">
        <v>451</v>
      </c>
      <c r="D140" s="71">
        <v>1</v>
      </c>
      <c r="E140" s="71">
        <v>604</v>
      </c>
      <c r="F140" s="71" t="s">
        <v>32</v>
      </c>
      <c r="G140" s="71">
        <v>1</v>
      </c>
      <c r="H140" s="71" t="s">
        <v>621</v>
      </c>
      <c r="I140" s="33">
        <v>101</v>
      </c>
      <c r="J140" s="138"/>
      <c r="K140" s="138"/>
      <c r="L140" s="148">
        <f t="shared" si="3"/>
        <v>0</v>
      </c>
    </row>
    <row r="141" spans="1:12" ht="12.75" customHeight="1" x14ac:dyDescent="0.15">
      <c r="A141" s="71" t="s">
        <v>392</v>
      </c>
      <c r="B141" s="71" t="s">
        <v>452</v>
      </c>
      <c r="C141" s="71" t="s">
        <v>453</v>
      </c>
      <c r="D141" s="71">
        <v>1</v>
      </c>
      <c r="E141" s="71">
        <v>338</v>
      </c>
      <c r="F141" s="71" t="s">
        <v>32</v>
      </c>
      <c r="G141" s="71">
        <v>1</v>
      </c>
      <c r="H141" s="71" t="s">
        <v>621</v>
      </c>
      <c r="I141" s="33">
        <v>101</v>
      </c>
      <c r="J141" s="138" t="s">
        <v>32</v>
      </c>
      <c r="K141" s="138">
        <v>1</v>
      </c>
      <c r="L141" s="148">
        <f t="shared" si="3"/>
        <v>9.9009900990099011E-3</v>
      </c>
    </row>
    <row r="142" spans="1:12" ht="12.75" customHeight="1" x14ac:dyDescent="0.15">
      <c r="A142" s="71" t="s">
        <v>392</v>
      </c>
      <c r="B142" s="71" t="s">
        <v>454</v>
      </c>
      <c r="C142" s="71" t="s">
        <v>455</v>
      </c>
      <c r="D142" s="71">
        <v>1</v>
      </c>
      <c r="E142" s="71">
        <v>58</v>
      </c>
      <c r="F142" s="71" t="s">
        <v>32</v>
      </c>
      <c r="G142" s="71">
        <v>1</v>
      </c>
      <c r="H142" s="71" t="s">
        <v>621</v>
      </c>
      <c r="I142" s="33">
        <v>101</v>
      </c>
      <c r="J142" s="138"/>
      <c r="K142" s="138"/>
      <c r="L142" s="148">
        <f t="shared" si="3"/>
        <v>0</v>
      </c>
    </row>
    <row r="143" spans="1:12" ht="12.75" customHeight="1" x14ac:dyDescent="0.15">
      <c r="A143" s="71" t="s">
        <v>392</v>
      </c>
      <c r="B143" s="71" t="s">
        <v>456</v>
      </c>
      <c r="C143" s="71" t="s">
        <v>457</v>
      </c>
      <c r="D143" s="71">
        <v>1</v>
      </c>
      <c r="E143" s="71">
        <v>301</v>
      </c>
      <c r="F143" s="71" t="s">
        <v>32</v>
      </c>
      <c r="G143" s="71">
        <v>1</v>
      </c>
      <c r="H143" s="71" t="s">
        <v>621</v>
      </c>
      <c r="I143" s="33">
        <v>101</v>
      </c>
      <c r="J143" s="138"/>
      <c r="K143" s="138"/>
      <c r="L143" s="148">
        <f t="shared" si="3"/>
        <v>0</v>
      </c>
    </row>
    <row r="144" spans="1:12" ht="12.75" customHeight="1" x14ac:dyDescent="0.15">
      <c r="A144" s="71" t="s">
        <v>392</v>
      </c>
      <c r="B144" s="71" t="s">
        <v>458</v>
      </c>
      <c r="C144" s="71" t="s">
        <v>459</v>
      </c>
      <c r="D144" s="71">
        <v>1</v>
      </c>
      <c r="E144" s="71">
        <v>222</v>
      </c>
      <c r="F144" s="71" t="s">
        <v>32</v>
      </c>
      <c r="G144" s="71">
        <v>1</v>
      </c>
      <c r="H144" s="71" t="s">
        <v>621</v>
      </c>
      <c r="I144" s="33">
        <v>101</v>
      </c>
      <c r="J144" s="138"/>
      <c r="K144" s="138"/>
      <c r="L144" s="148">
        <f t="shared" si="3"/>
        <v>0</v>
      </c>
    </row>
    <row r="145" spans="1:12" ht="12.75" customHeight="1" x14ac:dyDescent="0.15">
      <c r="A145" s="71" t="s">
        <v>392</v>
      </c>
      <c r="B145" s="71" t="s">
        <v>460</v>
      </c>
      <c r="C145" s="71" t="s">
        <v>461</v>
      </c>
      <c r="D145" s="71">
        <v>1</v>
      </c>
      <c r="E145" s="71">
        <v>536</v>
      </c>
      <c r="F145" s="71" t="s">
        <v>32</v>
      </c>
      <c r="G145" s="71">
        <v>1</v>
      </c>
      <c r="H145" s="71" t="s">
        <v>621</v>
      </c>
      <c r="I145" s="33">
        <v>101</v>
      </c>
      <c r="J145" s="138"/>
      <c r="K145" s="138"/>
      <c r="L145" s="148">
        <f t="shared" si="3"/>
        <v>0</v>
      </c>
    </row>
    <row r="146" spans="1:12" ht="12.75" customHeight="1" x14ac:dyDescent="0.15">
      <c r="A146" s="71" t="s">
        <v>392</v>
      </c>
      <c r="B146" s="71" t="s">
        <v>462</v>
      </c>
      <c r="C146" s="71" t="s">
        <v>463</v>
      </c>
      <c r="D146" s="71">
        <v>1</v>
      </c>
      <c r="E146" s="71">
        <v>400</v>
      </c>
      <c r="F146" s="71" t="s">
        <v>32</v>
      </c>
      <c r="G146" s="71">
        <v>1</v>
      </c>
      <c r="H146" s="71" t="s">
        <v>621</v>
      </c>
      <c r="I146" s="33">
        <v>101</v>
      </c>
      <c r="J146" s="138"/>
      <c r="K146" s="138"/>
      <c r="L146" s="148">
        <f t="shared" si="3"/>
        <v>0</v>
      </c>
    </row>
    <row r="147" spans="1:12" ht="12.75" customHeight="1" x14ac:dyDescent="0.15">
      <c r="A147" s="71" t="s">
        <v>392</v>
      </c>
      <c r="B147" s="71" t="s">
        <v>464</v>
      </c>
      <c r="C147" s="71" t="s">
        <v>465</v>
      </c>
      <c r="D147" s="71">
        <v>1</v>
      </c>
      <c r="E147" s="71">
        <v>96</v>
      </c>
      <c r="F147" s="71" t="s">
        <v>32</v>
      </c>
      <c r="G147" s="71">
        <v>1</v>
      </c>
      <c r="H147" s="71" t="s">
        <v>621</v>
      </c>
      <c r="I147" s="33">
        <v>101</v>
      </c>
      <c r="J147" s="138" t="s">
        <v>32</v>
      </c>
      <c r="K147" s="138">
        <v>1</v>
      </c>
      <c r="L147" s="148">
        <f t="shared" si="3"/>
        <v>9.9009900990099011E-3</v>
      </c>
    </row>
    <row r="148" spans="1:12" ht="12.75" customHeight="1" x14ac:dyDescent="0.15">
      <c r="A148" s="71" t="s">
        <v>392</v>
      </c>
      <c r="B148" s="71" t="s">
        <v>466</v>
      </c>
      <c r="C148" s="71" t="s">
        <v>467</v>
      </c>
      <c r="D148" s="71">
        <v>1</v>
      </c>
      <c r="E148" s="71">
        <v>159</v>
      </c>
      <c r="F148" s="71" t="s">
        <v>32</v>
      </c>
      <c r="G148" s="71">
        <v>1</v>
      </c>
      <c r="H148" s="71" t="s">
        <v>621</v>
      </c>
      <c r="I148" s="33">
        <v>101</v>
      </c>
      <c r="J148" s="138" t="s">
        <v>32</v>
      </c>
      <c r="K148" s="138">
        <v>1</v>
      </c>
      <c r="L148" s="148">
        <f t="shared" si="3"/>
        <v>9.9009900990099011E-3</v>
      </c>
    </row>
    <row r="149" spans="1:12" ht="12.75" customHeight="1" x14ac:dyDescent="0.15">
      <c r="A149" s="71" t="s">
        <v>392</v>
      </c>
      <c r="B149" s="71" t="s">
        <v>468</v>
      </c>
      <c r="C149" s="71" t="s">
        <v>469</v>
      </c>
      <c r="D149" s="71">
        <v>1</v>
      </c>
      <c r="E149" s="71">
        <v>528</v>
      </c>
      <c r="F149" s="71" t="s">
        <v>32</v>
      </c>
      <c r="G149" s="71">
        <v>1</v>
      </c>
      <c r="H149" s="71" t="s">
        <v>621</v>
      </c>
      <c r="I149" s="33">
        <v>101</v>
      </c>
      <c r="J149" s="138"/>
      <c r="K149" s="138"/>
      <c r="L149" s="148">
        <f t="shared" si="3"/>
        <v>0</v>
      </c>
    </row>
    <row r="150" spans="1:12" ht="12.75" customHeight="1" x14ac:dyDescent="0.15">
      <c r="A150" s="71" t="s">
        <v>392</v>
      </c>
      <c r="B150" s="71" t="s">
        <v>470</v>
      </c>
      <c r="C150" s="71" t="s">
        <v>471</v>
      </c>
      <c r="D150" s="71">
        <v>1</v>
      </c>
      <c r="E150" s="71">
        <v>599</v>
      </c>
      <c r="F150" s="71" t="s">
        <v>32</v>
      </c>
      <c r="G150" s="71">
        <v>1</v>
      </c>
      <c r="H150" s="71" t="s">
        <v>621</v>
      </c>
      <c r="I150" s="33">
        <v>101</v>
      </c>
      <c r="J150" s="138"/>
      <c r="K150" s="138"/>
      <c r="L150" s="148">
        <f t="shared" si="3"/>
        <v>0</v>
      </c>
    </row>
    <row r="151" spans="1:12" ht="12.75" customHeight="1" x14ac:dyDescent="0.15">
      <c r="A151" s="71" t="s">
        <v>392</v>
      </c>
      <c r="B151" s="71" t="s">
        <v>472</v>
      </c>
      <c r="C151" s="71" t="s">
        <v>473</v>
      </c>
      <c r="D151" s="71">
        <v>1</v>
      </c>
      <c r="E151" s="71">
        <v>612</v>
      </c>
      <c r="F151" s="71" t="s">
        <v>32</v>
      </c>
      <c r="G151" s="71">
        <v>1</v>
      </c>
      <c r="H151" s="71" t="s">
        <v>621</v>
      </c>
      <c r="I151" s="33">
        <v>101</v>
      </c>
      <c r="J151" s="138" t="s">
        <v>32</v>
      </c>
      <c r="K151" s="138">
        <v>1</v>
      </c>
      <c r="L151" s="148">
        <f t="shared" si="3"/>
        <v>9.9009900990099011E-3</v>
      </c>
    </row>
    <row r="152" spans="1:12" ht="12.75" customHeight="1" x14ac:dyDescent="0.15">
      <c r="A152" s="71" t="s">
        <v>392</v>
      </c>
      <c r="B152" s="71" t="s">
        <v>474</v>
      </c>
      <c r="C152" s="71" t="s">
        <v>475</v>
      </c>
      <c r="D152" s="71">
        <v>1</v>
      </c>
      <c r="E152" s="71">
        <v>369</v>
      </c>
      <c r="F152" s="71" t="s">
        <v>32</v>
      </c>
      <c r="G152" s="71">
        <v>1</v>
      </c>
      <c r="H152" s="71" t="s">
        <v>621</v>
      </c>
      <c r="I152" s="33">
        <v>101</v>
      </c>
      <c r="J152" s="157" t="s">
        <v>32</v>
      </c>
      <c r="K152" s="157">
        <v>1</v>
      </c>
      <c r="L152" s="148">
        <f t="shared" ref="L152" si="4">K152/I152</f>
        <v>9.9009900990099011E-3</v>
      </c>
    </row>
    <row r="153" spans="1:12" ht="12.75" customHeight="1" x14ac:dyDescent="0.15">
      <c r="A153" s="71" t="s">
        <v>392</v>
      </c>
      <c r="B153" s="71" t="s">
        <v>476</v>
      </c>
      <c r="C153" s="71" t="s">
        <v>477</v>
      </c>
      <c r="D153" s="71">
        <v>1</v>
      </c>
      <c r="E153" s="71">
        <v>753</v>
      </c>
      <c r="F153" s="71" t="s">
        <v>32</v>
      </c>
      <c r="G153" s="71">
        <v>1</v>
      </c>
      <c r="H153" s="71" t="s">
        <v>621</v>
      </c>
      <c r="I153" s="33">
        <v>101</v>
      </c>
      <c r="J153" s="138"/>
      <c r="K153" s="138"/>
      <c r="L153" s="148">
        <f t="shared" si="3"/>
        <v>0</v>
      </c>
    </row>
    <row r="154" spans="1:12" ht="12.75" customHeight="1" x14ac:dyDescent="0.15">
      <c r="A154" s="71" t="s">
        <v>392</v>
      </c>
      <c r="B154" s="71" t="s">
        <v>478</v>
      </c>
      <c r="C154" s="71" t="s">
        <v>479</v>
      </c>
      <c r="D154" s="71">
        <v>1</v>
      </c>
      <c r="E154" s="71">
        <v>420</v>
      </c>
      <c r="F154" s="71" t="s">
        <v>32</v>
      </c>
      <c r="G154" s="71">
        <v>1</v>
      </c>
      <c r="H154" s="71" t="s">
        <v>621</v>
      </c>
      <c r="I154" s="33">
        <v>101</v>
      </c>
      <c r="J154" s="138" t="s">
        <v>32</v>
      </c>
      <c r="K154" s="138">
        <v>1</v>
      </c>
      <c r="L154" s="148">
        <f t="shared" si="3"/>
        <v>9.9009900990099011E-3</v>
      </c>
    </row>
    <row r="155" spans="1:12" ht="12.75" customHeight="1" x14ac:dyDescent="0.15">
      <c r="A155" s="71" t="s">
        <v>392</v>
      </c>
      <c r="B155" s="71" t="s">
        <v>480</v>
      </c>
      <c r="C155" s="71" t="s">
        <v>481</v>
      </c>
      <c r="D155" s="71">
        <v>1</v>
      </c>
      <c r="E155" s="71">
        <v>554</v>
      </c>
      <c r="F155" s="71" t="s">
        <v>32</v>
      </c>
      <c r="G155" s="71">
        <v>1</v>
      </c>
      <c r="H155" s="71" t="s">
        <v>621</v>
      </c>
      <c r="I155" s="33">
        <v>101</v>
      </c>
      <c r="J155" s="138" t="s">
        <v>32</v>
      </c>
      <c r="K155" s="138">
        <v>16</v>
      </c>
      <c r="L155" s="148">
        <f t="shared" si="3"/>
        <v>0.15841584158415842</v>
      </c>
    </row>
    <row r="156" spans="1:12" ht="12.75" customHeight="1" x14ac:dyDescent="0.15">
      <c r="A156" s="71" t="s">
        <v>392</v>
      </c>
      <c r="B156" s="71" t="s">
        <v>482</v>
      </c>
      <c r="C156" s="71" t="s">
        <v>483</v>
      </c>
      <c r="D156" s="71">
        <v>1</v>
      </c>
      <c r="E156" s="71">
        <v>229</v>
      </c>
      <c r="F156" s="71" t="s">
        <v>32</v>
      </c>
      <c r="G156" s="71">
        <v>1</v>
      </c>
      <c r="H156" s="71" t="s">
        <v>621</v>
      </c>
      <c r="I156" s="33">
        <v>101</v>
      </c>
      <c r="J156" s="138"/>
      <c r="K156" s="138"/>
      <c r="L156" s="148">
        <f t="shared" si="3"/>
        <v>0</v>
      </c>
    </row>
    <row r="157" spans="1:12" ht="12.75" customHeight="1" x14ac:dyDescent="0.15">
      <c r="A157" s="71" t="s">
        <v>392</v>
      </c>
      <c r="B157" s="71" t="s">
        <v>484</v>
      </c>
      <c r="C157" s="71" t="s">
        <v>485</v>
      </c>
      <c r="D157" s="71">
        <v>1</v>
      </c>
      <c r="E157" s="71">
        <v>480</v>
      </c>
      <c r="F157" s="71" t="s">
        <v>32</v>
      </c>
      <c r="G157" s="71">
        <v>1</v>
      </c>
      <c r="H157" s="71" t="s">
        <v>621</v>
      </c>
      <c r="I157" s="33">
        <v>101</v>
      </c>
      <c r="J157" s="138" t="s">
        <v>32</v>
      </c>
      <c r="K157" s="138">
        <v>1</v>
      </c>
      <c r="L157" s="148">
        <f t="shared" si="3"/>
        <v>9.9009900990099011E-3</v>
      </c>
    </row>
    <row r="158" spans="1:12" ht="12.75" customHeight="1" x14ac:dyDescent="0.15">
      <c r="A158" s="71" t="s">
        <v>392</v>
      </c>
      <c r="B158" s="71" t="s">
        <v>486</v>
      </c>
      <c r="C158" s="71" t="s">
        <v>487</v>
      </c>
      <c r="D158" s="71">
        <v>1</v>
      </c>
      <c r="E158" s="71">
        <v>499</v>
      </c>
      <c r="F158" s="71" t="s">
        <v>32</v>
      </c>
      <c r="G158" s="71">
        <v>1</v>
      </c>
      <c r="H158" s="71" t="s">
        <v>621</v>
      </c>
      <c r="I158" s="33">
        <v>101</v>
      </c>
      <c r="J158" s="138"/>
      <c r="K158" s="138"/>
      <c r="L158" s="148">
        <f t="shared" si="3"/>
        <v>0</v>
      </c>
    </row>
    <row r="159" spans="1:12" ht="12.75" customHeight="1" x14ac:dyDescent="0.15">
      <c r="A159" s="71" t="s">
        <v>392</v>
      </c>
      <c r="B159" s="71" t="s">
        <v>488</v>
      </c>
      <c r="C159" s="71" t="s">
        <v>489</v>
      </c>
      <c r="D159" s="71">
        <v>1</v>
      </c>
      <c r="E159" s="71">
        <v>545</v>
      </c>
      <c r="F159" s="71" t="s">
        <v>32</v>
      </c>
      <c r="G159" s="71">
        <v>1</v>
      </c>
      <c r="H159" s="71" t="s">
        <v>621</v>
      </c>
      <c r="I159" s="33">
        <v>101</v>
      </c>
      <c r="J159" s="138"/>
      <c r="K159" s="138"/>
      <c r="L159" s="148">
        <f t="shared" si="3"/>
        <v>0</v>
      </c>
    </row>
    <row r="160" spans="1:12" ht="12.75" customHeight="1" x14ac:dyDescent="0.15">
      <c r="A160" s="71" t="s">
        <v>392</v>
      </c>
      <c r="B160" s="71" t="s">
        <v>490</v>
      </c>
      <c r="C160" s="71" t="s">
        <v>491</v>
      </c>
      <c r="D160" s="71">
        <v>1</v>
      </c>
      <c r="E160" s="71">
        <v>466</v>
      </c>
      <c r="F160" s="71" t="s">
        <v>32</v>
      </c>
      <c r="G160" s="71">
        <v>1</v>
      </c>
      <c r="H160" s="71" t="s">
        <v>621</v>
      </c>
      <c r="I160" s="33">
        <v>101</v>
      </c>
      <c r="J160" s="138" t="s">
        <v>32</v>
      </c>
      <c r="K160" s="138">
        <v>1</v>
      </c>
      <c r="L160" s="148">
        <f t="shared" si="3"/>
        <v>9.9009900990099011E-3</v>
      </c>
    </row>
    <row r="161" spans="1:12" ht="12.75" customHeight="1" x14ac:dyDescent="0.15">
      <c r="A161" s="72" t="s">
        <v>392</v>
      </c>
      <c r="B161" s="72" t="s">
        <v>492</v>
      </c>
      <c r="C161" s="72" t="s">
        <v>493</v>
      </c>
      <c r="D161" s="72">
        <v>1</v>
      </c>
      <c r="E161" s="72">
        <v>403</v>
      </c>
      <c r="F161" s="72" t="s">
        <v>32</v>
      </c>
      <c r="G161" s="72">
        <v>1</v>
      </c>
      <c r="H161" s="72" t="s">
        <v>621</v>
      </c>
      <c r="I161" s="36">
        <v>101</v>
      </c>
      <c r="J161" s="66" t="s">
        <v>32</v>
      </c>
      <c r="K161" s="66">
        <v>16</v>
      </c>
      <c r="L161" s="149">
        <f t="shared" si="3"/>
        <v>0.15841584158415842</v>
      </c>
    </row>
    <row r="162" spans="1:12" ht="12.75" customHeight="1" x14ac:dyDescent="0.15">
      <c r="A162" s="33"/>
      <c r="B162" s="34">
        <f>COUNTA(B112:B161)</f>
        <v>50</v>
      </c>
      <c r="C162" s="33"/>
      <c r="D162" s="76">
        <f>COUNTIF(D112:D161, "1")</f>
        <v>50</v>
      </c>
      <c r="E162" s="39">
        <f>SUM(E112:E161)</f>
        <v>21592</v>
      </c>
      <c r="F162" s="83">
        <f>G162/B162</f>
        <v>1</v>
      </c>
      <c r="G162" s="34">
        <f>COUNTIF(G112:G161, "&gt;0")</f>
        <v>50</v>
      </c>
      <c r="H162" s="33"/>
      <c r="I162" s="39">
        <f>SUM(I112:I161)</f>
        <v>5050</v>
      </c>
      <c r="J162" s="34">
        <f>COUNTA(J112:J161)</f>
        <v>20</v>
      </c>
      <c r="K162" s="39">
        <f>SUM(K112:K161)</f>
        <v>96</v>
      </c>
      <c r="L162" s="45">
        <f>K162/I162</f>
        <v>1.9009900990099009E-2</v>
      </c>
    </row>
    <row r="163" spans="1:12" ht="12.75" customHeight="1" x14ac:dyDescent="0.15">
      <c r="A163" s="33"/>
      <c r="B163" s="34"/>
      <c r="C163" s="33"/>
      <c r="D163" s="57"/>
      <c r="E163" s="57"/>
      <c r="F163" s="56"/>
      <c r="G163" s="56"/>
      <c r="H163" s="56"/>
      <c r="I163" s="59"/>
      <c r="J163" s="38"/>
      <c r="K163" s="37"/>
      <c r="L163" s="37"/>
    </row>
    <row r="164" spans="1:12" ht="12.75" customHeight="1" x14ac:dyDescent="0.15">
      <c r="A164" s="71" t="s">
        <v>494</v>
      </c>
      <c r="B164" s="71" t="s">
        <v>495</v>
      </c>
      <c r="C164" s="71" t="s">
        <v>496</v>
      </c>
      <c r="D164" s="71">
        <v>1</v>
      </c>
      <c r="E164" s="71">
        <v>269</v>
      </c>
      <c r="F164" s="71" t="s">
        <v>32</v>
      </c>
      <c r="G164" s="71">
        <v>1</v>
      </c>
      <c r="H164" s="71" t="s">
        <v>621</v>
      </c>
      <c r="I164" s="33">
        <v>101</v>
      </c>
      <c r="J164" s="138"/>
      <c r="K164" s="138"/>
      <c r="L164" s="148">
        <f t="shared" ref="L164:L226" si="5">K164/I164</f>
        <v>0</v>
      </c>
    </row>
    <row r="165" spans="1:12" ht="12.75" customHeight="1" x14ac:dyDescent="0.15">
      <c r="A165" s="71" t="s">
        <v>494</v>
      </c>
      <c r="B165" s="71" t="s">
        <v>497</v>
      </c>
      <c r="C165" s="71" t="s">
        <v>498</v>
      </c>
      <c r="D165" s="71">
        <v>1</v>
      </c>
      <c r="E165" s="71">
        <v>92</v>
      </c>
      <c r="F165" s="71" t="s">
        <v>32</v>
      </c>
      <c r="G165" s="71">
        <v>1</v>
      </c>
      <c r="H165" s="71" t="s">
        <v>621</v>
      </c>
      <c r="I165" s="33">
        <v>101</v>
      </c>
      <c r="J165" s="138"/>
      <c r="K165" s="138"/>
      <c r="L165" s="148">
        <f t="shared" si="5"/>
        <v>0</v>
      </c>
    </row>
    <row r="166" spans="1:12" ht="12.75" customHeight="1" x14ac:dyDescent="0.15">
      <c r="A166" s="71" t="s">
        <v>494</v>
      </c>
      <c r="B166" s="71" t="s">
        <v>499</v>
      </c>
      <c r="C166" s="71" t="s">
        <v>500</v>
      </c>
      <c r="D166" s="71">
        <v>1</v>
      </c>
      <c r="E166" s="71">
        <v>301</v>
      </c>
      <c r="F166" s="71" t="s">
        <v>32</v>
      </c>
      <c r="G166" s="71">
        <v>1</v>
      </c>
      <c r="H166" s="71" t="s">
        <v>621</v>
      </c>
      <c r="I166" s="33">
        <v>101</v>
      </c>
      <c r="J166" s="138" t="s">
        <v>32</v>
      </c>
      <c r="K166" s="138">
        <v>2</v>
      </c>
      <c r="L166" s="148">
        <f t="shared" si="5"/>
        <v>1.9801980198019802E-2</v>
      </c>
    </row>
    <row r="167" spans="1:12" ht="12.75" customHeight="1" x14ac:dyDescent="0.15">
      <c r="A167" s="71" t="s">
        <v>494</v>
      </c>
      <c r="B167" s="71" t="s">
        <v>501</v>
      </c>
      <c r="C167" s="71" t="s">
        <v>500</v>
      </c>
      <c r="D167" s="71">
        <v>1</v>
      </c>
      <c r="E167" s="71">
        <v>56</v>
      </c>
      <c r="F167" s="71" t="s">
        <v>32</v>
      </c>
      <c r="G167" s="71">
        <v>1</v>
      </c>
      <c r="H167" s="71" t="s">
        <v>621</v>
      </c>
      <c r="I167" s="33">
        <v>101</v>
      </c>
      <c r="J167" s="138"/>
      <c r="K167" s="138"/>
      <c r="L167" s="148">
        <f t="shared" si="5"/>
        <v>0</v>
      </c>
    </row>
    <row r="168" spans="1:12" ht="12.75" customHeight="1" x14ac:dyDescent="0.15">
      <c r="A168" s="71" t="s">
        <v>494</v>
      </c>
      <c r="B168" s="71" t="s">
        <v>502</v>
      </c>
      <c r="C168" s="71" t="s">
        <v>503</v>
      </c>
      <c r="D168" s="71">
        <v>1</v>
      </c>
      <c r="E168" s="71">
        <v>116</v>
      </c>
      <c r="F168" s="71" t="s">
        <v>32</v>
      </c>
      <c r="G168" s="71">
        <v>1</v>
      </c>
      <c r="H168" s="71" t="s">
        <v>621</v>
      </c>
      <c r="I168" s="33">
        <v>101</v>
      </c>
      <c r="J168" s="138"/>
      <c r="K168" s="138"/>
      <c r="L168" s="148">
        <f t="shared" si="5"/>
        <v>0</v>
      </c>
    </row>
    <row r="169" spans="1:12" ht="12.75" customHeight="1" x14ac:dyDescent="0.15">
      <c r="A169" s="71" t="s">
        <v>494</v>
      </c>
      <c r="B169" s="71" t="s">
        <v>504</v>
      </c>
      <c r="C169" s="71" t="s">
        <v>505</v>
      </c>
      <c r="D169" s="71">
        <v>1</v>
      </c>
      <c r="E169" s="71">
        <v>62</v>
      </c>
      <c r="F169" s="71" t="s">
        <v>32</v>
      </c>
      <c r="G169" s="71">
        <v>1</v>
      </c>
      <c r="H169" s="71" t="s">
        <v>621</v>
      </c>
      <c r="I169" s="33">
        <v>101</v>
      </c>
      <c r="J169" s="138"/>
      <c r="K169" s="138"/>
      <c r="L169" s="148">
        <f t="shared" si="5"/>
        <v>0</v>
      </c>
    </row>
    <row r="170" spans="1:12" ht="12.75" customHeight="1" x14ac:dyDescent="0.15">
      <c r="A170" s="71" t="s">
        <v>494</v>
      </c>
      <c r="B170" s="71" t="s">
        <v>506</v>
      </c>
      <c r="C170" s="71" t="s">
        <v>507</v>
      </c>
      <c r="D170" s="71">
        <v>1</v>
      </c>
      <c r="E170" s="71">
        <v>46</v>
      </c>
      <c r="F170" s="71" t="s">
        <v>32</v>
      </c>
      <c r="G170" s="71">
        <v>1</v>
      </c>
      <c r="H170" s="71" t="s">
        <v>621</v>
      </c>
      <c r="I170" s="33">
        <v>101</v>
      </c>
      <c r="J170" s="138"/>
      <c r="K170" s="138"/>
      <c r="L170" s="148">
        <f t="shared" si="5"/>
        <v>0</v>
      </c>
    </row>
    <row r="171" spans="1:12" ht="12.75" customHeight="1" x14ac:dyDescent="0.15">
      <c r="A171" s="71" t="s">
        <v>494</v>
      </c>
      <c r="B171" s="71" t="s">
        <v>508</v>
      </c>
      <c r="C171" s="71" t="s">
        <v>509</v>
      </c>
      <c r="D171" s="71">
        <v>1</v>
      </c>
      <c r="E171" s="71">
        <v>237</v>
      </c>
      <c r="F171" s="71" t="s">
        <v>32</v>
      </c>
      <c r="G171" s="71">
        <v>1</v>
      </c>
      <c r="H171" s="71" t="s">
        <v>621</v>
      </c>
      <c r="I171" s="33">
        <v>101</v>
      </c>
      <c r="J171" s="138"/>
      <c r="K171" s="138"/>
      <c r="L171" s="148">
        <f t="shared" si="5"/>
        <v>0</v>
      </c>
    </row>
    <row r="172" spans="1:12" ht="12.75" customHeight="1" x14ac:dyDescent="0.15">
      <c r="A172" s="71" t="s">
        <v>494</v>
      </c>
      <c r="B172" s="71" t="s">
        <v>510</v>
      </c>
      <c r="C172" s="71" t="s">
        <v>511</v>
      </c>
      <c r="D172" s="71">
        <v>1</v>
      </c>
      <c r="E172" s="71">
        <v>53</v>
      </c>
      <c r="F172" s="71" t="s">
        <v>32</v>
      </c>
      <c r="G172" s="71">
        <v>1</v>
      </c>
      <c r="H172" s="71" t="s">
        <v>621</v>
      </c>
      <c r="I172" s="33">
        <v>101</v>
      </c>
      <c r="J172" s="138"/>
      <c r="K172" s="138"/>
      <c r="L172" s="148">
        <f t="shared" si="5"/>
        <v>0</v>
      </c>
    </row>
    <row r="173" spans="1:12" ht="12.75" customHeight="1" x14ac:dyDescent="0.15">
      <c r="A173" s="71" t="s">
        <v>494</v>
      </c>
      <c r="B173" s="71" t="s">
        <v>512</v>
      </c>
      <c r="C173" s="71" t="s">
        <v>513</v>
      </c>
      <c r="D173" s="71">
        <v>1</v>
      </c>
      <c r="E173" s="71">
        <v>36</v>
      </c>
      <c r="F173" s="71" t="s">
        <v>32</v>
      </c>
      <c r="G173" s="71">
        <v>1</v>
      </c>
      <c r="H173" s="71" t="s">
        <v>621</v>
      </c>
      <c r="I173" s="33">
        <v>101</v>
      </c>
      <c r="J173" s="138"/>
      <c r="K173" s="138"/>
      <c r="L173" s="148">
        <f t="shared" si="5"/>
        <v>0</v>
      </c>
    </row>
    <row r="174" spans="1:12" ht="12.75" customHeight="1" x14ac:dyDescent="0.15">
      <c r="A174" s="71" t="s">
        <v>494</v>
      </c>
      <c r="B174" s="71" t="s">
        <v>514</v>
      </c>
      <c r="C174" s="71" t="s">
        <v>515</v>
      </c>
      <c r="D174" s="71">
        <v>1</v>
      </c>
      <c r="E174" s="71">
        <v>50</v>
      </c>
      <c r="F174" s="71" t="s">
        <v>32</v>
      </c>
      <c r="G174" s="71">
        <v>1</v>
      </c>
      <c r="H174" s="71" t="s">
        <v>621</v>
      </c>
      <c r="I174" s="33">
        <v>101</v>
      </c>
      <c r="J174" s="138"/>
      <c r="K174" s="138"/>
      <c r="L174" s="148">
        <f t="shared" si="5"/>
        <v>0</v>
      </c>
    </row>
    <row r="175" spans="1:12" ht="12.75" customHeight="1" x14ac:dyDescent="0.15">
      <c r="A175" s="71" t="s">
        <v>494</v>
      </c>
      <c r="B175" s="71" t="s">
        <v>516</v>
      </c>
      <c r="C175" s="71" t="s">
        <v>517</v>
      </c>
      <c r="D175" s="71">
        <v>1</v>
      </c>
      <c r="E175" s="71">
        <v>63</v>
      </c>
      <c r="F175" s="71" t="s">
        <v>32</v>
      </c>
      <c r="G175" s="71">
        <v>1</v>
      </c>
      <c r="H175" s="71" t="s">
        <v>621</v>
      </c>
      <c r="I175" s="33">
        <v>101</v>
      </c>
      <c r="J175" s="138"/>
      <c r="K175" s="138"/>
      <c r="L175" s="148">
        <f t="shared" si="5"/>
        <v>0</v>
      </c>
    </row>
    <row r="176" spans="1:12" ht="12.75" customHeight="1" x14ac:dyDescent="0.15">
      <c r="A176" s="71" t="s">
        <v>494</v>
      </c>
      <c r="B176" s="71" t="s">
        <v>518</v>
      </c>
      <c r="C176" s="71" t="s">
        <v>517</v>
      </c>
      <c r="D176" s="71">
        <v>1</v>
      </c>
      <c r="E176" s="71">
        <v>73</v>
      </c>
      <c r="F176" s="71" t="s">
        <v>32</v>
      </c>
      <c r="G176" s="71">
        <v>1</v>
      </c>
      <c r="H176" s="71" t="s">
        <v>621</v>
      </c>
      <c r="I176" s="33">
        <v>101</v>
      </c>
      <c r="J176" s="138"/>
      <c r="K176" s="138"/>
      <c r="L176" s="148">
        <f t="shared" si="5"/>
        <v>0</v>
      </c>
    </row>
    <row r="177" spans="1:12" ht="12.75" customHeight="1" x14ac:dyDescent="0.15">
      <c r="A177" s="71" t="s">
        <v>494</v>
      </c>
      <c r="B177" s="71" t="s">
        <v>519</v>
      </c>
      <c r="C177" s="71" t="s">
        <v>520</v>
      </c>
      <c r="D177" s="71">
        <v>1</v>
      </c>
      <c r="E177" s="71">
        <v>103</v>
      </c>
      <c r="F177" s="71" t="s">
        <v>32</v>
      </c>
      <c r="G177" s="71">
        <v>1</v>
      </c>
      <c r="H177" s="71" t="s">
        <v>621</v>
      </c>
      <c r="I177" s="33">
        <v>101</v>
      </c>
      <c r="J177" s="138"/>
      <c r="K177" s="138"/>
      <c r="L177" s="148">
        <f t="shared" si="5"/>
        <v>0</v>
      </c>
    </row>
    <row r="178" spans="1:12" ht="12.75" customHeight="1" x14ac:dyDescent="0.15">
      <c r="A178" s="71" t="s">
        <v>494</v>
      </c>
      <c r="B178" s="71" t="s">
        <v>521</v>
      </c>
      <c r="C178" s="71" t="s">
        <v>522</v>
      </c>
      <c r="D178" s="71">
        <v>1</v>
      </c>
      <c r="E178" s="71">
        <v>47</v>
      </c>
      <c r="F178" s="71" t="s">
        <v>32</v>
      </c>
      <c r="G178" s="71">
        <v>1</v>
      </c>
      <c r="H178" s="71" t="s">
        <v>621</v>
      </c>
      <c r="I178" s="33">
        <v>101</v>
      </c>
      <c r="J178" s="138"/>
      <c r="K178" s="138"/>
      <c r="L178" s="148">
        <f t="shared" si="5"/>
        <v>0</v>
      </c>
    </row>
    <row r="179" spans="1:12" ht="12.75" customHeight="1" x14ac:dyDescent="0.15">
      <c r="A179" s="71" t="s">
        <v>494</v>
      </c>
      <c r="B179" s="71" t="s">
        <v>523</v>
      </c>
      <c r="C179" s="71" t="s">
        <v>524</v>
      </c>
      <c r="D179" s="71">
        <v>1</v>
      </c>
      <c r="E179" s="71">
        <v>54</v>
      </c>
      <c r="F179" s="71" t="s">
        <v>32</v>
      </c>
      <c r="G179" s="71">
        <v>1</v>
      </c>
      <c r="H179" s="71" t="s">
        <v>621</v>
      </c>
      <c r="I179" s="33">
        <v>101</v>
      </c>
      <c r="J179" s="138"/>
      <c r="K179" s="138"/>
      <c r="L179" s="148">
        <f t="shared" si="5"/>
        <v>0</v>
      </c>
    </row>
    <row r="180" spans="1:12" ht="12.75" customHeight="1" x14ac:dyDescent="0.15">
      <c r="A180" s="71" t="s">
        <v>494</v>
      </c>
      <c r="B180" s="71" t="s">
        <v>525</v>
      </c>
      <c r="C180" s="71" t="s">
        <v>526</v>
      </c>
      <c r="D180" s="71">
        <v>1</v>
      </c>
      <c r="E180" s="71">
        <v>57</v>
      </c>
      <c r="F180" s="71" t="s">
        <v>32</v>
      </c>
      <c r="G180" s="71">
        <v>1</v>
      </c>
      <c r="H180" s="71" t="s">
        <v>621</v>
      </c>
      <c r="I180" s="33">
        <v>101</v>
      </c>
      <c r="J180" s="138" t="s">
        <v>32</v>
      </c>
      <c r="K180" s="138">
        <v>2</v>
      </c>
      <c r="L180" s="148">
        <f t="shared" si="5"/>
        <v>1.9801980198019802E-2</v>
      </c>
    </row>
    <row r="181" spans="1:12" ht="12.75" customHeight="1" x14ac:dyDescent="0.15">
      <c r="A181" s="71" t="s">
        <v>494</v>
      </c>
      <c r="B181" s="71" t="s">
        <v>527</v>
      </c>
      <c r="C181" s="71" t="s">
        <v>528</v>
      </c>
      <c r="D181" s="71">
        <v>1</v>
      </c>
      <c r="E181" s="71">
        <v>48</v>
      </c>
      <c r="F181" s="71" t="s">
        <v>32</v>
      </c>
      <c r="G181" s="71">
        <v>1</v>
      </c>
      <c r="H181" s="71" t="s">
        <v>621</v>
      </c>
      <c r="I181" s="33">
        <v>101</v>
      </c>
      <c r="J181" s="138"/>
      <c r="K181" s="138"/>
      <c r="L181" s="148">
        <f t="shared" si="5"/>
        <v>0</v>
      </c>
    </row>
    <row r="182" spans="1:12" ht="12.75" customHeight="1" x14ac:dyDescent="0.15">
      <c r="A182" s="71" t="s">
        <v>494</v>
      </c>
      <c r="B182" s="71" t="s">
        <v>529</v>
      </c>
      <c r="C182" s="71" t="s">
        <v>530</v>
      </c>
      <c r="D182" s="71">
        <v>1</v>
      </c>
      <c r="E182" s="71">
        <v>32</v>
      </c>
      <c r="F182" s="71" t="s">
        <v>32</v>
      </c>
      <c r="G182" s="71">
        <v>1</v>
      </c>
      <c r="H182" s="71" t="s">
        <v>621</v>
      </c>
      <c r="I182" s="33">
        <v>101</v>
      </c>
      <c r="J182" s="138"/>
      <c r="K182" s="138"/>
      <c r="L182" s="148">
        <f t="shared" si="5"/>
        <v>0</v>
      </c>
    </row>
    <row r="183" spans="1:12" ht="12.75" customHeight="1" x14ac:dyDescent="0.15">
      <c r="A183" s="71" t="s">
        <v>494</v>
      </c>
      <c r="B183" s="71" t="s">
        <v>531</v>
      </c>
      <c r="C183" s="71" t="s">
        <v>532</v>
      </c>
      <c r="D183" s="71">
        <v>1</v>
      </c>
      <c r="E183" s="71">
        <v>99</v>
      </c>
      <c r="F183" s="71" t="s">
        <v>32</v>
      </c>
      <c r="G183" s="71">
        <v>1</v>
      </c>
      <c r="H183" s="71" t="s">
        <v>621</v>
      </c>
      <c r="I183" s="33">
        <v>101</v>
      </c>
      <c r="J183" s="138"/>
      <c r="K183" s="138"/>
      <c r="L183" s="148">
        <f t="shared" si="5"/>
        <v>0</v>
      </c>
    </row>
    <row r="184" spans="1:12" ht="12.75" customHeight="1" x14ac:dyDescent="0.15">
      <c r="A184" s="71" t="s">
        <v>494</v>
      </c>
      <c r="B184" s="71" t="s">
        <v>533</v>
      </c>
      <c r="C184" s="71" t="s">
        <v>534</v>
      </c>
      <c r="D184" s="71">
        <v>1</v>
      </c>
      <c r="E184" s="71">
        <v>65</v>
      </c>
      <c r="F184" s="71" t="s">
        <v>32</v>
      </c>
      <c r="G184" s="71">
        <v>1</v>
      </c>
      <c r="H184" s="71" t="s">
        <v>621</v>
      </c>
      <c r="I184" s="33">
        <v>101</v>
      </c>
      <c r="J184" s="138"/>
      <c r="K184" s="138"/>
      <c r="L184" s="148">
        <f t="shared" si="5"/>
        <v>0</v>
      </c>
    </row>
    <row r="185" spans="1:12" ht="12.75" customHeight="1" x14ac:dyDescent="0.15">
      <c r="A185" s="71" t="s">
        <v>494</v>
      </c>
      <c r="B185" s="71" t="s">
        <v>535</v>
      </c>
      <c r="C185" s="71" t="s">
        <v>536</v>
      </c>
      <c r="D185" s="71">
        <v>1</v>
      </c>
      <c r="E185" s="71">
        <v>81</v>
      </c>
      <c r="F185" s="71" t="s">
        <v>32</v>
      </c>
      <c r="G185" s="71">
        <v>1</v>
      </c>
      <c r="H185" s="71" t="s">
        <v>621</v>
      </c>
      <c r="I185" s="33">
        <v>101</v>
      </c>
      <c r="J185" s="138"/>
      <c r="K185" s="138"/>
      <c r="L185" s="148">
        <f t="shared" si="5"/>
        <v>0</v>
      </c>
    </row>
    <row r="186" spans="1:12" ht="12.75" customHeight="1" x14ac:dyDescent="0.15">
      <c r="A186" s="71" t="s">
        <v>494</v>
      </c>
      <c r="B186" s="71" t="s">
        <v>537</v>
      </c>
      <c r="C186" s="71" t="s">
        <v>538</v>
      </c>
      <c r="D186" s="71">
        <v>1</v>
      </c>
      <c r="E186" s="71">
        <v>37</v>
      </c>
      <c r="F186" s="71" t="s">
        <v>32</v>
      </c>
      <c r="G186" s="71">
        <v>1</v>
      </c>
      <c r="H186" s="71" t="s">
        <v>621</v>
      </c>
      <c r="I186" s="33">
        <v>101</v>
      </c>
      <c r="J186" s="138"/>
      <c r="K186" s="138"/>
      <c r="L186" s="148">
        <f t="shared" si="5"/>
        <v>0</v>
      </c>
    </row>
    <row r="187" spans="1:12" ht="12.75" customHeight="1" x14ac:dyDescent="0.15">
      <c r="A187" s="71" t="s">
        <v>494</v>
      </c>
      <c r="B187" s="71" t="s">
        <v>539</v>
      </c>
      <c r="C187" s="71" t="s">
        <v>540</v>
      </c>
      <c r="D187" s="71">
        <v>1</v>
      </c>
      <c r="E187" s="71">
        <v>410</v>
      </c>
      <c r="F187" s="71" t="s">
        <v>32</v>
      </c>
      <c r="G187" s="71">
        <v>1</v>
      </c>
      <c r="H187" s="71" t="s">
        <v>621</v>
      </c>
      <c r="I187" s="33">
        <v>101</v>
      </c>
      <c r="J187" s="138"/>
      <c r="K187" s="138"/>
      <c r="L187" s="148">
        <f t="shared" si="5"/>
        <v>0</v>
      </c>
    </row>
    <row r="188" spans="1:12" ht="12.75" customHeight="1" x14ac:dyDescent="0.15">
      <c r="A188" s="71" t="s">
        <v>494</v>
      </c>
      <c r="B188" s="71" t="s">
        <v>541</v>
      </c>
      <c r="C188" s="71" t="s">
        <v>542</v>
      </c>
      <c r="D188" s="71">
        <v>1</v>
      </c>
      <c r="E188" s="71">
        <v>78</v>
      </c>
      <c r="F188" s="71" t="s">
        <v>32</v>
      </c>
      <c r="G188" s="71">
        <v>1</v>
      </c>
      <c r="H188" s="71" t="s">
        <v>621</v>
      </c>
      <c r="I188" s="33">
        <v>101</v>
      </c>
      <c r="J188" s="138"/>
      <c r="K188" s="138"/>
      <c r="L188" s="148">
        <f t="shared" si="5"/>
        <v>0</v>
      </c>
    </row>
    <row r="189" spans="1:12" ht="12.75" customHeight="1" x14ac:dyDescent="0.15">
      <c r="A189" s="71" t="s">
        <v>494</v>
      </c>
      <c r="B189" s="71" t="s">
        <v>543</v>
      </c>
      <c r="C189" s="71" t="s">
        <v>544</v>
      </c>
      <c r="D189" s="71">
        <v>1</v>
      </c>
      <c r="E189" s="71">
        <v>56</v>
      </c>
      <c r="F189" s="71" t="s">
        <v>32</v>
      </c>
      <c r="G189" s="71">
        <v>1</v>
      </c>
      <c r="H189" s="71" t="s">
        <v>621</v>
      </c>
      <c r="I189" s="33">
        <v>101</v>
      </c>
      <c r="J189" s="138"/>
      <c r="K189" s="138"/>
      <c r="L189" s="148">
        <f t="shared" si="5"/>
        <v>0</v>
      </c>
    </row>
    <row r="190" spans="1:12" ht="12.75" customHeight="1" x14ac:dyDescent="0.15">
      <c r="A190" s="71" t="s">
        <v>494</v>
      </c>
      <c r="B190" s="71" t="s">
        <v>545</v>
      </c>
      <c r="C190" s="71" t="s">
        <v>546</v>
      </c>
      <c r="D190" s="71">
        <v>1</v>
      </c>
      <c r="E190" s="71">
        <v>54</v>
      </c>
      <c r="F190" s="71" t="s">
        <v>32</v>
      </c>
      <c r="G190" s="71">
        <v>1</v>
      </c>
      <c r="H190" s="71" t="s">
        <v>621</v>
      </c>
      <c r="I190" s="33">
        <v>101</v>
      </c>
      <c r="J190" s="138"/>
      <c r="K190" s="138"/>
      <c r="L190" s="148">
        <f t="shared" si="5"/>
        <v>0</v>
      </c>
    </row>
    <row r="191" spans="1:12" ht="12.75" customHeight="1" x14ac:dyDescent="0.15">
      <c r="A191" s="71" t="s">
        <v>494</v>
      </c>
      <c r="B191" s="71" t="s">
        <v>547</v>
      </c>
      <c r="C191" s="71" t="s">
        <v>548</v>
      </c>
      <c r="D191" s="71">
        <v>1</v>
      </c>
      <c r="E191" s="71">
        <v>114</v>
      </c>
      <c r="F191" s="71" t="s">
        <v>32</v>
      </c>
      <c r="G191" s="71">
        <v>1</v>
      </c>
      <c r="H191" s="71" t="s">
        <v>621</v>
      </c>
      <c r="I191" s="33">
        <v>101</v>
      </c>
      <c r="J191" s="138"/>
      <c r="K191" s="138"/>
      <c r="L191" s="148">
        <f t="shared" si="5"/>
        <v>0</v>
      </c>
    </row>
    <row r="192" spans="1:12" ht="12.75" customHeight="1" x14ac:dyDescent="0.15">
      <c r="A192" s="71" t="s">
        <v>494</v>
      </c>
      <c r="B192" s="71" t="s">
        <v>549</v>
      </c>
      <c r="C192" s="71" t="s">
        <v>550</v>
      </c>
      <c r="D192" s="71">
        <v>1</v>
      </c>
      <c r="E192" s="71">
        <v>70</v>
      </c>
      <c r="F192" s="71" t="s">
        <v>32</v>
      </c>
      <c r="G192" s="71">
        <v>1</v>
      </c>
      <c r="H192" s="71" t="s">
        <v>621</v>
      </c>
      <c r="I192" s="33">
        <v>101</v>
      </c>
      <c r="J192" s="138"/>
      <c r="K192" s="138"/>
      <c r="L192" s="148">
        <f t="shared" si="5"/>
        <v>0</v>
      </c>
    </row>
    <row r="193" spans="1:12" ht="12.75" customHeight="1" x14ac:dyDescent="0.15">
      <c r="A193" s="71" t="s">
        <v>494</v>
      </c>
      <c r="B193" s="71" t="s">
        <v>551</v>
      </c>
      <c r="C193" s="71" t="s">
        <v>552</v>
      </c>
      <c r="D193" s="71">
        <v>1</v>
      </c>
      <c r="E193" s="71">
        <v>65</v>
      </c>
      <c r="F193" s="71" t="s">
        <v>32</v>
      </c>
      <c r="G193" s="71">
        <v>1</v>
      </c>
      <c r="H193" s="71" t="s">
        <v>621</v>
      </c>
      <c r="I193" s="33">
        <v>101</v>
      </c>
      <c r="J193" s="138"/>
      <c r="K193" s="138"/>
      <c r="L193" s="148">
        <f t="shared" si="5"/>
        <v>0</v>
      </c>
    </row>
    <row r="194" spans="1:12" ht="12.75" customHeight="1" x14ac:dyDescent="0.15">
      <c r="A194" s="71" t="s">
        <v>494</v>
      </c>
      <c r="B194" s="71" t="s">
        <v>553</v>
      </c>
      <c r="C194" s="71" t="s">
        <v>554</v>
      </c>
      <c r="D194" s="71">
        <v>1</v>
      </c>
      <c r="E194" s="71">
        <v>55</v>
      </c>
      <c r="F194" s="71" t="s">
        <v>32</v>
      </c>
      <c r="G194" s="71">
        <v>1</v>
      </c>
      <c r="H194" s="71" t="s">
        <v>621</v>
      </c>
      <c r="I194" s="33">
        <v>101</v>
      </c>
      <c r="J194" s="138"/>
      <c r="K194" s="138"/>
      <c r="L194" s="148">
        <f t="shared" si="5"/>
        <v>0</v>
      </c>
    </row>
    <row r="195" spans="1:12" ht="12.75" customHeight="1" x14ac:dyDescent="0.15">
      <c r="A195" s="71" t="s">
        <v>494</v>
      </c>
      <c r="B195" s="71" t="s">
        <v>555</v>
      </c>
      <c r="C195" s="71" t="s">
        <v>556</v>
      </c>
      <c r="D195" s="71">
        <v>1</v>
      </c>
      <c r="E195" s="71">
        <v>55</v>
      </c>
      <c r="F195" s="71" t="s">
        <v>32</v>
      </c>
      <c r="G195" s="71">
        <v>1</v>
      </c>
      <c r="H195" s="71" t="s">
        <v>621</v>
      </c>
      <c r="I195" s="33">
        <v>101</v>
      </c>
      <c r="J195" s="138"/>
      <c r="K195" s="138"/>
      <c r="L195" s="148">
        <f t="shared" si="5"/>
        <v>0</v>
      </c>
    </row>
    <row r="196" spans="1:12" ht="12.75" customHeight="1" x14ac:dyDescent="0.15">
      <c r="A196" s="71" t="s">
        <v>494</v>
      </c>
      <c r="B196" s="71" t="s">
        <v>557</v>
      </c>
      <c r="C196" s="71" t="s">
        <v>558</v>
      </c>
      <c r="D196" s="71">
        <v>1</v>
      </c>
      <c r="E196" s="71">
        <v>203</v>
      </c>
      <c r="F196" s="71" t="s">
        <v>32</v>
      </c>
      <c r="G196" s="71">
        <v>1</v>
      </c>
      <c r="H196" s="71" t="s">
        <v>621</v>
      </c>
      <c r="I196" s="33">
        <v>101</v>
      </c>
      <c r="J196" s="138"/>
      <c r="K196" s="138"/>
      <c r="L196" s="148">
        <f t="shared" si="5"/>
        <v>0</v>
      </c>
    </row>
    <row r="197" spans="1:12" ht="12.75" customHeight="1" x14ac:dyDescent="0.15">
      <c r="A197" s="71" t="s">
        <v>494</v>
      </c>
      <c r="B197" s="71" t="s">
        <v>559</v>
      </c>
      <c r="C197" s="71" t="s">
        <v>560</v>
      </c>
      <c r="D197" s="71">
        <v>1</v>
      </c>
      <c r="E197" s="71">
        <v>42</v>
      </c>
      <c r="F197" s="71" t="s">
        <v>32</v>
      </c>
      <c r="G197" s="71">
        <v>1</v>
      </c>
      <c r="H197" s="71" t="s">
        <v>621</v>
      </c>
      <c r="I197" s="33">
        <v>101</v>
      </c>
      <c r="J197" s="138"/>
      <c r="K197" s="138"/>
      <c r="L197" s="148">
        <f t="shared" si="5"/>
        <v>0</v>
      </c>
    </row>
    <row r="198" spans="1:12" ht="12.75" customHeight="1" x14ac:dyDescent="0.15">
      <c r="A198" s="71" t="s">
        <v>494</v>
      </c>
      <c r="B198" s="71" t="s">
        <v>561</v>
      </c>
      <c r="C198" s="71" t="s">
        <v>562</v>
      </c>
      <c r="D198" s="71">
        <v>1</v>
      </c>
      <c r="E198" s="71">
        <v>31</v>
      </c>
      <c r="F198" s="71" t="s">
        <v>32</v>
      </c>
      <c r="G198" s="71">
        <v>1</v>
      </c>
      <c r="H198" s="71" t="s">
        <v>621</v>
      </c>
      <c r="I198" s="33">
        <v>101</v>
      </c>
      <c r="J198" s="138"/>
      <c r="K198" s="138"/>
      <c r="L198" s="148">
        <f t="shared" si="5"/>
        <v>0</v>
      </c>
    </row>
    <row r="199" spans="1:12" ht="12.75" customHeight="1" x14ac:dyDescent="0.15">
      <c r="A199" s="71" t="s">
        <v>494</v>
      </c>
      <c r="B199" s="71" t="s">
        <v>563</v>
      </c>
      <c r="C199" s="71" t="s">
        <v>564</v>
      </c>
      <c r="D199" s="71">
        <v>1</v>
      </c>
      <c r="E199" s="71">
        <v>64</v>
      </c>
      <c r="F199" s="71" t="s">
        <v>32</v>
      </c>
      <c r="G199" s="71">
        <v>1</v>
      </c>
      <c r="H199" s="71" t="s">
        <v>621</v>
      </c>
      <c r="I199" s="33">
        <v>101</v>
      </c>
      <c r="J199" s="138"/>
      <c r="K199" s="138"/>
      <c r="L199" s="148">
        <f t="shared" si="5"/>
        <v>0</v>
      </c>
    </row>
    <row r="200" spans="1:12" ht="12.75" customHeight="1" x14ac:dyDescent="0.15">
      <c r="A200" s="71" t="s">
        <v>494</v>
      </c>
      <c r="B200" s="71" t="s">
        <v>565</v>
      </c>
      <c r="C200" s="71" t="s">
        <v>566</v>
      </c>
      <c r="D200" s="71">
        <v>1</v>
      </c>
      <c r="E200" s="71">
        <v>133</v>
      </c>
      <c r="F200" s="71" t="s">
        <v>32</v>
      </c>
      <c r="G200" s="71">
        <v>1</v>
      </c>
      <c r="H200" s="71" t="s">
        <v>621</v>
      </c>
      <c r="I200" s="33">
        <v>101</v>
      </c>
      <c r="J200" s="138"/>
      <c r="K200" s="138"/>
      <c r="L200" s="148">
        <f t="shared" si="5"/>
        <v>0</v>
      </c>
    </row>
    <row r="201" spans="1:12" ht="12.75" customHeight="1" x14ac:dyDescent="0.15">
      <c r="A201" s="71" t="s">
        <v>494</v>
      </c>
      <c r="B201" s="71" t="s">
        <v>567</v>
      </c>
      <c r="C201" s="71" t="s">
        <v>568</v>
      </c>
      <c r="D201" s="71">
        <v>1</v>
      </c>
      <c r="E201" s="71">
        <v>53</v>
      </c>
      <c r="F201" s="71" t="s">
        <v>32</v>
      </c>
      <c r="G201" s="71">
        <v>1</v>
      </c>
      <c r="H201" s="71" t="s">
        <v>621</v>
      </c>
      <c r="I201" s="33">
        <v>101</v>
      </c>
      <c r="J201" s="138"/>
      <c r="K201" s="138"/>
      <c r="L201" s="148">
        <f t="shared" si="5"/>
        <v>0</v>
      </c>
    </row>
    <row r="202" spans="1:12" ht="12.75" customHeight="1" x14ac:dyDescent="0.15">
      <c r="A202" s="71" t="s">
        <v>494</v>
      </c>
      <c r="B202" s="71" t="s">
        <v>569</v>
      </c>
      <c r="C202" s="71" t="s">
        <v>570</v>
      </c>
      <c r="D202" s="71">
        <v>1</v>
      </c>
      <c r="E202" s="71">
        <v>130</v>
      </c>
      <c r="F202" s="71" t="s">
        <v>32</v>
      </c>
      <c r="G202" s="71">
        <v>1</v>
      </c>
      <c r="H202" s="71" t="s">
        <v>621</v>
      </c>
      <c r="I202" s="33">
        <v>101</v>
      </c>
      <c r="J202" s="138"/>
      <c r="K202" s="138"/>
      <c r="L202" s="148">
        <f t="shared" si="5"/>
        <v>0</v>
      </c>
    </row>
    <row r="203" spans="1:12" ht="12.75" customHeight="1" x14ac:dyDescent="0.15">
      <c r="A203" s="71" t="s">
        <v>494</v>
      </c>
      <c r="B203" s="71" t="s">
        <v>571</v>
      </c>
      <c r="C203" s="71" t="s">
        <v>572</v>
      </c>
      <c r="D203" s="71">
        <v>1</v>
      </c>
      <c r="E203" s="71">
        <v>71</v>
      </c>
      <c r="F203" s="71" t="s">
        <v>32</v>
      </c>
      <c r="G203" s="71">
        <v>1</v>
      </c>
      <c r="H203" s="71" t="s">
        <v>621</v>
      </c>
      <c r="I203" s="33">
        <v>101</v>
      </c>
      <c r="J203" s="138"/>
      <c r="K203" s="138"/>
      <c r="L203" s="148">
        <f t="shared" si="5"/>
        <v>0</v>
      </c>
    </row>
    <row r="204" spans="1:12" ht="12.75" customHeight="1" x14ac:dyDescent="0.15">
      <c r="A204" s="71" t="s">
        <v>494</v>
      </c>
      <c r="B204" s="71" t="s">
        <v>573</v>
      </c>
      <c r="C204" s="71" t="s">
        <v>574</v>
      </c>
      <c r="D204" s="71">
        <v>1</v>
      </c>
      <c r="E204" s="71">
        <v>79</v>
      </c>
      <c r="F204" s="71" t="s">
        <v>32</v>
      </c>
      <c r="G204" s="71">
        <v>1</v>
      </c>
      <c r="H204" s="71" t="s">
        <v>621</v>
      </c>
      <c r="I204" s="33">
        <v>101</v>
      </c>
      <c r="J204" s="138"/>
      <c r="K204" s="138"/>
      <c r="L204" s="148">
        <f t="shared" si="5"/>
        <v>0</v>
      </c>
    </row>
    <row r="205" spans="1:12" ht="12.75" customHeight="1" x14ac:dyDescent="0.15">
      <c r="A205" s="71" t="s">
        <v>494</v>
      </c>
      <c r="B205" s="71" t="s">
        <v>575</v>
      </c>
      <c r="C205" s="71" t="s">
        <v>576</v>
      </c>
      <c r="D205" s="71">
        <v>1</v>
      </c>
      <c r="E205" s="71">
        <v>42</v>
      </c>
      <c r="F205" s="71" t="s">
        <v>32</v>
      </c>
      <c r="G205" s="71">
        <v>1</v>
      </c>
      <c r="H205" s="71" t="s">
        <v>621</v>
      </c>
      <c r="I205" s="33">
        <v>101</v>
      </c>
      <c r="J205" s="138"/>
      <c r="K205" s="138"/>
      <c r="L205" s="148">
        <f t="shared" si="5"/>
        <v>0</v>
      </c>
    </row>
    <row r="206" spans="1:12" ht="12.75" customHeight="1" x14ac:dyDescent="0.15">
      <c r="A206" s="71" t="s">
        <v>494</v>
      </c>
      <c r="B206" s="71" t="s">
        <v>577</v>
      </c>
      <c r="C206" s="71" t="s">
        <v>578</v>
      </c>
      <c r="D206" s="71">
        <v>1</v>
      </c>
      <c r="E206" s="71">
        <v>62</v>
      </c>
      <c r="F206" s="71" t="s">
        <v>32</v>
      </c>
      <c r="G206" s="71">
        <v>1</v>
      </c>
      <c r="H206" s="71" t="s">
        <v>621</v>
      </c>
      <c r="I206" s="33">
        <v>101</v>
      </c>
      <c r="J206" s="138"/>
      <c r="K206" s="138"/>
      <c r="L206" s="148">
        <f t="shared" si="5"/>
        <v>0</v>
      </c>
    </row>
    <row r="207" spans="1:12" ht="12.75" customHeight="1" x14ac:dyDescent="0.15">
      <c r="A207" s="71" t="s">
        <v>494</v>
      </c>
      <c r="B207" s="71" t="s">
        <v>579</v>
      </c>
      <c r="C207" s="71" t="s">
        <v>580</v>
      </c>
      <c r="D207" s="71">
        <v>1</v>
      </c>
      <c r="E207" s="71">
        <v>54</v>
      </c>
      <c r="F207" s="71" t="s">
        <v>32</v>
      </c>
      <c r="G207" s="71">
        <v>1</v>
      </c>
      <c r="H207" s="71" t="s">
        <v>621</v>
      </c>
      <c r="I207" s="33">
        <v>101</v>
      </c>
      <c r="J207" s="138"/>
      <c r="K207" s="138"/>
      <c r="L207" s="148">
        <f t="shared" si="5"/>
        <v>0</v>
      </c>
    </row>
    <row r="208" spans="1:12" ht="12.75" customHeight="1" x14ac:dyDescent="0.15">
      <c r="A208" s="71" t="s">
        <v>494</v>
      </c>
      <c r="B208" s="71" t="s">
        <v>581</v>
      </c>
      <c r="C208" s="71" t="s">
        <v>582</v>
      </c>
      <c r="D208" s="71">
        <v>1</v>
      </c>
      <c r="E208" s="71">
        <v>75</v>
      </c>
      <c r="F208" s="71" t="s">
        <v>32</v>
      </c>
      <c r="G208" s="71">
        <v>1</v>
      </c>
      <c r="H208" s="71" t="s">
        <v>621</v>
      </c>
      <c r="I208" s="33">
        <v>101</v>
      </c>
      <c r="J208" s="138"/>
      <c r="K208" s="138"/>
      <c r="L208" s="148">
        <f t="shared" si="5"/>
        <v>0</v>
      </c>
    </row>
    <row r="209" spans="1:12" ht="12.75" customHeight="1" x14ac:dyDescent="0.15">
      <c r="A209" s="71" t="s">
        <v>494</v>
      </c>
      <c r="B209" s="71" t="s">
        <v>583</v>
      </c>
      <c r="C209" s="71" t="s">
        <v>584</v>
      </c>
      <c r="D209" s="71">
        <v>1</v>
      </c>
      <c r="E209" s="71">
        <v>76</v>
      </c>
      <c r="F209" s="71" t="s">
        <v>32</v>
      </c>
      <c r="G209" s="71">
        <v>1</v>
      </c>
      <c r="H209" s="71" t="s">
        <v>621</v>
      </c>
      <c r="I209" s="33">
        <v>101</v>
      </c>
      <c r="J209" s="138"/>
      <c r="K209" s="138"/>
      <c r="L209" s="148">
        <f t="shared" si="5"/>
        <v>0</v>
      </c>
    </row>
    <row r="210" spans="1:12" ht="12.75" customHeight="1" x14ac:dyDescent="0.15">
      <c r="A210" s="71" t="s">
        <v>494</v>
      </c>
      <c r="B210" s="71" t="s">
        <v>585</v>
      </c>
      <c r="C210" s="71" t="s">
        <v>586</v>
      </c>
      <c r="D210" s="71">
        <v>1</v>
      </c>
      <c r="E210" s="71">
        <v>67</v>
      </c>
      <c r="F210" s="71" t="s">
        <v>32</v>
      </c>
      <c r="G210" s="71">
        <v>1</v>
      </c>
      <c r="H210" s="71" t="s">
        <v>621</v>
      </c>
      <c r="I210" s="33">
        <v>101</v>
      </c>
      <c r="J210" s="138"/>
      <c r="K210" s="138"/>
      <c r="L210" s="148">
        <f t="shared" si="5"/>
        <v>0</v>
      </c>
    </row>
    <row r="211" spans="1:12" ht="12.75" customHeight="1" x14ac:dyDescent="0.15">
      <c r="A211" s="71" t="s">
        <v>494</v>
      </c>
      <c r="B211" s="71" t="s">
        <v>587</v>
      </c>
      <c r="C211" s="71" t="s">
        <v>588</v>
      </c>
      <c r="D211" s="71">
        <v>1</v>
      </c>
      <c r="E211" s="71">
        <v>57</v>
      </c>
      <c r="F211" s="71" t="s">
        <v>32</v>
      </c>
      <c r="G211" s="71">
        <v>1</v>
      </c>
      <c r="H211" s="71" t="s">
        <v>621</v>
      </c>
      <c r="I211" s="33">
        <v>101</v>
      </c>
      <c r="J211" s="138"/>
      <c r="K211" s="138"/>
      <c r="L211" s="148">
        <f t="shared" si="5"/>
        <v>0</v>
      </c>
    </row>
    <row r="212" spans="1:12" ht="12.75" customHeight="1" x14ac:dyDescent="0.15">
      <c r="A212" s="71" t="s">
        <v>494</v>
      </c>
      <c r="B212" s="71" t="s">
        <v>589</v>
      </c>
      <c r="C212" s="71" t="s">
        <v>590</v>
      </c>
      <c r="D212" s="71">
        <v>1</v>
      </c>
      <c r="E212" s="71">
        <v>62</v>
      </c>
      <c r="F212" s="71" t="s">
        <v>32</v>
      </c>
      <c r="G212" s="71">
        <v>1</v>
      </c>
      <c r="H212" s="71" t="s">
        <v>621</v>
      </c>
      <c r="I212" s="33">
        <v>101</v>
      </c>
      <c r="J212" s="138"/>
      <c r="K212" s="138"/>
      <c r="L212" s="148">
        <f t="shared" si="5"/>
        <v>0</v>
      </c>
    </row>
    <row r="213" spans="1:12" ht="12.75" customHeight="1" x14ac:dyDescent="0.15">
      <c r="A213" s="71" t="s">
        <v>494</v>
      </c>
      <c r="B213" s="71" t="s">
        <v>591</v>
      </c>
      <c r="C213" s="71" t="s">
        <v>592</v>
      </c>
      <c r="D213" s="71">
        <v>1</v>
      </c>
      <c r="E213" s="71">
        <v>88</v>
      </c>
      <c r="F213" s="71" t="s">
        <v>32</v>
      </c>
      <c r="G213" s="71">
        <v>1</v>
      </c>
      <c r="H213" s="71" t="s">
        <v>621</v>
      </c>
      <c r="I213" s="33">
        <v>101</v>
      </c>
      <c r="J213" s="138"/>
      <c r="K213" s="138"/>
      <c r="L213" s="148">
        <f t="shared" si="5"/>
        <v>0</v>
      </c>
    </row>
    <row r="214" spans="1:12" ht="12.75" customHeight="1" x14ac:dyDescent="0.15">
      <c r="A214" s="71" t="s">
        <v>494</v>
      </c>
      <c r="B214" s="71" t="s">
        <v>593</v>
      </c>
      <c r="C214" s="71" t="s">
        <v>594</v>
      </c>
      <c r="D214" s="71">
        <v>1</v>
      </c>
      <c r="E214" s="71">
        <v>71</v>
      </c>
      <c r="F214" s="71" t="s">
        <v>32</v>
      </c>
      <c r="G214" s="71">
        <v>1</v>
      </c>
      <c r="H214" s="71" t="s">
        <v>621</v>
      </c>
      <c r="I214" s="33">
        <v>101</v>
      </c>
      <c r="J214" s="138"/>
      <c r="K214" s="138"/>
      <c r="L214" s="148">
        <f t="shared" si="5"/>
        <v>0</v>
      </c>
    </row>
    <row r="215" spans="1:12" ht="12.75" customHeight="1" x14ac:dyDescent="0.15">
      <c r="A215" s="71" t="s">
        <v>494</v>
      </c>
      <c r="B215" s="71" t="s">
        <v>595</v>
      </c>
      <c r="C215" s="71" t="s">
        <v>596</v>
      </c>
      <c r="D215" s="71">
        <v>1</v>
      </c>
      <c r="E215" s="71">
        <v>92</v>
      </c>
      <c r="F215" s="71" t="s">
        <v>32</v>
      </c>
      <c r="G215" s="71">
        <v>1</v>
      </c>
      <c r="H215" s="71" t="s">
        <v>621</v>
      </c>
      <c r="I215" s="33">
        <v>101</v>
      </c>
      <c r="J215" s="138"/>
      <c r="K215" s="138"/>
      <c r="L215" s="148">
        <f t="shared" si="5"/>
        <v>0</v>
      </c>
    </row>
    <row r="216" spans="1:12" ht="12.75" customHeight="1" x14ac:dyDescent="0.15">
      <c r="A216" s="71" t="s">
        <v>494</v>
      </c>
      <c r="B216" s="71" t="s">
        <v>597</v>
      </c>
      <c r="C216" s="71" t="s">
        <v>598</v>
      </c>
      <c r="D216" s="71">
        <v>1</v>
      </c>
      <c r="E216" s="71">
        <v>58</v>
      </c>
      <c r="F216" s="71" t="s">
        <v>32</v>
      </c>
      <c r="G216" s="71">
        <v>1</v>
      </c>
      <c r="H216" s="71" t="s">
        <v>621</v>
      </c>
      <c r="I216" s="33">
        <v>101</v>
      </c>
      <c r="J216" s="138"/>
      <c r="K216" s="138"/>
      <c r="L216" s="148">
        <f t="shared" si="5"/>
        <v>0</v>
      </c>
    </row>
    <row r="217" spans="1:12" ht="12.75" customHeight="1" x14ac:dyDescent="0.15">
      <c r="A217" s="71" t="s">
        <v>494</v>
      </c>
      <c r="B217" s="71" t="s">
        <v>599</v>
      </c>
      <c r="C217" s="71" t="s">
        <v>600</v>
      </c>
      <c r="D217" s="71">
        <v>1</v>
      </c>
      <c r="E217" s="71">
        <v>47</v>
      </c>
      <c r="F217" s="71" t="s">
        <v>32</v>
      </c>
      <c r="G217" s="71">
        <v>1</v>
      </c>
      <c r="H217" s="71" t="s">
        <v>621</v>
      </c>
      <c r="I217" s="33">
        <v>101</v>
      </c>
      <c r="J217" s="138"/>
      <c r="K217" s="138"/>
      <c r="L217" s="148">
        <f t="shared" si="5"/>
        <v>0</v>
      </c>
    </row>
    <row r="218" spans="1:12" ht="12.75" customHeight="1" x14ac:dyDescent="0.15">
      <c r="A218" s="71" t="s">
        <v>494</v>
      </c>
      <c r="B218" s="71" t="s">
        <v>601</v>
      </c>
      <c r="C218" s="71" t="s">
        <v>602</v>
      </c>
      <c r="D218" s="71">
        <v>1</v>
      </c>
      <c r="E218" s="71">
        <v>68</v>
      </c>
      <c r="F218" s="71" t="s">
        <v>32</v>
      </c>
      <c r="G218" s="71">
        <v>1</v>
      </c>
      <c r="H218" s="71" t="s">
        <v>621</v>
      </c>
      <c r="I218" s="33">
        <v>101</v>
      </c>
      <c r="J218" s="138"/>
      <c r="K218" s="138"/>
      <c r="L218" s="148">
        <f t="shared" si="5"/>
        <v>0</v>
      </c>
    </row>
    <row r="219" spans="1:12" ht="12.75" customHeight="1" x14ac:dyDescent="0.15">
      <c r="A219" s="71" t="s">
        <v>494</v>
      </c>
      <c r="B219" s="71" t="s">
        <v>603</v>
      </c>
      <c r="C219" s="71" t="s">
        <v>604</v>
      </c>
      <c r="D219" s="71">
        <v>1</v>
      </c>
      <c r="E219" s="71">
        <v>33</v>
      </c>
      <c r="F219" s="71" t="s">
        <v>32</v>
      </c>
      <c r="G219" s="71">
        <v>1</v>
      </c>
      <c r="H219" s="71" t="s">
        <v>621</v>
      </c>
      <c r="I219" s="33">
        <v>101</v>
      </c>
      <c r="J219" s="138"/>
      <c r="K219" s="138"/>
      <c r="L219" s="148">
        <f t="shared" si="5"/>
        <v>0</v>
      </c>
    </row>
    <row r="220" spans="1:12" ht="12.75" customHeight="1" x14ac:dyDescent="0.15">
      <c r="A220" s="71" t="s">
        <v>494</v>
      </c>
      <c r="B220" s="71" t="s">
        <v>605</v>
      </c>
      <c r="C220" s="71" t="s">
        <v>606</v>
      </c>
      <c r="D220" s="71">
        <v>1</v>
      </c>
      <c r="E220" s="71">
        <v>45</v>
      </c>
      <c r="F220" s="71" t="s">
        <v>32</v>
      </c>
      <c r="G220" s="71">
        <v>1</v>
      </c>
      <c r="H220" s="71" t="s">
        <v>621</v>
      </c>
      <c r="I220" s="33">
        <v>101</v>
      </c>
      <c r="J220" s="138"/>
      <c r="K220" s="138"/>
      <c r="L220" s="148">
        <f t="shared" si="5"/>
        <v>0</v>
      </c>
    </row>
    <row r="221" spans="1:12" ht="12.75" customHeight="1" x14ac:dyDescent="0.15">
      <c r="A221" s="71" t="s">
        <v>494</v>
      </c>
      <c r="B221" s="71" t="s">
        <v>607</v>
      </c>
      <c r="C221" s="71" t="s">
        <v>608</v>
      </c>
      <c r="D221" s="71">
        <v>1</v>
      </c>
      <c r="E221" s="71">
        <v>275</v>
      </c>
      <c r="F221" s="71" t="s">
        <v>32</v>
      </c>
      <c r="G221" s="71">
        <v>1</v>
      </c>
      <c r="H221" s="71" t="s">
        <v>621</v>
      </c>
      <c r="I221" s="33">
        <v>101</v>
      </c>
      <c r="J221" s="138"/>
      <c r="K221" s="138"/>
      <c r="L221" s="148">
        <f t="shared" si="5"/>
        <v>0</v>
      </c>
    </row>
    <row r="222" spans="1:12" ht="12.75" customHeight="1" x14ac:dyDescent="0.15">
      <c r="A222" s="71" t="s">
        <v>494</v>
      </c>
      <c r="B222" s="71" t="s">
        <v>609</v>
      </c>
      <c r="C222" s="71" t="s">
        <v>610</v>
      </c>
      <c r="D222" s="71">
        <v>1</v>
      </c>
      <c r="E222" s="71">
        <v>55</v>
      </c>
      <c r="F222" s="71" t="s">
        <v>32</v>
      </c>
      <c r="G222" s="71">
        <v>1</v>
      </c>
      <c r="H222" s="71" t="s">
        <v>621</v>
      </c>
      <c r="I222" s="33">
        <v>101</v>
      </c>
      <c r="J222" s="138"/>
      <c r="K222" s="138"/>
      <c r="L222" s="148">
        <f t="shared" si="5"/>
        <v>0</v>
      </c>
    </row>
    <row r="223" spans="1:12" ht="12.75" customHeight="1" x14ac:dyDescent="0.15">
      <c r="A223" s="71" t="s">
        <v>494</v>
      </c>
      <c r="B223" s="71" t="s">
        <v>611</v>
      </c>
      <c r="C223" s="71" t="s">
        <v>612</v>
      </c>
      <c r="D223" s="71">
        <v>1</v>
      </c>
      <c r="E223" s="71">
        <v>28</v>
      </c>
      <c r="F223" s="71" t="s">
        <v>32</v>
      </c>
      <c r="G223" s="71">
        <v>1</v>
      </c>
      <c r="H223" s="71" t="s">
        <v>621</v>
      </c>
      <c r="I223" s="33">
        <v>101</v>
      </c>
      <c r="J223" s="138"/>
      <c r="K223" s="138"/>
      <c r="L223" s="148">
        <f t="shared" si="5"/>
        <v>0</v>
      </c>
    </row>
    <row r="224" spans="1:12" ht="12.75" customHeight="1" x14ac:dyDescent="0.15">
      <c r="A224" s="71" t="s">
        <v>494</v>
      </c>
      <c r="B224" s="71" t="s">
        <v>613</v>
      </c>
      <c r="C224" s="71" t="s">
        <v>614</v>
      </c>
      <c r="D224" s="71">
        <v>1</v>
      </c>
      <c r="E224" s="71">
        <v>54</v>
      </c>
      <c r="F224" s="71" t="s">
        <v>32</v>
      </c>
      <c r="G224" s="71">
        <v>1</v>
      </c>
      <c r="H224" s="71" t="s">
        <v>621</v>
      </c>
      <c r="I224" s="33">
        <v>101</v>
      </c>
      <c r="J224" s="138"/>
      <c r="K224" s="138"/>
      <c r="L224" s="148">
        <f t="shared" si="5"/>
        <v>0</v>
      </c>
    </row>
    <row r="225" spans="1:12" ht="12.75" customHeight="1" x14ac:dyDescent="0.15">
      <c r="A225" s="71" t="s">
        <v>494</v>
      </c>
      <c r="B225" s="71" t="s">
        <v>615</v>
      </c>
      <c r="C225" s="71" t="s">
        <v>616</v>
      </c>
      <c r="D225" s="71">
        <v>1</v>
      </c>
      <c r="E225" s="71">
        <v>78</v>
      </c>
      <c r="F225" s="71" t="s">
        <v>32</v>
      </c>
      <c r="G225" s="71">
        <v>1</v>
      </c>
      <c r="H225" s="71" t="s">
        <v>621</v>
      </c>
      <c r="I225" s="33">
        <v>101</v>
      </c>
      <c r="J225" s="138"/>
      <c r="K225" s="138"/>
      <c r="L225" s="148">
        <f t="shared" si="5"/>
        <v>0</v>
      </c>
    </row>
    <row r="226" spans="1:12" ht="12.75" customHeight="1" x14ac:dyDescent="0.15">
      <c r="A226" s="72" t="s">
        <v>494</v>
      </c>
      <c r="B226" s="72" t="s">
        <v>617</v>
      </c>
      <c r="C226" s="72" t="s">
        <v>618</v>
      </c>
      <c r="D226" s="72">
        <v>1</v>
      </c>
      <c r="E226" s="72">
        <v>61</v>
      </c>
      <c r="F226" s="72" t="s">
        <v>32</v>
      </c>
      <c r="G226" s="72">
        <v>1</v>
      </c>
      <c r="H226" s="72" t="s">
        <v>621</v>
      </c>
      <c r="I226" s="36">
        <v>101</v>
      </c>
      <c r="J226" s="66" t="s">
        <v>32</v>
      </c>
      <c r="K226" s="66">
        <v>3</v>
      </c>
      <c r="L226" s="149">
        <f t="shared" si="5"/>
        <v>2.9702970297029702E-2</v>
      </c>
    </row>
    <row r="227" spans="1:12" ht="12.75" customHeight="1" x14ac:dyDescent="0.15">
      <c r="A227" s="33"/>
      <c r="B227" s="34">
        <f>COUNTA(B164:B226)</f>
        <v>63</v>
      </c>
      <c r="C227" s="33"/>
      <c r="D227" s="76">
        <f>COUNTIF(D164:D226, "1")</f>
        <v>63</v>
      </c>
      <c r="E227" s="39">
        <f>SUM(E164:E226)</f>
        <v>5388</v>
      </c>
      <c r="F227" s="83">
        <f>G227/B227</f>
        <v>1</v>
      </c>
      <c r="G227" s="34">
        <f>COUNTIF(G164:G226, "&gt;0")</f>
        <v>63</v>
      </c>
      <c r="H227" s="33"/>
      <c r="I227" s="39">
        <f>SUM(I164:I226)</f>
        <v>6363</v>
      </c>
      <c r="J227" s="34">
        <f>COUNTA(J164:J226)</f>
        <v>3</v>
      </c>
      <c r="K227" s="39">
        <f>SUM(K164:K226)</f>
        <v>7</v>
      </c>
      <c r="L227" s="45">
        <f>K227/I227</f>
        <v>1.1001100110011001E-3</v>
      </c>
    </row>
    <row r="228" spans="1:12" ht="12.75" customHeight="1" x14ac:dyDescent="0.15">
      <c r="A228" s="47"/>
      <c r="B228" s="47"/>
      <c r="C228" s="47"/>
      <c r="D228" s="57"/>
      <c r="E228" s="57"/>
      <c r="F228" s="35"/>
      <c r="G228" s="35"/>
      <c r="H228" s="35"/>
      <c r="I228" s="96"/>
      <c r="J228" s="96"/>
      <c r="K228" s="96"/>
      <c r="L228" s="96"/>
    </row>
    <row r="229" spans="1:12" ht="12.75" customHeight="1" x14ac:dyDescent="0.15">
      <c r="A229" s="47"/>
      <c r="B229" s="47"/>
      <c r="C229" s="47"/>
      <c r="D229" s="57"/>
      <c r="E229" s="57"/>
      <c r="F229" s="35"/>
      <c r="G229" s="35"/>
      <c r="H229" s="35"/>
      <c r="I229" s="96"/>
      <c r="J229" s="96"/>
      <c r="K229" s="96"/>
      <c r="L229" s="96"/>
    </row>
    <row r="230" spans="1:12" s="6" customFormat="1" ht="12.75" customHeight="1" x14ac:dyDescent="0.2">
      <c r="A230" s="38"/>
      <c r="B230" s="38"/>
      <c r="C230" s="106" t="s">
        <v>82</v>
      </c>
      <c r="D230" s="122"/>
      <c r="E230" s="122"/>
      <c r="F230" s="59"/>
      <c r="G230" s="37"/>
      <c r="H230" s="37"/>
      <c r="I230" s="38"/>
      <c r="J230" s="38"/>
      <c r="K230" s="38"/>
      <c r="L230" s="38"/>
    </row>
    <row r="231" spans="1:12" s="6" customFormat="1" ht="12.75" customHeight="1" x14ac:dyDescent="0.2">
      <c r="A231" s="38"/>
      <c r="B231" s="38"/>
      <c r="C231" s="106"/>
      <c r="D231" s="125" t="s">
        <v>167</v>
      </c>
      <c r="E231" s="105">
        <f>SUM(B39+B110+B162+B227)</f>
        <v>219</v>
      </c>
      <c r="F231" s="38"/>
      <c r="G231" s="37"/>
      <c r="H231" s="37"/>
      <c r="I231" s="38"/>
      <c r="J231" s="38"/>
      <c r="K231" s="38"/>
      <c r="L231" s="38"/>
    </row>
    <row r="232" spans="1:12" s="6" customFormat="1" ht="12.75" customHeight="1" x14ac:dyDescent="0.2">
      <c r="A232" s="38"/>
      <c r="B232" s="38"/>
      <c r="C232" s="106"/>
      <c r="D232" s="114" t="s">
        <v>168</v>
      </c>
      <c r="E232" s="104">
        <f>SUM(E39+E110+E162+E227)</f>
        <v>65952</v>
      </c>
      <c r="F232" s="150" t="s">
        <v>620</v>
      </c>
      <c r="G232" s="37"/>
      <c r="H232" s="37"/>
      <c r="I232" s="38"/>
      <c r="J232" s="38"/>
      <c r="K232" s="38"/>
      <c r="L232" s="38"/>
    </row>
    <row r="233" spans="1:12" s="6" customFormat="1" ht="12.75" customHeight="1" x14ac:dyDescent="0.2">
      <c r="A233" s="38"/>
      <c r="B233" s="38"/>
      <c r="C233" s="151"/>
      <c r="D233" s="114" t="s">
        <v>171</v>
      </c>
      <c r="E233" s="105">
        <f>SUM(G39+G110+G162+G227)</f>
        <v>219</v>
      </c>
      <c r="F233" s="38"/>
      <c r="G233" s="37"/>
      <c r="H233" s="37"/>
      <c r="I233" s="38"/>
      <c r="J233" s="38"/>
      <c r="K233" s="38"/>
      <c r="L233" s="38"/>
    </row>
    <row r="234" spans="1:12" s="6" customFormat="1" ht="12.75" customHeight="1" x14ac:dyDescent="0.2">
      <c r="A234" s="38"/>
      <c r="B234" s="38"/>
      <c r="C234" s="151"/>
      <c r="D234" s="114" t="s">
        <v>169</v>
      </c>
      <c r="E234" s="134">
        <f>E233/E231</f>
        <v>1</v>
      </c>
      <c r="F234" s="38"/>
      <c r="G234" s="37"/>
      <c r="H234" s="37"/>
      <c r="I234" s="38"/>
      <c r="J234" s="38"/>
      <c r="K234" s="38"/>
      <c r="L234" s="38"/>
    </row>
    <row r="235" spans="1:12" s="6" customFormat="1" ht="12.75" customHeight="1" x14ac:dyDescent="0.2">
      <c r="A235" s="38"/>
      <c r="B235" s="38"/>
      <c r="C235" s="151"/>
      <c r="D235" s="114" t="s">
        <v>172</v>
      </c>
      <c r="E235" s="104">
        <f>SUM(I39+I110+I162+I227)</f>
        <v>22119</v>
      </c>
      <c r="F235" s="38"/>
      <c r="G235" s="37"/>
      <c r="H235" s="37"/>
      <c r="I235" s="38"/>
      <c r="J235" s="38"/>
      <c r="K235" s="38"/>
      <c r="L235" s="38"/>
    </row>
    <row r="236" spans="1:12" s="6" customFormat="1" ht="12.75" customHeight="1" x14ac:dyDescent="0.2">
      <c r="A236" s="38"/>
      <c r="B236" s="38"/>
      <c r="C236" s="38"/>
      <c r="D236" s="125" t="s">
        <v>173</v>
      </c>
      <c r="E236" s="104">
        <f>SUM(J39+J110+J162+J227)</f>
        <v>27</v>
      </c>
      <c r="F236" s="38"/>
      <c r="G236" s="37"/>
      <c r="H236" s="37"/>
      <c r="I236" s="38"/>
      <c r="J236" s="38"/>
      <c r="K236" s="38"/>
      <c r="L236" s="38"/>
    </row>
    <row r="237" spans="1:12" s="6" customFormat="1" ht="12.75" customHeight="1" x14ac:dyDescent="0.2">
      <c r="A237" s="38"/>
      <c r="B237" s="38"/>
      <c r="C237" s="38"/>
      <c r="D237" s="125" t="s">
        <v>174</v>
      </c>
      <c r="E237" s="104">
        <f>SUM(K39+K110+K162+K227)</f>
        <v>116</v>
      </c>
      <c r="F237" s="38"/>
      <c r="G237" s="37"/>
      <c r="H237" s="37"/>
      <c r="I237" s="38"/>
      <c r="J237" s="38"/>
      <c r="K237" s="38"/>
      <c r="L237" s="38"/>
    </row>
    <row r="238" spans="1:12" ht="12.75" customHeight="1" x14ac:dyDescent="0.15">
      <c r="A238" s="47"/>
      <c r="B238" s="47"/>
      <c r="C238" s="47"/>
      <c r="D238" s="114" t="s">
        <v>175</v>
      </c>
      <c r="E238" s="134">
        <f>E237/E235</f>
        <v>5.2443600524436007E-3</v>
      </c>
      <c r="F238" s="35"/>
      <c r="G238" s="35"/>
      <c r="H238" s="35"/>
      <c r="I238" s="96"/>
      <c r="J238" s="96"/>
      <c r="K238" s="96"/>
      <c r="L238" s="96"/>
    </row>
    <row r="239" spans="1:12" x14ac:dyDescent="0.2">
      <c r="D239" s="125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New Jersey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2011-06-24T19:01:46Z</cp:lastPrinted>
  <dcterms:created xsi:type="dcterms:W3CDTF">2006-12-12T20:37:17Z</dcterms:created>
  <dcterms:modified xsi:type="dcterms:W3CDTF">2011-11-01T19:12:42Z</dcterms:modified>
</cp:coreProperties>
</file>