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285" yWindow="5760" windowWidth="18900" windowHeight="5700"/>
  </bookViews>
  <sheets>
    <sheet name="Summary" sheetId="8" r:id="rId1"/>
    <sheet name="Attributes" sheetId="2" r:id="rId2"/>
    <sheet name="Monitoring" sheetId="10" r:id="rId3"/>
    <sheet name="Pollution Sources" sheetId="11" r:id="rId4"/>
    <sheet name="2010 Actions" sheetId="4" r:id="rId5"/>
    <sheet name="Action Durations" sheetId="9" r:id="rId6"/>
    <sheet name="Beach Days" sheetId="7" r:id="rId7"/>
    <sheet name="Tier 1 Stats" sheetId="12" r:id="rId8"/>
  </sheets>
  <definedNames>
    <definedName name="_xlnm.Print_Area" localSheetId="4">'2010 Actions'!$A$1:$J$80</definedName>
    <definedName name="_xlnm.Print_Area" localSheetId="5">'Action Durations'!$A$1:$K$59</definedName>
    <definedName name="_xlnm.Print_Area" localSheetId="1">Attributes!$A$1:$J$280</definedName>
    <definedName name="_xlnm.Print_Area" localSheetId="6">'Beach Days'!$A$1:$L$286</definedName>
    <definedName name="_xlnm.Print_Area" localSheetId="2">Monitoring!$A$1:$J$282</definedName>
    <definedName name="_xlnm.Print_Area" localSheetId="3">'Pollution Sources'!$A$1:$R$298</definedName>
    <definedName name="_xlnm.Print_Area" localSheetId="0">Summary!$A$1:$W$34</definedName>
    <definedName name="_xlnm.Print_Area" localSheetId="7">'Tier 1 Stats'!$A$1:$L$146</definedName>
    <definedName name="_xlnm.Print_Titles" localSheetId="4">'2010 Actions'!$1:$1</definedName>
    <definedName name="_xlnm.Print_Titles" localSheetId="5">'Action Durations'!$1:$2</definedName>
    <definedName name="_xlnm.Print_Titles" localSheetId="1">Attributes!$1:$1</definedName>
    <definedName name="_xlnm.Print_Titles" localSheetId="6">'Beach Days'!$1:$2</definedName>
    <definedName name="_xlnm.Print_Titles" localSheetId="2">Monitoring!$1:$1</definedName>
    <definedName name="_xlnm.Print_Titles" localSheetId="3">'Pollution Sources'!$1:$2</definedName>
    <definedName name="_xlnm.Print_Titles" localSheetId="0">Summary!$1:$2</definedName>
    <definedName name="_xlnm.Print_Titles" localSheetId="7">'Tier 1 Stats'!$1:$1</definedName>
  </definedNames>
  <calcPr calcId="125725"/>
</workbook>
</file>

<file path=xl/calcChain.xml><?xml version="1.0" encoding="utf-8"?>
<calcChain xmlns="http://schemas.openxmlformats.org/spreadsheetml/2006/main">
  <c r="U19" i="8"/>
  <c r="U17"/>
  <c r="S15"/>
  <c r="R15"/>
  <c r="Q15"/>
  <c r="P15"/>
  <c r="O15"/>
  <c r="N15"/>
  <c r="S13"/>
  <c r="R13"/>
  <c r="Q13"/>
  <c r="P13"/>
  <c r="O13"/>
  <c r="N13"/>
  <c r="S11"/>
  <c r="R11"/>
  <c r="Q11"/>
  <c r="P11"/>
  <c r="O11"/>
  <c r="N11"/>
  <c r="S10"/>
  <c r="R10"/>
  <c r="Q10"/>
  <c r="P10"/>
  <c r="O10"/>
  <c r="N10"/>
  <c r="S7"/>
  <c r="R7"/>
  <c r="Q7"/>
  <c r="P7"/>
  <c r="O7"/>
  <c r="N7"/>
  <c r="J15"/>
  <c r="J13"/>
  <c r="J11"/>
  <c r="J10"/>
  <c r="J7"/>
  <c r="H10"/>
  <c r="G10"/>
  <c r="H11"/>
  <c r="G11"/>
  <c r="H12"/>
  <c r="G12"/>
  <c r="H13"/>
  <c r="G13"/>
  <c r="H14"/>
  <c r="G14"/>
  <c r="H15"/>
  <c r="G15"/>
  <c r="H17"/>
  <c r="G17"/>
  <c r="H7"/>
  <c r="G7"/>
  <c r="V18"/>
  <c r="W18" s="1"/>
  <c r="U18"/>
  <c r="V17"/>
  <c r="W17" s="1"/>
  <c r="F17"/>
  <c r="E145" i="12"/>
  <c r="E144"/>
  <c r="E143"/>
  <c r="E141"/>
  <c r="E140"/>
  <c r="E139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124"/>
  <c r="L123"/>
  <c r="L122"/>
  <c r="L121"/>
  <c r="L120"/>
  <c r="L119"/>
  <c r="L116"/>
  <c r="L115"/>
  <c r="L114"/>
  <c r="L113"/>
  <c r="L112"/>
  <c r="L111"/>
  <c r="L110"/>
  <c r="L109"/>
  <c r="L108"/>
  <c r="L107"/>
  <c r="L106"/>
  <c r="L105"/>
  <c r="L104"/>
  <c r="L103"/>
  <c r="L102"/>
  <c r="L99"/>
  <c r="L98"/>
  <c r="L97"/>
  <c r="L96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6"/>
  <c r="L55"/>
  <c r="L54"/>
  <c r="L53"/>
  <c r="L49"/>
  <c r="L48"/>
  <c r="L47"/>
  <c r="L46"/>
  <c r="L45"/>
  <c r="L44"/>
  <c r="L43"/>
  <c r="L42"/>
  <c r="L41"/>
  <c r="L40"/>
  <c r="L39"/>
  <c r="L38"/>
  <c r="L37"/>
  <c r="L36"/>
  <c r="L35"/>
  <c r="E281" i="7"/>
  <c r="E280"/>
  <c r="K266"/>
  <c r="L266" s="1"/>
  <c r="I266"/>
  <c r="K265"/>
  <c r="L265" s="1"/>
  <c r="I265"/>
  <c r="H276"/>
  <c r="G276"/>
  <c r="E276"/>
  <c r="K276" s="1"/>
  <c r="L276" s="1"/>
  <c r="B276"/>
  <c r="K275"/>
  <c r="L275" s="1"/>
  <c r="I275"/>
  <c r="H273"/>
  <c r="G273"/>
  <c r="E273"/>
  <c r="K273" s="1"/>
  <c r="L273" s="1"/>
  <c r="B273"/>
  <c r="K272"/>
  <c r="L272" s="1"/>
  <c r="I272"/>
  <c r="K258"/>
  <c r="L258" s="1"/>
  <c r="I258"/>
  <c r="K257"/>
  <c r="L257" s="1"/>
  <c r="I257"/>
  <c r="K256"/>
  <c r="L256" s="1"/>
  <c r="I256"/>
  <c r="K255"/>
  <c r="L255" s="1"/>
  <c r="I255"/>
  <c r="K254"/>
  <c r="L254" s="1"/>
  <c r="I254"/>
  <c r="K253"/>
  <c r="L253" s="1"/>
  <c r="I253"/>
  <c r="K252"/>
  <c r="L252" s="1"/>
  <c r="I252"/>
  <c r="K251"/>
  <c r="L251" s="1"/>
  <c r="I251"/>
  <c r="K247"/>
  <c r="L247" s="1"/>
  <c r="I247"/>
  <c r="K246"/>
  <c r="L246" s="1"/>
  <c r="I246"/>
  <c r="K245"/>
  <c r="L245" s="1"/>
  <c r="I245"/>
  <c r="K244"/>
  <c r="L244" s="1"/>
  <c r="I244"/>
  <c r="K243"/>
  <c r="L243" s="1"/>
  <c r="I243"/>
  <c r="K242"/>
  <c r="L242" s="1"/>
  <c r="I242"/>
  <c r="K241"/>
  <c r="L241" s="1"/>
  <c r="I241"/>
  <c r="K240"/>
  <c r="L240" s="1"/>
  <c r="I240"/>
  <c r="K239"/>
  <c r="L239" s="1"/>
  <c r="I239"/>
  <c r="K238"/>
  <c r="L238" s="1"/>
  <c r="I238"/>
  <c r="K237"/>
  <c r="L237" s="1"/>
  <c r="I237"/>
  <c r="K236"/>
  <c r="L236" s="1"/>
  <c r="I236"/>
  <c r="K235"/>
  <c r="L235" s="1"/>
  <c r="I235"/>
  <c r="K234"/>
  <c r="L234" s="1"/>
  <c r="I234"/>
  <c r="K233"/>
  <c r="L233" s="1"/>
  <c r="I233"/>
  <c r="K229"/>
  <c r="L229" s="1"/>
  <c r="I229"/>
  <c r="K228"/>
  <c r="L228" s="1"/>
  <c r="I228"/>
  <c r="K227"/>
  <c r="L227" s="1"/>
  <c r="I227"/>
  <c r="K226"/>
  <c r="L226" s="1"/>
  <c r="I226"/>
  <c r="K225"/>
  <c r="L225" s="1"/>
  <c r="I225"/>
  <c r="K224"/>
  <c r="L224" s="1"/>
  <c r="I224"/>
  <c r="K223"/>
  <c r="L223" s="1"/>
  <c r="I223"/>
  <c r="K222"/>
  <c r="L222" s="1"/>
  <c r="I222"/>
  <c r="K221"/>
  <c r="L221" s="1"/>
  <c r="I221"/>
  <c r="K220"/>
  <c r="L220" s="1"/>
  <c r="I220"/>
  <c r="K219"/>
  <c r="L219" s="1"/>
  <c r="I219"/>
  <c r="K218"/>
  <c r="L218" s="1"/>
  <c r="I218"/>
  <c r="K217"/>
  <c r="L217" s="1"/>
  <c r="I217"/>
  <c r="K216"/>
  <c r="L216" s="1"/>
  <c r="I216"/>
  <c r="K215"/>
  <c r="L215" s="1"/>
  <c r="I215"/>
  <c r="K214"/>
  <c r="L214" s="1"/>
  <c r="I214"/>
  <c r="K213"/>
  <c r="L213" s="1"/>
  <c r="I213"/>
  <c r="K212"/>
  <c r="L212" s="1"/>
  <c r="I212"/>
  <c r="K211"/>
  <c r="L211" s="1"/>
  <c r="I211"/>
  <c r="K210"/>
  <c r="L210" s="1"/>
  <c r="I210"/>
  <c r="K206"/>
  <c r="L206" s="1"/>
  <c r="I206"/>
  <c r="K205"/>
  <c r="L205" s="1"/>
  <c r="I205"/>
  <c r="K204"/>
  <c r="L204" s="1"/>
  <c r="I204"/>
  <c r="K202"/>
  <c r="L202" s="1"/>
  <c r="I202"/>
  <c r="K199"/>
  <c r="L199" s="1"/>
  <c r="I199"/>
  <c r="K198"/>
  <c r="L198" s="1"/>
  <c r="I198"/>
  <c r="K197"/>
  <c r="L197" s="1"/>
  <c r="I197"/>
  <c r="K196"/>
  <c r="L196" s="1"/>
  <c r="I196"/>
  <c r="K195"/>
  <c r="L195" s="1"/>
  <c r="I195"/>
  <c r="K194"/>
  <c r="L194" s="1"/>
  <c r="I194"/>
  <c r="K193"/>
  <c r="L193" s="1"/>
  <c r="I193"/>
  <c r="K192"/>
  <c r="L192" s="1"/>
  <c r="I192"/>
  <c r="K191"/>
  <c r="L191" s="1"/>
  <c r="I191"/>
  <c r="K190"/>
  <c r="L190" s="1"/>
  <c r="I190"/>
  <c r="K189"/>
  <c r="L189" s="1"/>
  <c r="I189"/>
  <c r="K188"/>
  <c r="L188" s="1"/>
  <c r="I188"/>
  <c r="K187"/>
  <c r="L187" s="1"/>
  <c r="I187"/>
  <c r="K186"/>
  <c r="L186" s="1"/>
  <c r="I186"/>
  <c r="L185"/>
  <c r="K185"/>
  <c r="I185"/>
  <c r="K184"/>
  <c r="L184" s="1"/>
  <c r="I184"/>
  <c r="K183"/>
  <c r="L183" s="1"/>
  <c r="I183"/>
  <c r="K182"/>
  <c r="L182" s="1"/>
  <c r="I182"/>
  <c r="K181"/>
  <c r="L181" s="1"/>
  <c r="I181"/>
  <c r="K180"/>
  <c r="L180" s="1"/>
  <c r="I180"/>
  <c r="K179"/>
  <c r="L179" s="1"/>
  <c r="I179"/>
  <c r="K178"/>
  <c r="L178" s="1"/>
  <c r="I178"/>
  <c r="K177"/>
  <c r="L177" s="1"/>
  <c r="I177"/>
  <c r="K176"/>
  <c r="L176" s="1"/>
  <c r="I176"/>
  <c r="K175"/>
  <c r="L175" s="1"/>
  <c r="I175"/>
  <c r="K174"/>
  <c r="L174" s="1"/>
  <c r="I174"/>
  <c r="K173"/>
  <c r="L173" s="1"/>
  <c r="I173"/>
  <c r="K172"/>
  <c r="L172" s="1"/>
  <c r="I172"/>
  <c r="K171"/>
  <c r="L171" s="1"/>
  <c r="I171"/>
  <c r="K170"/>
  <c r="L170" s="1"/>
  <c r="I170"/>
  <c r="K169"/>
  <c r="L169" s="1"/>
  <c r="I169"/>
  <c r="K168"/>
  <c r="L168" s="1"/>
  <c r="I168"/>
  <c r="K167"/>
  <c r="L167" s="1"/>
  <c r="I167"/>
  <c r="K166"/>
  <c r="L166" s="1"/>
  <c r="I166"/>
  <c r="K165"/>
  <c r="L165" s="1"/>
  <c r="I165"/>
  <c r="K164"/>
  <c r="L164" s="1"/>
  <c r="I164"/>
  <c r="K163"/>
  <c r="L163" s="1"/>
  <c r="I163"/>
  <c r="K162"/>
  <c r="L162" s="1"/>
  <c r="I162"/>
  <c r="K161"/>
  <c r="L161" s="1"/>
  <c r="I161"/>
  <c r="K160"/>
  <c r="L160" s="1"/>
  <c r="I160"/>
  <c r="K159"/>
  <c r="L159" s="1"/>
  <c r="I159"/>
  <c r="K158"/>
  <c r="L158" s="1"/>
  <c r="I158"/>
  <c r="K157"/>
  <c r="L157" s="1"/>
  <c r="I157"/>
  <c r="K156"/>
  <c r="L156" s="1"/>
  <c r="I156"/>
  <c r="K155"/>
  <c r="L155" s="1"/>
  <c r="I155"/>
  <c r="K154"/>
  <c r="L154" s="1"/>
  <c r="I154"/>
  <c r="K153"/>
  <c r="L153" s="1"/>
  <c r="I153"/>
  <c r="K152"/>
  <c r="L152" s="1"/>
  <c r="I152"/>
  <c r="K151"/>
  <c r="L151" s="1"/>
  <c r="I151"/>
  <c r="K150"/>
  <c r="L150" s="1"/>
  <c r="I150"/>
  <c r="K149"/>
  <c r="L149" s="1"/>
  <c r="I149"/>
  <c r="K148"/>
  <c r="L148" s="1"/>
  <c r="I148"/>
  <c r="K147"/>
  <c r="L147" s="1"/>
  <c r="I147"/>
  <c r="K146"/>
  <c r="L146" s="1"/>
  <c r="I146"/>
  <c r="K145"/>
  <c r="L145" s="1"/>
  <c r="I145"/>
  <c r="K144"/>
  <c r="L144" s="1"/>
  <c r="I144"/>
  <c r="K140"/>
  <c r="L140" s="1"/>
  <c r="I140"/>
  <c r="K139"/>
  <c r="L139" s="1"/>
  <c r="I139"/>
  <c r="K138"/>
  <c r="L138" s="1"/>
  <c r="I138"/>
  <c r="K137"/>
  <c r="L137" s="1"/>
  <c r="I137"/>
  <c r="K136"/>
  <c r="L136" s="1"/>
  <c r="I136"/>
  <c r="K135"/>
  <c r="L135" s="1"/>
  <c r="I135"/>
  <c r="K134"/>
  <c r="L134" s="1"/>
  <c r="I134"/>
  <c r="K133"/>
  <c r="L133" s="1"/>
  <c r="I133"/>
  <c r="K129"/>
  <c r="L129" s="1"/>
  <c r="I129"/>
  <c r="K128"/>
  <c r="L128" s="1"/>
  <c r="I128"/>
  <c r="K127"/>
  <c r="L127" s="1"/>
  <c r="I127"/>
  <c r="K126"/>
  <c r="L126" s="1"/>
  <c r="I126"/>
  <c r="K125"/>
  <c r="L125" s="1"/>
  <c r="I125"/>
  <c r="K124"/>
  <c r="L124" s="1"/>
  <c r="I124"/>
  <c r="K123"/>
  <c r="L123" s="1"/>
  <c r="I123"/>
  <c r="K115"/>
  <c r="L115" s="1"/>
  <c r="I115"/>
  <c r="K114"/>
  <c r="L114" s="1"/>
  <c r="I114"/>
  <c r="K113"/>
  <c r="L113" s="1"/>
  <c r="I113"/>
  <c r="K112"/>
  <c r="L112" s="1"/>
  <c r="I112"/>
  <c r="K111"/>
  <c r="L111" s="1"/>
  <c r="I111"/>
  <c r="K110"/>
  <c r="L110" s="1"/>
  <c r="I110"/>
  <c r="K109"/>
  <c r="L109" s="1"/>
  <c r="I109"/>
  <c r="K108"/>
  <c r="L108" s="1"/>
  <c r="I108"/>
  <c r="K107"/>
  <c r="L107" s="1"/>
  <c r="I107"/>
  <c r="K106"/>
  <c r="L106" s="1"/>
  <c r="I106"/>
  <c r="K105"/>
  <c r="L105" s="1"/>
  <c r="I105"/>
  <c r="K104"/>
  <c r="L104" s="1"/>
  <c r="I104"/>
  <c r="K103"/>
  <c r="L103" s="1"/>
  <c r="I103"/>
  <c r="K102"/>
  <c r="L102" s="1"/>
  <c r="I102"/>
  <c r="K101"/>
  <c r="L101" s="1"/>
  <c r="I101"/>
  <c r="K100"/>
  <c r="L100" s="1"/>
  <c r="I100"/>
  <c r="K99"/>
  <c r="L99" s="1"/>
  <c r="I99"/>
  <c r="K98"/>
  <c r="L98" s="1"/>
  <c r="I98"/>
  <c r="K97"/>
  <c r="L97" s="1"/>
  <c r="I97"/>
  <c r="K96"/>
  <c r="L96" s="1"/>
  <c r="I96"/>
  <c r="K95"/>
  <c r="L95" s="1"/>
  <c r="I95"/>
  <c r="K94"/>
  <c r="L94" s="1"/>
  <c r="I94"/>
  <c r="K93"/>
  <c r="L93" s="1"/>
  <c r="I93"/>
  <c r="K92"/>
  <c r="L92" s="1"/>
  <c r="I92"/>
  <c r="K91"/>
  <c r="L91" s="1"/>
  <c r="I91"/>
  <c r="K90"/>
  <c r="L90" s="1"/>
  <c r="I90"/>
  <c r="K89"/>
  <c r="L89" s="1"/>
  <c r="I89"/>
  <c r="K88"/>
  <c r="L88" s="1"/>
  <c r="I88"/>
  <c r="K87"/>
  <c r="L87" s="1"/>
  <c r="I87"/>
  <c r="K86"/>
  <c r="L86" s="1"/>
  <c r="I86"/>
  <c r="K85"/>
  <c r="L85" s="1"/>
  <c r="I85"/>
  <c r="K84"/>
  <c r="L84" s="1"/>
  <c r="I84"/>
  <c r="K83"/>
  <c r="L83" s="1"/>
  <c r="I83"/>
  <c r="K82"/>
  <c r="L82" s="1"/>
  <c r="I82"/>
  <c r="K81"/>
  <c r="L81" s="1"/>
  <c r="I81"/>
  <c r="K80"/>
  <c r="L80" s="1"/>
  <c r="I80"/>
  <c r="K79"/>
  <c r="L79" s="1"/>
  <c r="I79"/>
  <c r="K78"/>
  <c r="L78" s="1"/>
  <c r="I78"/>
  <c r="K77"/>
  <c r="L77" s="1"/>
  <c r="I77"/>
  <c r="K76"/>
  <c r="L76" s="1"/>
  <c r="I76"/>
  <c r="K75"/>
  <c r="L75" s="1"/>
  <c r="I75"/>
  <c r="K74"/>
  <c r="L74" s="1"/>
  <c r="I74"/>
  <c r="K73"/>
  <c r="L73" s="1"/>
  <c r="I73"/>
  <c r="K72"/>
  <c r="L72" s="1"/>
  <c r="I72"/>
  <c r="K71"/>
  <c r="L71" s="1"/>
  <c r="I71"/>
  <c r="K70"/>
  <c r="L70" s="1"/>
  <c r="I70"/>
  <c r="K69"/>
  <c r="L69" s="1"/>
  <c r="I69"/>
  <c r="K68"/>
  <c r="L68" s="1"/>
  <c r="I68"/>
  <c r="K67"/>
  <c r="L67" s="1"/>
  <c r="I67"/>
  <c r="K66"/>
  <c r="L66" s="1"/>
  <c r="I66"/>
  <c r="K65"/>
  <c r="L65" s="1"/>
  <c r="I65"/>
  <c r="K48"/>
  <c r="L48" s="1"/>
  <c r="I48"/>
  <c r="K47"/>
  <c r="L47" s="1"/>
  <c r="I47"/>
  <c r="K46"/>
  <c r="L46" s="1"/>
  <c r="I46"/>
  <c r="K45"/>
  <c r="L45" s="1"/>
  <c r="I45"/>
  <c r="K44"/>
  <c r="L44" s="1"/>
  <c r="I44"/>
  <c r="K43"/>
  <c r="L43" s="1"/>
  <c r="I43"/>
  <c r="K42"/>
  <c r="L42" s="1"/>
  <c r="I42"/>
  <c r="K41"/>
  <c r="L41" s="1"/>
  <c r="I41"/>
  <c r="K40"/>
  <c r="L40" s="1"/>
  <c r="I40"/>
  <c r="K39"/>
  <c r="L39" s="1"/>
  <c r="I39"/>
  <c r="K38"/>
  <c r="L38" s="1"/>
  <c r="I38"/>
  <c r="K37"/>
  <c r="L37" s="1"/>
  <c r="I37"/>
  <c r="K36"/>
  <c r="L36" s="1"/>
  <c r="I36"/>
  <c r="K35"/>
  <c r="L35" s="1"/>
  <c r="I35"/>
  <c r="K34"/>
  <c r="L34" s="1"/>
  <c r="I34"/>
  <c r="K33"/>
  <c r="L33" s="1"/>
  <c r="I33"/>
  <c r="K32"/>
  <c r="L32" s="1"/>
  <c r="I32"/>
  <c r="K31"/>
  <c r="L31" s="1"/>
  <c r="I31"/>
  <c r="K30"/>
  <c r="L30" s="1"/>
  <c r="I30"/>
  <c r="K29"/>
  <c r="L29" s="1"/>
  <c r="I29"/>
  <c r="K28"/>
  <c r="L28" s="1"/>
  <c r="I28"/>
  <c r="K27"/>
  <c r="L27" s="1"/>
  <c r="I27"/>
  <c r="L26"/>
  <c r="K26"/>
  <c r="I26"/>
  <c r="K25"/>
  <c r="L25" s="1"/>
  <c r="I25"/>
  <c r="K24"/>
  <c r="L24" s="1"/>
  <c r="I24"/>
  <c r="K23"/>
  <c r="L23" s="1"/>
  <c r="I23"/>
  <c r="K22"/>
  <c r="L22" s="1"/>
  <c r="I22"/>
  <c r="K21"/>
  <c r="L21" s="1"/>
  <c r="I21"/>
  <c r="K20"/>
  <c r="L20" s="1"/>
  <c r="I20"/>
  <c r="K7"/>
  <c r="L7" s="1"/>
  <c r="I7"/>
  <c r="K6"/>
  <c r="L6" s="1"/>
  <c r="I6"/>
  <c r="G58" i="9"/>
  <c r="G57"/>
  <c r="G56"/>
  <c r="G55"/>
  <c r="G54"/>
  <c r="D51"/>
  <c r="D50"/>
  <c r="D49"/>
  <c r="G297" i="11"/>
  <c r="G296"/>
  <c r="G295"/>
  <c r="G294"/>
  <c r="G293"/>
  <c r="G292"/>
  <c r="G291"/>
  <c r="G290"/>
  <c r="G289"/>
  <c r="G288"/>
  <c r="G287"/>
  <c r="G286"/>
  <c r="G285"/>
  <c r="G282"/>
  <c r="G281"/>
  <c r="G280"/>
  <c r="R276"/>
  <c r="Q276"/>
  <c r="P276"/>
  <c r="O276"/>
  <c r="N276"/>
  <c r="M276"/>
  <c r="L276"/>
  <c r="K276"/>
  <c r="J276"/>
  <c r="I276"/>
  <c r="H276"/>
  <c r="G276"/>
  <c r="F276"/>
  <c r="E276"/>
  <c r="D276"/>
  <c r="B276"/>
  <c r="R273"/>
  <c r="Q273"/>
  <c r="P273"/>
  <c r="O273"/>
  <c r="N273"/>
  <c r="M273"/>
  <c r="L273"/>
  <c r="K273"/>
  <c r="J273"/>
  <c r="I273"/>
  <c r="H273"/>
  <c r="G273"/>
  <c r="F273"/>
  <c r="E273"/>
  <c r="D273"/>
  <c r="B273"/>
  <c r="D279" i="2"/>
  <c r="D280"/>
  <c r="J275" i="10"/>
  <c r="F19" i="8" s="1"/>
  <c r="J272" i="10"/>
  <c r="F18" i="8" s="1"/>
  <c r="J261" i="10"/>
  <c r="J258"/>
  <c r="J247"/>
  <c r="J229"/>
  <c r="J206"/>
  <c r="J199"/>
  <c r="J140"/>
  <c r="J129"/>
  <c r="J119"/>
  <c r="J116"/>
  <c r="J61"/>
  <c r="J57"/>
  <c r="J16"/>
  <c r="J13"/>
  <c r="D282" s="1"/>
  <c r="F275"/>
  <c r="D19" i="8" s="1"/>
  <c r="B275" i="10"/>
  <c r="C19" i="8" s="1"/>
  <c r="F272" i="10"/>
  <c r="D18" i="8" s="1"/>
  <c r="B272" i="10"/>
  <c r="C18" i="8" s="1"/>
  <c r="F275" i="2"/>
  <c r="B275"/>
  <c r="F272"/>
  <c r="B272"/>
  <c r="L18" i="8" l="1"/>
  <c r="E18"/>
  <c r="K18"/>
  <c r="I276" i="7"/>
  <c r="I273"/>
  <c r="K135" i="12" l="1"/>
  <c r="J135"/>
  <c r="I135"/>
  <c r="G135"/>
  <c r="E135"/>
  <c r="D135"/>
  <c r="B135"/>
  <c r="L134"/>
  <c r="L133"/>
  <c r="L132"/>
  <c r="L131"/>
  <c r="L130"/>
  <c r="K128"/>
  <c r="J128"/>
  <c r="I128"/>
  <c r="G128"/>
  <c r="E128"/>
  <c r="D128"/>
  <c r="B128"/>
  <c r="L127"/>
  <c r="K125"/>
  <c r="J125"/>
  <c r="I125"/>
  <c r="G125"/>
  <c r="E125"/>
  <c r="D125"/>
  <c r="B125"/>
  <c r="K117"/>
  <c r="J117"/>
  <c r="I117"/>
  <c r="L117" s="1"/>
  <c r="G117"/>
  <c r="E117"/>
  <c r="D117"/>
  <c r="B117"/>
  <c r="K100"/>
  <c r="J100"/>
  <c r="I100"/>
  <c r="G100"/>
  <c r="E100"/>
  <c r="D100"/>
  <c r="B100"/>
  <c r="K94"/>
  <c r="J94"/>
  <c r="I94"/>
  <c r="G94"/>
  <c r="E94"/>
  <c r="D94"/>
  <c r="B94"/>
  <c r="K58"/>
  <c r="J58"/>
  <c r="I58"/>
  <c r="G58"/>
  <c r="E58"/>
  <c r="D58"/>
  <c r="B58"/>
  <c r="L57"/>
  <c r="K116" i="7"/>
  <c r="L116" s="1"/>
  <c r="I116"/>
  <c r="K64"/>
  <c r="L64" s="1"/>
  <c r="I64"/>
  <c r="K61"/>
  <c r="L61" s="1"/>
  <c r="I61"/>
  <c r="K60"/>
  <c r="L60" s="1"/>
  <c r="I60"/>
  <c r="K57"/>
  <c r="L57" s="1"/>
  <c r="I57"/>
  <c r="K56"/>
  <c r="L56" s="1"/>
  <c r="I56"/>
  <c r="K55"/>
  <c r="L55" s="1"/>
  <c r="I55"/>
  <c r="K54"/>
  <c r="L54" s="1"/>
  <c r="I54"/>
  <c r="K53"/>
  <c r="L53" s="1"/>
  <c r="I53"/>
  <c r="K52"/>
  <c r="L52" s="1"/>
  <c r="I52"/>
  <c r="K51"/>
  <c r="L51" s="1"/>
  <c r="I51"/>
  <c r="K50"/>
  <c r="L50" s="1"/>
  <c r="I50"/>
  <c r="L49"/>
  <c r="K49"/>
  <c r="I49"/>
  <c r="K19"/>
  <c r="L19" s="1"/>
  <c r="I19"/>
  <c r="K13"/>
  <c r="L13" s="1"/>
  <c r="I13"/>
  <c r="K12"/>
  <c r="L12" s="1"/>
  <c r="I12"/>
  <c r="K11"/>
  <c r="L11" s="1"/>
  <c r="I11"/>
  <c r="K10"/>
  <c r="L10" s="1"/>
  <c r="I10"/>
  <c r="K9"/>
  <c r="L9" s="1"/>
  <c r="I9"/>
  <c r="K8"/>
  <c r="L8" s="1"/>
  <c r="I8"/>
  <c r="K5"/>
  <c r="L5" s="1"/>
  <c r="I5"/>
  <c r="K4"/>
  <c r="L4" s="1"/>
  <c r="I4"/>
  <c r="K3"/>
  <c r="L3" s="1"/>
  <c r="I3"/>
  <c r="K269"/>
  <c r="L269" s="1"/>
  <c r="I269"/>
  <c r="K268"/>
  <c r="L268" s="1"/>
  <c r="I268"/>
  <c r="K267"/>
  <c r="L267" s="1"/>
  <c r="I267"/>
  <c r="K264"/>
  <c r="L264" s="1"/>
  <c r="I264"/>
  <c r="K261"/>
  <c r="L261" s="1"/>
  <c r="I261"/>
  <c r="K250"/>
  <c r="L250" s="1"/>
  <c r="I250"/>
  <c r="K232"/>
  <c r="L232" s="1"/>
  <c r="I232"/>
  <c r="K209"/>
  <c r="L209" s="1"/>
  <c r="I209"/>
  <c r="K203"/>
  <c r="L203" s="1"/>
  <c r="I203"/>
  <c r="K143"/>
  <c r="L143" s="1"/>
  <c r="I143"/>
  <c r="K132"/>
  <c r="L132" s="1"/>
  <c r="I132"/>
  <c r="H270"/>
  <c r="V19" i="8" s="1"/>
  <c r="G270" i="7"/>
  <c r="E270"/>
  <c r="B270"/>
  <c r="H262"/>
  <c r="V16" i="8" s="1"/>
  <c r="G262" i="7"/>
  <c r="E262"/>
  <c r="U16" i="8" s="1"/>
  <c r="B262" i="7"/>
  <c r="H259"/>
  <c r="V15" i="8" s="1"/>
  <c r="G259" i="7"/>
  <c r="E259"/>
  <c r="U15" i="8" s="1"/>
  <c r="B259" i="7"/>
  <c r="H248"/>
  <c r="V14" i="8" s="1"/>
  <c r="G248" i="7"/>
  <c r="E248"/>
  <c r="U14" i="8" s="1"/>
  <c r="B248" i="7"/>
  <c r="H230"/>
  <c r="V13" i="8" s="1"/>
  <c r="G230" i="7"/>
  <c r="E230"/>
  <c r="U13" i="8" s="1"/>
  <c r="B230" i="7"/>
  <c r="H207"/>
  <c r="V12" i="8" s="1"/>
  <c r="G207" i="7"/>
  <c r="E207"/>
  <c r="U12" i="8" s="1"/>
  <c r="B207" i="7"/>
  <c r="H200"/>
  <c r="V11" i="8" s="1"/>
  <c r="G200" i="7"/>
  <c r="E200"/>
  <c r="U11" i="8" s="1"/>
  <c r="B200" i="7"/>
  <c r="H141"/>
  <c r="V10" i="8" s="1"/>
  <c r="G141" i="7"/>
  <c r="E141"/>
  <c r="U10" i="8" s="1"/>
  <c r="B141" i="7"/>
  <c r="H130"/>
  <c r="V9" i="8" s="1"/>
  <c r="G130" i="7"/>
  <c r="E130"/>
  <c r="U9" i="8" s="1"/>
  <c r="B130" i="7"/>
  <c r="K122"/>
  <c r="L122" s="1"/>
  <c r="I122"/>
  <c r="H120"/>
  <c r="V8" i="8" s="1"/>
  <c r="G120" i="7"/>
  <c r="E120"/>
  <c r="U8" i="8" s="1"/>
  <c r="B120" i="7"/>
  <c r="K119"/>
  <c r="L119" s="1"/>
  <c r="I119"/>
  <c r="H117"/>
  <c r="V7" i="8" s="1"/>
  <c r="G117" i="7"/>
  <c r="E117"/>
  <c r="U7" i="8" s="1"/>
  <c r="B117" i="7"/>
  <c r="W9" i="8" l="1"/>
  <c r="W10"/>
  <c r="W11"/>
  <c r="W12"/>
  <c r="W13"/>
  <c r="W14"/>
  <c r="W15"/>
  <c r="W16"/>
  <c r="W19"/>
  <c r="W7"/>
  <c r="W8"/>
  <c r="F58" i="12"/>
  <c r="L135"/>
  <c r="L100"/>
  <c r="L128"/>
  <c r="F135"/>
  <c r="F100"/>
  <c r="L94"/>
  <c r="L58"/>
  <c r="F94"/>
  <c r="L125"/>
  <c r="F128"/>
  <c r="F117"/>
  <c r="F125"/>
  <c r="I262" i="7"/>
  <c r="I248"/>
  <c r="K141"/>
  <c r="L141" s="1"/>
  <c r="I200"/>
  <c r="K230"/>
  <c r="L230" s="1"/>
  <c r="K207"/>
  <c r="L207" s="1"/>
  <c r="I117"/>
  <c r="I120"/>
  <c r="I141"/>
  <c r="I230"/>
  <c r="I130"/>
  <c r="K262"/>
  <c r="L262" s="1"/>
  <c r="I207"/>
  <c r="K248"/>
  <c r="L248" s="1"/>
  <c r="I259"/>
  <c r="I270"/>
  <c r="K270"/>
  <c r="L270" s="1"/>
  <c r="K259"/>
  <c r="L259" s="1"/>
  <c r="K200"/>
  <c r="L200" s="1"/>
  <c r="K130"/>
  <c r="L130" s="1"/>
  <c r="K120"/>
  <c r="L120" s="1"/>
  <c r="K117"/>
  <c r="L117" s="1"/>
  <c r="K45" i="9"/>
  <c r="J45"/>
  <c r="I45"/>
  <c r="H45"/>
  <c r="G45"/>
  <c r="E45"/>
  <c r="D45"/>
  <c r="B45"/>
  <c r="K42"/>
  <c r="J42"/>
  <c r="I42"/>
  <c r="H42"/>
  <c r="G42"/>
  <c r="E42"/>
  <c r="D42"/>
  <c r="B42"/>
  <c r="K34"/>
  <c r="J34"/>
  <c r="I34"/>
  <c r="H34"/>
  <c r="G34"/>
  <c r="E34"/>
  <c r="D34"/>
  <c r="B34"/>
  <c r="K28"/>
  <c r="J28"/>
  <c r="I28"/>
  <c r="H28"/>
  <c r="G28"/>
  <c r="E28"/>
  <c r="D28"/>
  <c r="B28"/>
  <c r="D79" i="4"/>
  <c r="D78"/>
  <c r="D77"/>
  <c r="D76"/>
  <c r="D73"/>
  <c r="D70"/>
  <c r="G59" l="1"/>
  <c r="D59"/>
  <c r="B59"/>
  <c r="G56"/>
  <c r="D56"/>
  <c r="B56"/>
  <c r="G42"/>
  <c r="D42"/>
  <c r="B42"/>
  <c r="R270" i="11" l="1"/>
  <c r="Q270"/>
  <c r="P270"/>
  <c r="O270"/>
  <c r="N270"/>
  <c r="M270"/>
  <c r="L270"/>
  <c r="K270"/>
  <c r="J270"/>
  <c r="I270"/>
  <c r="H270"/>
  <c r="G270"/>
  <c r="F270"/>
  <c r="E270"/>
  <c r="D270"/>
  <c r="B270"/>
  <c r="R262"/>
  <c r="Q262"/>
  <c r="P262"/>
  <c r="O262"/>
  <c r="N262"/>
  <c r="M262"/>
  <c r="L262"/>
  <c r="K262"/>
  <c r="J262"/>
  <c r="I262"/>
  <c r="H262"/>
  <c r="G262"/>
  <c r="F262"/>
  <c r="E262"/>
  <c r="D262"/>
  <c r="B262"/>
  <c r="R259"/>
  <c r="Q259"/>
  <c r="P259"/>
  <c r="O259"/>
  <c r="N259"/>
  <c r="M259"/>
  <c r="L259"/>
  <c r="K259"/>
  <c r="J259"/>
  <c r="I259"/>
  <c r="H259"/>
  <c r="G259"/>
  <c r="F259"/>
  <c r="E259"/>
  <c r="D259"/>
  <c r="B259"/>
  <c r="R248"/>
  <c r="Q248"/>
  <c r="P248"/>
  <c r="O248"/>
  <c r="N248"/>
  <c r="M248"/>
  <c r="L248"/>
  <c r="K248"/>
  <c r="J248"/>
  <c r="I248"/>
  <c r="H248"/>
  <c r="G248"/>
  <c r="F248"/>
  <c r="E248"/>
  <c r="D248"/>
  <c r="B248"/>
  <c r="R230"/>
  <c r="Q230"/>
  <c r="P230"/>
  <c r="O230"/>
  <c r="N230"/>
  <c r="M230"/>
  <c r="L230"/>
  <c r="K230"/>
  <c r="J230"/>
  <c r="I230"/>
  <c r="H230"/>
  <c r="G230"/>
  <c r="F230"/>
  <c r="E230"/>
  <c r="D230"/>
  <c r="B230"/>
  <c r="R207"/>
  <c r="Q207"/>
  <c r="P207"/>
  <c r="O207"/>
  <c r="N207"/>
  <c r="M207"/>
  <c r="L207"/>
  <c r="K207"/>
  <c r="J207"/>
  <c r="I207"/>
  <c r="H207"/>
  <c r="G207"/>
  <c r="F207"/>
  <c r="E207"/>
  <c r="D207"/>
  <c r="B207"/>
  <c r="R200"/>
  <c r="Q200"/>
  <c r="P200"/>
  <c r="O200"/>
  <c r="N200"/>
  <c r="M200"/>
  <c r="L200"/>
  <c r="K200"/>
  <c r="J200"/>
  <c r="I200"/>
  <c r="H200"/>
  <c r="G200"/>
  <c r="F200"/>
  <c r="E200"/>
  <c r="D200"/>
  <c r="B200"/>
  <c r="R141"/>
  <c r="Q141"/>
  <c r="P141"/>
  <c r="O141"/>
  <c r="N141"/>
  <c r="M141"/>
  <c r="L141"/>
  <c r="K141"/>
  <c r="J141"/>
  <c r="I141"/>
  <c r="H141"/>
  <c r="G141"/>
  <c r="F141"/>
  <c r="E141"/>
  <c r="D141"/>
  <c r="B141"/>
  <c r="R130"/>
  <c r="Q130"/>
  <c r="P130"/>
  <c r="O130"/>
  <c r="N130"/>
  <c r="M130"/>
  <c r="L130"/>
  <c r="K130"/>
  <c r="J130"/>
  <c r="I130"/>
  <c r="H130"/>
  <c r="G130"/>
  <c r="F130"/>
  <c r="E130"/>
  <c r="D130"/>
  <c r="B130"/>
  <c r="R120"/>
  <c r="Q120"/>
  <c r="P120"/>
  <c r="O120"/>
  <c r="N120"/>
  <c r="M120"/>
  <c r="L120"/>
  <c r="K120"/>
  <c r="J120"/>
  <c r="I120"/>
  <c r="H120"/>
  <c r="G120"/>
  <c r="F120"/>
  <c r="E120"/>
  <c r="D120"/>
  <c r="B120"/>
  <c r="R117"/>
  <c r="Q117"/>
  <c r="P117"/>
  <c r="O117"/>
  <c r="N117"/>
  <c r="M117"/>
  <c r="L117"/>
  <c r="K117"/>
  <c r="J117"/>
  <c r="I117"/>
  <c r="H117"/>
  <c r="G117"/>
  <c r="F117"/>
  <c r="E117"/>
  <c r="D117"/>
  <c r="B117"/>
  <c r="F16" i="8"/>
  <c r="F15"/>
  <c r="F14"/>
  <c r="F13"/>
  <c r="F12"/>
  <c r="F11"/>
  <c r="F10"/>
  <c r="F9"/>
  <c r="F8"/>
  <c r="F7"/>
  <c r="F6"/>
  <c r="F5"/>
  <c r="F269" i="10"/>
  <c r="D17" i="8" s="1"/>
  <c r="B269" i="10"/>
  <c r="C17" i="8" s="1"/>
  <c r="F261" i="10"/>
  <c r="D16" i="8" s="1"/>
  <c r="B261" i="10"/>
  <c r="C16" i="8" s="1"/>
  <c r="F258" i="10"/>
  <c r="D15" i="8" s="1"/>
  <c r="B258" i="10"/>
  <c r="C15" i="8" s="1"/>
  <c r="F247" i="10"/>
  <c r="D14" i="8" s="1"/>
  <c r="B247" i="10"/>
  <c r="C14" i="8" s="1"/>
  <c r="F229" i="10"/>
  <c r="D13" i="8" s="1"/>
  <c r="B229" i="10"/>
  <c r="C13" i="8" s="1"/>
  <c r="F206" i="10"/>
  <c r="D12" i="8" s="1"/>
  <c r="B206" i="10"/>
  <c r="C12" i="8" s="1"/>
  <c r="F199" i="10"/>
  <c r="D11" i="8" s="1"/>
  <c r="B199" i="10"/>
  <c r="C11" i="8" s="1"/>
  <c r="F140" i="10"/>
  <c r="D10" i="8" s="1"/>
  <c r="B140" i="10"/>
  <c r="C10" i="8" s="1"/>
  <c r="F129" i="10"/>
  <c r="D9" i="8" s="1"/>
  <c r="B129" i="10"/>
  <c r="C9" i="8" s="1"/>
  <c r="F119" i="10"/>
  <c r="D8" i="8" s="1"/>
  <c r="B119" i="10"/>
  <c r="C8" i="8" s="1"/>
  <c r="F116" i="10"/>
  <c r="D7" i="8" s="1"/>
  <c r="B116" i="10"/>
  <c r="C7" i="8" s="1"/>
  <c r="B269" i="2"/>
  <c r="F261"/>
  <c r="B261"/>
  <c r="F258"/>
  <c r="B258"/>
  <c r="F247"/>
  <c r="B247"/>
  <c r="F229"/>
  <c r="B229"/>
  <c r="F206"/>
  <c r="B206"/>
  <c r="F199"/>
  <c r="B199"/>
  <c r="F140"/>
  <c r="B140"/>
  <c r="F129"/>
  <c r="B129"/>
  <c r="F119"/>
  <c r="B119"/>
  <c r="F116"/>
  <c r="B116"/>
  <c r="D283" i="7"/>
  <c r="L7" i="8" l="1"/>
  <c r="K7"/>
  <c r="E17"/>
  <c r="L17"/>
  <c r="K17"/>
  <c r="L10"/>
  <c r="E10"/>
  <c r="K10"/>
  <c r="L15"/>
  <c r="K15"/>
  <c r="L16"/>
  <c r="K16"/>
  <c r="E16"/>
  <c r="L19"/>
  <c r="E19"/>
  <c r="K19"/>
  <c r="E7"/>
  <c r="E8"/>
  <c r="L9"/>
  <c r="E9"/>
  <c r="K9"/>
  <c r="L11"/>
  <c r="E11"/>
  <c r="K11"/>
  <c r="L12"/>
  <c r="E12"/>
  <c r="K12"/>
  <c r="L13"/>
  <c r="E13"/>
  <c r="K13"/>
  <c r="E14"/>
  <c r="K14"/>
  <c r="E15"/>
  <c r="D74" i="4"/>
  <c r="D71"/>
  <c r="D80"/>
  <c r="E51" i="12"/>
  <c r="E31"/>
  <c r="E4"/>
  <c r="G4"/>
  <c r="L50"/>
  <c r="L34"/>
  <c r="L33"/>
  <c r="L3"/>
  <c r="L2"/>
  <c r="K51"/>
  <c r="J51"/>
  <c r="K31"/>
  <c r="J31"/>
  <c r="K4"/>
  <c r="J4"/>
  <c r="I51"/>
  <c r="I31"/>
  <c r="I4"/>
  <c r="G51"/>
  <c r="G31"/>
  <c r="D51"/>
  <c r="B51"/>
  <c r="D31"/>
  <c r="B31"/>
  <c r="G5" i="8" s="1"/>
  <c r="D4" i="12"/>
  <c r="B4"/>
  <c r="F4" i="8"/>
  <c r="F3"/>
  <c r="F61" i="2"/>
  <c r="F57"/>
  <c r="F16"/>
  <c r="F13"/>
  <c r="G18" i="4"/>
  <c r="D18"/>
  <c r="B18"/>
  <c r="J5" i="8" s="1"/>
  <c r="G33" i="4"/>
  <c r="D33"/>
  <c r="B33"/>
  <c r="L8" i="8" s="1"/>
  <c r="B62" i="11"/>
  <c r="D62"/>
  <c r="E62"/>
  <c r="F62"/>
  <c r="G62"/>
  <c r="H62"/>
  <c r="I62"/>
  <c r="J62"/>
  <c r="K62"/>
  <c r="L62"/>
  <c r="M62"/>
  <c r="N62"/>
  <c r="O62"/>
  <c r="P62"/>
  <c r="Q62"/>
  <c r="R62"/>
  <c r="F57" i="10"/>
  <c r="D5" i="8" s="1"/>
  <c r="F16" i="10"/>
  <c r="D4" i="8" s="1"/>
  <c r="L4" s="1"/>
  <c r="F13" i="10"/>
  <c r="D280" s="1"/>
  <c r="F61"/>
  <c r="D6" i="8" s="1"/>
  <c r="E14" i="7"/>
  <c r="E17"/>
  <c r="U4" i="8" s="1"/>
  <c r="E58" i="7"/>
  <c r="U5" i="8" s="1"/>
  <c r="E58" i="11"/>
  <c r="E17"/>
  <c r="E14"/>
  <c r="B3" i="4"/>
  <c r="D3"/>
  <c r="G3"/>
  <c r="D65" s="1"/>
  <c r="G28"/>
  <c r="B28"/>
  <c r="R14" i="11"/>
  <c r="R17"/>
  <c r="R58"/>
  <c r="Q14"/>
  <c r="Q17"/>
  <c r="Q58"/>
  <c r="D14"/>
  <c r="D17"/>
  <c r="D58"/>
  <c r="P14"/>
  <c r="P17"/>
  <c r="P58"/>
  <c r="O14"/>
  <c r="O17"/>
  <c r="O58"/>
  <c r="N14"/>
  <c r="N17"/>
  <c r="N58"/>
  <c r="M14"/>
  <c r="M17"/>
  <c r="M58"/>
  <c r="L14"/>
  <c r="L17"/>
  <c r="L58"/>
  <c r="K14"/>
  <c r="K17"/>
  <c r="K58"/>
  <c r="J14"/>
  <c r="J17"/>
  <c r="J58"/>
  <c r="I14"/>
  <c r="I17"/>
  <c r="I58"/>
  <c r="H14"/>
  <c r="H17"/>
  <c r="H58"/>
  <c r="G14"/>
  <c r="G17"/>
  <c r="G58"/>
  <c r="F14"/>
  <c r="F17"/>
  <c r="F58"/>
  <c r="B14"/>
  <c r="B17"/>
  <c r="B58"/>
  <c r="H14" i="7"/>
  <c r="B17"/>
  <c r="K16"/>
  <c r="L16" s="1"/>
  <c r="H17"/>
  <c r="V4" i="8" s="1"/>
  <c r="G17" i="7"/>
  <c r="I16"/>
  <c r="H58"/>
  <c r="V5" i="8" s="1"/>
  <c r="H62" i="7"/>
  <c r="V6" i="8" s="1"/>
  <c r="E62" i="7"/>
  <c r="G14"/>
  <c r="G58"/>
  <c r="G62"/>
  <c r="B14"/>
  <c r="B58"/>
  <c r="B62"/>
  <c r="G4" i="9"/>
  <c r="E4"/>
  <c r="D4"/>
  <c r="B23"/>
  <c r="B17"/>
  <c r="B4"/>
  <c r="D28" i="4"/>
  <c r="B61" i="10"/>
  <c r="C6" i="8" s="1"/>
  <c r="B57" i="10"/>
  <c r="C5" i="8" s="1"/>
  <c r="K23" i="9"/>
  <c r="J23"/>
  <c r="I23"/>
  <c r="H23"/>
  <c r="G23"/>
  <c r="D23"/>
  <c r="K17"/>
  <c r="S5" i="8" s="1"/>
  <c r="J17" i="9"/>
  <c r="R5" i="8" s="1"/>
  <c r="I17" i="9"/>
  <c r="Q5" i="8" s="1"/>
  <c r="H17" i="9"/>
  <c r="P5" i="8" s="1"/>
  <c r="G17" i="9"/>
  <c r="O5" i="8" s="1"/>
  <c r="D17" i="9"/>
  <c r="N5" i="8" s="1"/>
  <c r="B16" i="10"/>
  <c r="C4" i="8" s="1"/>
  <c r="H4" i="9"/>
  <c r="I4"/>
  <c r="J4"/>
  <c r="K4"/>
  <c r="B13" i="10"/>
  <c r="E17" i="9"/>
  <c r="E23"/>
  <c r="B13" i="2"/>
  <c r="B16"/>
  <c r="B57"/>
  <c r="B61"/>
  <c r="D279" i="10" l="1"/>
  <c r="G3" i="8"/>
  <c r="G20" s="1"/>
  <c r="E283" i="7"/>
  <c r="E282"/>
  <c r="D284"/>
  <c r="U6" i="8"/>
  <c r="W6" s="1"/>
  <c r="W5"/>
  <c r="I14" i="7"/>
  <c r="V3" i="8"/>
  <c r="U3"/>
  <c r="N3"/>
  <c r="D63" i="4"/>
  <c r="D64"/>
  <c r="K8" i="8"/>
  <c r="E70" i="4"/>
  <c r="E77"/>
  <c r="E73"/>
  <c r="E6" i="8"/>
  <c r="E5"/>
  <c r="L5"/>
  <c r="K5"/>
  <c r="C3"/>
  <c r="L6"/>
  <c r="K6"/>
  <c r="V20"/>
  <c r="K62" i="7"/>
  <c r="L62" s="1"/>
  <c r="I58"/>
  <c r="F51" i="12"/>
  <c r="F31"/>
  <c r="F4"/>
  <c r="H3" i="8" s="1"/>
  <c r="S3"/>
  <c r="S20" s="1"/>
  <c r="O3"/>
  <c r="O20" s="1"/>
  <c r="P3"/>
  <c r="P20" s="1"/>
  <c r="E78" i="4"/>
  <c r="E79"/>
  <c r="E76"/>
  <c r="L51" i="12"/>
  <c r="L4"/>
  <c r="L31"/>
  <c r="F20" i="8"/>
  <c r="I62" i="7"/>
  <c r="Q3" i="8"/>
  <c r="Q20" s="1"/>
  <c r="K14" i="7"/>
  <c r="K17"/>
  <c r="L17" s="1"/>
  <c r="I17"/>
  <c r="K4" i="8"/>
  <c r="E4"/>
  <c r="D3"/>
  <c r="E3" s="1"/>
  <c r="W4"/>
  <c r="J3"/>
  <c r="R3"/>
  <c r="R20" s="1"/>
  <c r="K58" i="7"/>
  <c r="L58" s="1"/>
  <c r="H5" i="8" l="1"/>
  <c r="E285" i="7"/>
  <c r="E286" s="1"/>
  <c r="U20" i="8"/>
  <c r="W20" s="1"/>
  <c r="E74" i="4"/>
  <c r="E71"/>
  <c r="D281" i="10"/>
  <c r="E146" i="12"/>
  <c r="E142"/>
  <c r="H20" i="8" s="1"/>
  <c r="W3"/>
  <c r="N20"/>
  <c r="E80" i="4"/>
  <c r="C20" i="8"/>
  <c r="E284" i="7"/>
  <c r="L14"/>
  <c r="G298" i="11"/>
  <c r="G59" i="9"/>
  <c r="H58" s="1"/>
  <c r="D20" i="8"/>
  <c r="J20"/>
  <c r="L3"/>
  <c r="K3"/>
  <c r="E20" l="1"/>
  <c r="H290" i="11"/>
  <c r="H291"/>
  <c r="H285"/>
  <c r="H286"/>
  <c r="H287"/>
  <c r="H297"/>
  <c r="H294"/>
  <c r="H295"/>
  <c r="H289"/>
  <c r="H292"/>
  <c r="H293"/>
  <c r="H296"/>
  <c r="H288"/>
  <c r="H55" i="9"/>
  <c r="H57"/>
  <c r="H56"/>
  <c r="H54"/>
  <c r="L20" i="8"/>
  <c r="K20"/>
  <c r="H298" i="11" l="1"/>
  <c r="H59" i="9"/>
</calcChain>
</file>

<file path=xl/sharedStrings.xml><?xml version="1.0" encoding="utf-8"?>
<sst xmlns="http://schemas.openxmlformats.org/spreadsheetml/2006/main" count="6037" uniqueCount="685">
  <si>
    <t>No. of monitored beaches with actions</t>
  </si>
  <si>
    <t>No. of monitored beaches without actions</t>
  </si>
  <si>
    <t>Percent of monitored beaches affected by a beach action</t>
  </si>
  <si>
    <t>No. of beach actions</t>
  </si>
  <si>
    <t>No. of actions of 1 day duration</t>
  </si>
  <si>
    <t>No. of actions of 2 day duration</t>
  </si>
  <si>
    <t>No. of actions of 3 - 7 day duration</t>
  </si>
  <si>
    <t>No. of actions of 8 - 30 day duration</t>
  </si>
  <si>
    <t>No. of actions greater than 30 day duration</t>
  </si>
  <si>
    <t>No. of beach days (monitored beaches)</t>
  </si>
  <si>
    <t>No. of days under a beach action (monitored beaches)</t>
  </si>
  <si>
    <t>Beach Name</t>
  </si>
  <si>
    <t xml:space="preserve">COUNTY </t>
  </si>
  <si>
    <t xml:space="preserve">BEACH ID </t>
  </si>
  <si>
    <t xml:space="preserve">BEACH NAME </t>
  </si>
  <si>
    <t>OTHER</t>
  </si>
  <si>
    <t>County</t>
  </si>
  <si>
    <t>Beach ID</t>
  </si>
  <si>
    <t>No. of days under a beach action</t>
  </si>
  <si>
    <t>Percent days under a beach action</t>
  </si>
  <si>
    <t>No. of days not under a beach action</t>
  </si>
  <si>
    <t>Percent days not under a beach action</t>
  </si>
  <si>
    <t>No. of days under an action</t>
  </si>
  <si>
    <t>CSO</t>
  </si>
  <si>
    <t>SSO</t>
  </si>
  <si>
    <t>CAFO</t>
  </si>
  <si>
    <t>POTW</t>
  </si>
  <si>
    <t>UNKNOWN</t>
  </si>
  <si>
    <t>Swim Season Actions Sorted by Duration</t>
  </si>
  <si>
    <t>Monitored Beaches with Actions During Swim Season</t>
  </si>
  <si>
    <t>Monitored Beaches</t>
  </si>
  <si>
    <t>No. of beach days</t>
  </si>
  <si>
    <t>Under a Beach Action</t>
  </si>
  <si>
    <t>Yes</t>
  </si>
  <si>
    <t>Public/Public</t>
  </si>
  <si>
    <t>Private/Public</t>
  </si>
  <si>
    <t>PER_MONTH</t>
  </si>
  <si>
    <t>STORM</t>
  </si>
  <si>
    <t>ELEV_BACT</t>
  </si>
  <si>
    <t>ENTERO</t>
  </si>
  <si>
    <t>Contamination Advisory</t>
  </si>
  <si>
    <t>Not Under an Action</t>
  </si>
  <si>
    <t>No</t>
  </si>
  <si>
    <t>BEACH Act Beaches</t>
  </si>
  <si>
    <t>MONITORED BEACHES</t>
  </si>
  <si>
    <t>Beach action in 2010?</t>
  </si>
  <si>
    <t>Actions During Swim Season</t>
  </si>
  <si>
    <t>---</t>
  </si>
  <si>
    <t>No. of BEACH Act beaches</t>
  </si>
  <si>
    <t>No. of Tier 1 beaches</t>
  </si>
  <si>
    <t>Swim Season Beach Days</t>
  </si>
  <si>
    <t>Actions Sorted by Duration</t>
  </si>
  <si>
    <t>Total no. of beach actions</t>
  </si>
  <si>
    <t>No. of monitored beaches</t>
  </si>
  <si>
    <t>Percent of beaches monitored</t>
  </si>
  <si>
    <t xml:space="preserve">BEACH Act Beaches: </t>
  </si>
  <si>
    <t xml:space="preserve">Tier 1 beaches: </t>
  </si>
  <si>
    <t xml:space="preserve">Beach actions: </t>
  </si>
  <si>
    <t>Definitions</t>
  </si>
  <si>
    <t xml:space="preserve">Monitored beaches: </t>
  </si>
  <si>
    <t xml:space="preserve">Swim season: </t>
  </si>
  <si>
    <t xml:space="preserve">Action duration: </t>
  </si>
  <si>
    <t xml:space="preserve">Beach days: </t>
  </si>
  <si>
    <t>Percent of Tier 1 beaches monitored</t>
  </si>
  <si>
    <t>States indicate to EPA the period of time they consider to be the swim (or recreational) season for each beach. See "Monitoring" tab for swim season lengths.</t>
  </si>
  <si>
    <t>The number of days in the swim season. See "Beach Days" tab for the number of beach days under an action.</t>
  </si>
  <si>
    <t>Beaches that are monitored at regular intervals. See "Monitoring" tab for monitoring frequency information.</t>
  </si>
  <si>
    <t>BEACH Act refers to the Beaches Environmental Assessment, Closure, and Health Act of 2000 which focuses on coastal recreational waters. States/territories provide EPA with a list of their</t>
  </si>
  <si>
    <t>coastal recreational beaches.</t>
  </si>
  <si>
    <t>States and territories designate their significant public beaches as Tier 1 beaches (requirement of BEACH Act grant program).  These are the beaches that have the highest risk. See "Attributes" tab</t>
  </si>
  <si>
    <t>for Tier designations.</t>
  </si>
  <si>
    <t xml:space="preserve">Beach-specific advisories or closings issued by the reporting state or local governments. An action is recorded for a beach even if only a portion of the beach is affected. See "2010 Actions" tab </t>
  </si>
  <si>
    <t>for action information.</t>
  </si>
  <si>
    <t>Action duration is based on the times an action begins and ends. One "day" is considered the 24-hour period following the time an action is issued. Additional "days" are recorded when an action</t>
  </si>
  <si>
    <t>extends into any portion of subsequent 24-hour period(s). For example, an action that lasts 26 hours is recorded as a two-day action. See "Action Durations" tab for duration breakdowns.</t>
  </si>
  <si>
    <t xml:space="preserve">Beach Tier Rank </t>
  </si>
  <si>
    <t>Swim season monitor frequency</t>
  </si>
  <si>
    <t>Swim season monitor frequency units</t>
  </si>
  <si>
    <t>Is beach monitored?</t>
  </si>
  <si>
    <t>POLLUTION SOURCES SUMMARY</t>
  </si>
  <si>
    <t>2010 ACTIONS SUMMARY</t>
  </si>
  <si>
    <t>TIER 1 BEACH SUMMARY</t>
  </si>
  <si>
    <t xml:space="preserve">Beach Name </t>
  </si>
  <si>
    <t>Swim Season Length</t>
  </si>
  <si>
    <t>Swim Season Length Units</t>
  </si>
  <si>
    <t>Swim Season Monitoring Frequency</t>
  </si>
  <si>
    <t>Swim Season Monitoring Frequency Units</t>
  </si>
  <si>
    <t>Off Season Monitoring Frequency</t>
  </si>
  <si>
    <t>Off Season Monitoring Frequency Units</t>
  </si>
  <si>
    <t xml:space="preserve">Beach name </t>
  </si>
  <si>
    <t>Beach accessibility</t>
  </si>
  <si>
    <t xml:space="preserve">Beach tier rank </t>
  </si>
  <si>
    <t>Start latitude</t>
  </si>
  <si>
    <t>Start longitude</t>
  </si>
  <si>
    <t>End latitude</t>
  </si>
  <si>
    <t>End longitude</t>
  </si>
  <si>
    <t>Pollution sources investigated?</t>
  </si>
  <si>
    <t>Pollution sources found?</t>
  </si>
  <si>
    <t>Runoff</t>
  </si>
  <si>
    <t>Storm</t>
  </si>
  <si>
    <t>Agriculture</t>
  </si>
  <si>
    <t>Boat</t>
  </si>
  <si>
    <t>Sewer line</t>
  </si>
  <si>
    <t>Septic</t>
  </si>
  <si>
    <t>Wildlife</t>
  </si>
  <si>
    <t>Other</t>
  </si>
  <si>
    <t>Unknown</t>
  </si>
  <si>
    <t xml:space="preserve">Action type </t>
  </si>
  <si>
    <t xml:space="preserve">Action duration (Days) </t>
  </si>
  <si>
    <t xml:space="preserve">Action reason(s) </t>
  </si>
  <si>
    <t>Action indicator(s)</t>
  </si>
  <si>
    <t>Action source(s)</t>
  </si>
  <si>
    <t>ELEV_BACT:</t>
  </si>
  <si>
    <t>ENTERO:</t>
  </si>
  <si>
    <t>Totals</t>
  </si>
  <si>
    <t>Percentages</t>
  </si>
  <si>
    <t>No. of BEACH Act beaches:</t>
  </si>
  <si>
    <t>Total length of BEACH Act beaches:</t>
  </si>
  <si>
    <t xml:space="preserve"> ATTRIBUTE SUMMARY</t>
  </si>
  <si>
    <t>No. of monitored beaches:</t>
  </si>
  <si>
    <t>Total length of monitored beaches:</t>
  </si>
  <si>
    <t xml:space="preserve"> MONITORING SUMMARY</t>
  </si>
  <si>
    <t>No. of investigated monitored beaches:</t>
  </si>
  <si>
    <t>No. of investigated monitored beaches with possible pollution sources:</t>
  </si>
  <si>
    <t>POLLUTION SOURCE TALLY</t>
  </si>
  <si>
    <t>Percent</t>
  </si>
  <si>
    <t>No. of actions during the swim season:</t>
  </si>
  <si>
    <t>No. of days under an action during the swim season:</t>
  </si>
  <si>
    <t>ACTION REASON, INDICATOR, AND SOURCE TALLY</t>
  </si>
  <si>
    <t>STORM:</t>
  </si>
  <si>
    <t>WILDLIFE:</t>
  </si>
  <si>
    <t>OTHER:</t>
  </si>
  <si>
    <t>UNKNOWN:</t>
  </si>
  <si>
    <r>
      <rPr>
        <b/>
        <sz val="9"/>
        <rFont val="Arial"/>
        <family val="2"/>
      </rPr>
      <t>Runoff</t>
    </r>
    <r>
      <rPr>
        <sz val="9"/>
        <rFont val="Arial"/>
        <family val="2"/>
      </rPr>
      <t xml:space="preserve"> (Non-storm related, dryweather runoff):</t>
    </r>
  </si>
  <si>
    <r>
      <rPr>
        <b/>
        <sz val="9"/>
        <rFont val="Arial"/>
        <family val="2"/>
      </rPr>
      <t>Storm</t>
    </r>
    <r>
      <rPr>
        <sz val="9"/>
        <rFont val="Arial"/>
        <family val="2"/>
      </rPr>
      <t xml:space="preserve"> (Storm related, wet-weather runoff):</t>
    </r>
  </si>
  <si>
    <r>
      <rPr>
        <b/>
        <sz val="9"/>
        <rFont val="Arial"/>
        <family val="2"/>
      </rPr>
      <t>Agriculture</t>
    </r>
    <r>
      <rPr>
        <sz val="9"/>
        <rFont val="Arial"/>
        <family val="2"/>
      </rPr>
      <t xml:space="preserve"> (Agricultural runoff):</t>
    </r>
  </si>
  <si>
    <r>
      <rPr>
        <b/>
        <sz val="9"/>
        <rFont val="Arial"/>
        <family val="2"/>
      </rPr>
      <t>Boat</t>
    </r>
    <r>
      <rPr>
        <sz val="9"/>
        <rFont val="Arial"/>
        <family val="2"/>
      </rPr>
      <t xml:space="preserve"> (Boat discharge):</t>
    </r>
  </si>
  <si>
    <r>
      <rPr>
        <b/>
        <sz val="9"/>
        <rFont val="Arial"/>
        <family val="2"/>
      </rPr>
      <t>CAFO</t>
    </r>
    <r>
      <rPr>
        <sz val="9"/>
        <rFont val="Arial"/>
        <family val="2"/>
      </rPr>
      <t xml:space="preserve"> (Concentrated animal feeding operation):</t>
    </r>
  </si>
  <si>
    <r>
      <rPr>
        <b/>
        <sz val="9"/>
        <rFont val="Arial"/>
        <family val="2"/>
      </rPr>
      <t>CSO</t>
    </r>
    <r>
      <rPr>
        <sz val="9"/>
        <rFont val="Arial"/>
        <family val="2"/>
      </rPr>
      <t xml:space="preserve"> (Combined sewer overflow):</t>
    </r>
  </si>
  <si>
    <r>
      <rPr>
        <b/>
        <sz val="9"/>
        <rFont val="Arial"/>
        <family val="2"/>
      </rPr>
      <t>SSO</t>
    </r>
    <r>
      <rPr>
        <sz val="9"/>
        <rFont val="Arial"/>
        <family val="2"/>
      </rPr>
      <t xml:space="preserve"> (Sanitary sewer overflow):</t>
    </r>
  </si>
  <si>
    <r>
      <rPr>
        <b/>
        <sz val="9"/>
        <rFont val="Arial"/>
        <family val="2"/>
      </rPr>
      <t>POTW</t>
    </r>
    <r>
      <rPr>
        <sz val="9"/>
        <rFont val="Arial"/>
        <family val="2"/>
      </rPr>
      <t xml:space="preserve"> (Publicly-owned treatment works):</t>
    </r>
  </si>
  <si>
    <r>
      <rPr>
        <b/>
        <sz val="9"/>
        <rFont val="Arial"/>
        <family val="2"/>
      </rPr>
      <t>Sewer line</t>
    </r>
    <r>
      <rPr>
        <sz val="9"/>
        <rFont val="Arial"/>
        <family val="2"/>
      </rPr>
      <t xml:space="preserve"> (Sewer line leak, blockage, or break):</t>
    </r>
  </si>
  <si>
    <r>
      <rPr>
        <b/>
        <sz val="9"/>
        <rFont val="Arial"/>
        <family val="2"/>
      </rPr>
      <t>Septic</t>
    </r>
    <r>
      <rPr>
        <sz val="9"/>
        <rFont val="Arial"/>
        <family val="2"/>
      </rPr>
      <t xml:space="preserve"> (Septic system leakage):</t>
    </r>
  </si>
  <si>
    <r>
      <rPr>
        <b/>
        <sz val="9"/>
        <rFont val="Arial"/>
        <family val="2"/>
      </rPr>
      <t>Wildlife</t>
    </r>
    <r>
      <rPr>
        <sz val="9"/>
        <rFont val="Arial"/>
        <family val="2"/>
      </rPr>
      <t xml:space="preserve"> (Wildlife pollution):</t>
    </r>
  </si>
  <si>
    <r>
      <rPr>
        <b/>
        <sz val="9"/>
        <rFont val="Arial"/>
        <family val="2"/>
      </rPr>
      <t>Other</t>
    </r>
    <r>
      <rPr>
        <sz val="9"/>
        <rFont val="Arial"/>
        <family val="2"/>
      </rPr>
      <t xml:space="preserve"> (Other source known but not listed above):</t>
    </r>
  </si>
  <si>
    <r>
      <rPr>
        <b/>
        <sz val="9"/>
        <rFont val="Arial"/>
        <family val="2"/>
      </rPr>
      <t>Unknown</t>
    </r>
    <r>
      <rPr>
        <sz val="9"/>
        <rFont val="Arial"/>
        <family val="2"/>
      </rPr>
      <t xml:space="preserve"> (Source exists but unidentified):</t>
    </r>
  </si>
  <si>
    <t>Action reasons summary:</t>
  </si>
  <si>
    <t>Action indicators summary:</t>
  </si>
  <si>
    <t>Action sources summary:</t>
  </si>
  <si>
    <t>2010 ACTIONS DURATION SUMMARY</t>
  </si>
  <si>
    <t>No. of monitored beaches with actions during swim season:</t>
  </si>
  <si>
    <t>No. of actions during swim season:</t>
  </si>
  <si>
    <t>No. of days under an action during swim season:</t>
  </si>
  <si>
    <t>No. of actions of 1 day duration:</t>
  </si>
  <si>
    <t>No. of actions of 2 day duration:</t>
  </si>
  <si>
    <t>No. of actions of 3-7 day duration:</t>
  </si>
  <si>
    <t>No. of actions of 8-30 day duration:</t>
  </si>
  <si>
    <t>No. of actions of greater than 30 day duration:</t>
  </si>
  <si>
    <t>ACTION DURATION DAY TALLY</t>
  </si>
  <si>
    <t>2010 BEACH DAYS SUMMARY</t>
  </si>
  <si>
    <t>No. of beach days in swim season:</t>
  </si>
  <si>
    <t>No. of beach days under an action during the swim season:</t>
  </si>
  <si>
    <t>Percent of beach days under an action during the swim season:</t>
  </si>
  <si>
    <t>No. of beach days not under an action during the swim season:</t>
  </si>
  <si>
    <t>Percent of beach days not under an action during the swim season:</t>
  </si>
  <si>
    <t>No. of Tier 1 beaches:</t>
  </si>
  <si>
    <t>Total length of Tier 1 beaches:</t>
  </si>
  <si>
    <t>Percent of Tier 1 beaches monitored:</t>
  </si>
  <si>
    <t>Percent of BEACH Act beaches monitored:</t>
  </si>
  <si>
    <t>No.  of Tier 1 beaches monitored:</t>
  </si>
  <si>
    <t>No. of Tier 1 beach days:</t>
  </si>
  <si>
    <t>No. of Tier 1 beaches with actions:</t>
  </si>
  <si>
    <t>No. of days under a Tier 1 beach action:</t>
  </si>
  <si>
    <t>Percent of Tier 1 beach days under an action:</t>
  </si>
  <si>
    <t>POSSIBLE POLLUTION SOURCES</t>
  </si>
  <si>
    <t>WILDLIFE</t>
  </si>
  <si>
    <t>NC258672</t>
  </si>
  <si>
    <t>Dock on S. side of Hwy 92 bridge on the W. side of Bath</t>
  </si>
  <si>
    <t>NC575571</t>
  </si>
  <si>
    <t>E Shore of Blounts Bay- Pamlico River</t>
  </si>
  <si>
    <t>NC105938</t>
  </si>
  <si>
    <t>Pamlico River- City Park</t>
  </si>
  <si>
    <t>NC635491</t>
  </si>
  <si>
    <t>Pamlico River- Junction of Upper Goose Creek and Dinah's Lan</t>
  </si>
  <si>
    <t>NC778708</t>
  </si>
  <si>
    <t>Pamlico River- Maul's Point</t>
  </si>
  <si>
    <t>NC442154</t>
  </si>
  <si>
    <t>Pamlico River- Ragged Point Swim Area</t>
  </si>
  <si>
    <t>NC968346</t>
  </si>
  <si>
    <t>Pamlico River- Tripp Point Recrational Area</t>
  </si>
  <si>
    <t>NC556462</t>
  </si>
  <si>
    <t>Pamlico River- Washington- Railroad Trestle</t>
  </si>
  <si>
    <t>NC482470</t>
  </si>
  <si>
    <t>SE of Austin Pt- Pamlico River</t>
  </si>
  <si>
    <t>NC483929</t>
  </si>
  <si>
    <t>Sound access at the intersection of E. Main St. and Tooley S</t>
  </si>
  <si>
    <t>NC808817</t>
  </si>
  <si>
    <t>W of Hills Point- Pamlico River</t>
  </si>
  <si>
    <t>BEAUFORT</t>
  </si>
  <si>
    <t>BERTIE</t>
  </si>
  <si>
    <t>NC574492</t>
  </si>
  <si>
    <t>Boat ramp at the intersection of SR 1500 and Vincent St.</t>
  </si>
  <si>
    <t>BRUNSWICK</t>
  </si>
  <si>
    <t>NC187482</t>
  </si>
  <si>
    <t>Beach Access near Capt. Jack's on Holden Beach</t>
  </si>
  <si>
    <t>NC569455</t>
  </si>
  <si>
    <t>Beach access between Bald Head Harbor entrance &amp; Bald Head C</t>
  </si>
  <si>
    <t>NC826921</t>
  </si>
  <si>
    <t>Beach area adjacent to Howells Pt Wildlife boat ramp at the</t>
  </si>
  <si>
    <t>NC336677</t>
  </si>
  <si>
    <t>Beach area between ICW Marker #28 &amp; ICW Marker #29 at the en</t>
  </si>
  <si>
    <t>NC642348</t>
  </si>
  <si>
    <t>Cape Fear River, beach area adjacent to Southport Municipal</t>
  </si>
  <si>
    <t>NC449749</t>
  </si>
  <si>
    <t>Caswell Beach Public Access off Caswell Beach Rd.</t>
  </si>
  <si>
    <t>NC813252</t>
  </si>
  <si>
    <t>Dutchman Creek Park on Fish Factory Road near Southport</t>
  </si>
  <si>
    <t>NC895384</t>
  </si>
  <si>
    <t>East Beach area- Beach access #42</t>
  </si>
  <si>
    <t>NC140790</t>
  </si>
  <si>
    <t>East end (HB)</t>
  </si>
  <si>
    <t>NC698990</t>
  </si>
  <si>
    <t>Ferry Road Public Access</t>
  </si>
  <si>
    <t>NC971811</t>
  </si>
  <si>
    <t>Greensboro St. emergency vehicle access</t>
  </si>
  <si>
    <t>NC345154</t>
  </si>
  <si>
    <t>Holden Beach - Public Access at Dolphin Street</t>
  </si>
  <si>
    <t>NC302675</t>
  </si>
  <si>
    <t>Holden Beach Bridge, ICWW at pier</t>
  </si>
  <si>
    <t>NC271860</t>
  </si>
  <si>
    <t>ICW end of Beach Drive at Bonaparte's Landing</t>
  </si>
  <si>
    <t>NC153015</t>
  </si>
  <si>
    <t>ICWW, near marker #59, Sand Dollar Street (HB)</t>
  </si>
  <si>
    <t>NC451008</t>
  </si>
  <si>
    <t>ICWW, near marker #67, Sailfish Street (HB)</t>
  </si>
  <si>
    <t>NC803771</t>
  </si>
  <si>
    <t>ICWW, soundside access at E. end of Ocean Isle Bch.</t>
  </si>
  <si>
    <t>NC986806</t>
  </si>
  <si>
    <t>Intracoastal Waterway, shoreline adjacent to Ocean Isle Wild</t>
  </si>
  <si>
    <t>NC545708</t>
  </si>
  <si>
    <t>Intracoastal Waterway, waterfront park at end of NE 52nd St</t>
  </si>
  <si>
    <t>NC497594</t>
  </si>
  <si>
    <t>Lighthouse Park, Caswell Beach Rd., Caswell Beach</t>
  </si>
  <si>
    <t>NC642326</t>
  </si>
  <si>
    <t>Middleton Public Access - Oak Island</t>
  </si>
  <si>
    <t>NC175823</t>
  </si>
  <si>
    <t>Ocean Pier at Causeway and First St.</t>
  </si>
  <si>
    <t>NC758778</t>
  </si>
  <si>
    <t>Ocean pier at Main St. and Sunset Blvd.</t>
  </si>
  <si>
    <t>NC576773</t>
  </si>
  <si>
    <t>Ocean pier at Ocean Blvd. and Durham St.</t>
  </si>
  <si>
    <t>NC873506</t>
  </si>
  <si>
    <t>Ocean pier between 14th and 15th Place East and Beach Dr.</t>
  </si>
  <si>
    <t>NC998441</t>
  </si>
  <si>
    <t>Public Access at 30th Place West and Beach Dr.</t>
  </si>
  <si>
    <t>NC499745</t>
  </si>
  <si>
    <t>Public Access at 40th and Main St.</t>
  </si>
  <si>
    <t>NC379310</t>
  </si>
  <si>
    <t>Public Access at Dawson Street - Ocean Isle Beach</t>
  </si>
  <si>
    <t>NC442815</t>
  </si>
  <si>
    <t>Public Access at Driftwood Street - Ocean Isle Beach</t>
  </si>
  <si>
    <t>NC463026</t>
  </si>
  <si>
    <t>Public Access at First and Chadbourn St.</t>
  </si>
  <si>
    <t>NC742373</t>
  </si>
  <si>
    <t>Public Access at Ocean Dr. and Keziah St.</t>
  </si>
  <si>
    <t>NC894449</t>
  </si>
  <si>
    <t>Public Access at southeast 46th St. and E. Beach Drive - Oak</t>
  </si>
  <si>
    <t>NC384247</t>
  </si>
  <si>
    <t>Public Access at southeast 58th St. and E. Beach Drive - Oak</t>
  </si>
  <si>
    <t>NC975034</t>
  </si>
  <si>
    <t>Public Access just west of Mile Marker #1 in Holden Beach</t>
  </si>
  <si>
    <t>NC376660</t>
  </si>
  <si>
    <t>Public Access, West end of Oak Island Drive - Oak Island</t>
  </si>
  <si>
    <t>NC848108</t>
  </si>
  <si>
    <t>Public Access, east end of Sunset Beach</t>
  </si>
  <si>
    <t>NC191050</t>
  </si>
  <si>
    <t>South Beach area- Beach access # 17</t>
  </si>
  <si>
    <t>NC288973</t>
  </si>
  <si>
    <t>Waterway Park - Oak Island</t>
  </si>
  <si>
    <t>NC184657</t>
  </si>
  <si>
    <t>Wildlife ramp off Fish Factory Rd near Southport</t>
  </si>
  <si>
    <t>CAMDEN</t>
  </si>
  <si>
    <t>NC999058</t>
  </si>
  <si>
    <t>Canal boat ramp on SR 1153</t>
  </si>
  <si>
    <t>NC256595</t>
  </si>
  <si>
    <t>Sound access on SR 1153</t>
  </si>
  <si>
    <t>CARTERET</t>
  </si>
  <si>
    <t>NC120547</t>
  </si>
  <si>
    <t>1/2 mile W of Mile Marker 10, oceanside</t>
  </si>
  <si>
    <t>NC381539</t>
  </si>
  <si>
    <t>100 yds. NE Gallant's Channel Bridge by shore</t>
  </si>
  <si>
    <t>NC861560</t>
  </si>
  <si>
    <t>400 yds SE of Bean Island off Core Banks</t>
  </si>
  <si>
    <t>NC511988</t>
  </si>
  <si>
    <t>AO- Public Beach Access, Inlet Rd., West side junction of Co</t>
  </si>
  <si>
    <t>NC444349</t>
  </si>
  <si>
    <t>Adams Creek off Silver Dollar Rd</t>
  </si>
  <si>
    <t>NC377628</t>
  </si>
  <si>
    <t>Bogue Inlet mouth of Coast Guard Channel</t>
  </si>
  <si>
    <t>NC991171</t>
  </si>
  <si>
    <t>Bogue Sd.- Archer Point</t>
  </si>
  <si>
    <t>NC659044</t>
  </si>
  <si>
    <t>Bogue Sound- Boat Landing Tourist Center</t>
  </si>
  <si>
    <t>NC411851</t>
  </si>
  <si>
    <t>Bogue Sound- Canal leading to Moonlite Bay</t>
  </si>
  <si>
    <t>NC320933</t>
  </si>
  <si>
    <t>Bogue Sound- E side of Mouth of Gales Creek</t>
  </si>
  <si>
    <t>NC623291</t>
  </si>
  <si>
    <t>Bogue Sound- Goose Creek, off campground</t>
  </si>
  <si>
    <t>NC429821</t>
  </si>
  <si>
    <t>Bogue Sound- W Salter Path, ~200 yds off of Wam Squam Ln</t>
  </si>
  <si>
    <t>NC852895</t>
  </si>
  <si>
    <t>Brown's Island public beach in Core Sound near Harkers Islan</t>
  </si>
  <si>
    <t>NC135340</t>
  </si>
  <si>
    <t>CCC- Aquatic Education Location</t>
  </si>
  <si>
    <t>NC533984</t>
  </si>
  <si>
    <t>Cape Lookout Coast Guard Dock</t>
  </si>
  <si>
    <t>NC434812</t>
  </si>
  <si>
    <t>Cedar Island - Beach Area SE of Wildlife Ramp adjacent to Fe</t>
  </si>
  <si>
    <t>NC626501</t>
  </si>
  <si>
    <t>Core Sd.- Shell Point off Harkers Island</t>
  </si>
  <si>
    <t>NC643293</t>
  </si>
  <si>
    <t>FORT MACON beach access at Bathhouse</t>
  </si>
  <si>
    <t>NC341418</t>
  </si>
  <si>
    <t>Harker's Island bridge at swimming area</t>
  </si>
  <si>
    <t>NC231160</t>
  </si>
  <si>
    <t>Headen Ln. Salter Path- Soundside ~200 yds. offshore</t>
  </si>
  <si>
    <t>NC968903</t>
  </si>
  <si>
    <t>ICW, Marker #44</t>
  </si>
  <si>
    <t>NC102958</t>
  </si>
  <si>
    <t>Indian Beach - Public Access at Mile Marker #12</t>
  </si>
  <si>
    <t>NC935797</t>
  </si>
  <si>
    <t>Knob Island- N side</t>
  </si>
  <si>
    <t>NC730320</t>
  </si>
  <si>
    <t>Lennoxville Boat Ramp</t>
  </si>
  <si>
    <t>NC244236</t>
  </si>
  <si>
    <t>Mile Marker 15, oceanside</t>
  </si>
  <si>
    <t>NC115357</t>
  </si>
  <si>
    <t>Mile Marker 7 1/2, oceanside</t>
  </si>
  <si>
    <t>NC147416</t>
  </si>
  <si>
    <t>Mile Post 19 1/2, oceanside</t>
  </si>
  <si>
    <t>NC714613</t>
  </si>
  <si>
    <t>Mile Post 4 1/2, oceanside of Pelican Dr.</t>
  </si>
  <si>
    <t>NC727802</t>
  </si>
  <si>
    <t>Morehead City - Drain pipe at 16th St.</t>
  </si>
  <si>
    <t>NC204538</t>
  </si>
  <si>
    <t>Mouth of Back Creek - left side by beach</t>
  </si>
  <si>
    <t>NC722020</t>
  </si>
  <si>
    <t>N end of Old Ferry Rd., Soundside</t>
  </si>
  <si>
    <t>NC852484</t>
  </si>
  <si>
    <t>Newport River- Public access NW of Bridge</t>
  </si>
  <si>
    <t>NC951761</t>
  </si>
  <si>
    <t>North River- at Hwy 70 bridge</t>
  </si>
  <si>
    <t>NC189579</t>
  </si>
  <si>
    <t>North side mouth of Town Creek in Beaufort</t>
  </si>
  <si>
    <t>NC343007</t>
  </si>
  <si>
    <t>Ocean end of Central Dr., Atlantic Ocean</t>
  </si>
  <si>
    <t>NC345060</t>
  </si>
  <si>
    <t>Ocean end of Henderson Blvd., AO</t>
  </si>
  <si>
    <t>NC895537</t>
  </si>
  <si>
    <t>Ocean end of New Bern St., AO</t>
  </si>
  <si>
    <t>NC106127</t>
  </si>
  <si>
    <t>Ocean-side beach approximately 2 miles north of Cape Point a</t>
  </si>
  <si>
    <t>NC888920</t>
  </si>
  <si>
    <t>Park Service Dock</t>
  </si>
  <si>
    <t>NC152475</t>
  </si>
  <si>
    <t>Pine Knoll Shores - just east of Mile Marker 8 1/2 - Hwy 58</t>
  </si>
  <si>
    <t>NC952661</t>
  </si>
  <si>
    <t>Public Access Near Fawn Drive in Emerald Isle</t>
  </si>
  <si>
    <t>NC722475</t>
  </si>
  <si>
    <t>Public Sound-side Access at the end of Bogue Sound Drive in</t>
  </si>
  <si>
    <t>NC475791</t>
  </si>
  <si>
    <t>Public beach access adjacent to The Islander</t>
  </si>
  <si>
    <t>NC101248</t>
  </si>
  <si>
    <t>Radio Island Public Beach Access</t>
  </si>
  <si>
    <t>NC380630</t>
  </si>
  <si>
    <t>Shackelford Banks- by restrooms</t>
  </si>
  <si>
    <t>NC997135</t>
  </si>
  <si>
    <t>Shackelford Banks- nun bouy #2</t>
  </si>
  <si>
    <t>NC254979</t>
  </si>
  <si>
    <t>Ski Beach off the ICW adjacent to the Bogue Inlet Channel in</t>
  </si>
  <si>
    <t>NC272309</t>
  </si>
  <si>
    <t>Spoils Island off Salty Shores</t>
  </si>
  <si>
    <t>NC179171</t>
  </si>
  <si>
    <t>Taylor's Creek at post office dock</t>
  </si>
  <si>
    <t>NC586930</t>
  </si>
  <si>
    <t>W side of mouth of South River</t>
  </si>
  <si>
    <t>NC958671</t>
  </si>
  <si>
    <t>West end of Sugarloaf Island, Morehead City</t>
  </si>
  <si>
    <t>NC907794</t>
  </si>
  <si>
    <t>Western tip of Bird Shoals on Rachel Carson Reserve</t>
  </si>
  <si>
    <t>NC672893</t>
  </si>
  <si>
    <t>Whitehurst Island E of Marker 24</t>
  </si>
  <si>
    <t>CHOWAN</t>
  </si>
  <si>
    <t>NC444218</t>
  </si>
  <si>
    <t>Chowan River Wildlife Ramp, east side of bridge</t>
  </si>
  <si>
    <t>CRAVEN</t>
  </si>
  <si>
    <t>NC905913</t>
  </si>
  <si>
    <t>Hancock Creek- just south of mouth of Cahooque Creek</t>
  </si>
  <si>
    <t>NC821771</t>
  </si>
  <si>
    <t>Mouth of Slocum Creek, north side beach</t>
  </si>
  <si>
    <t>NC461235</t>
  </si>
  <si>
    <t>Neuse River- 200 yds. N of mouth of North West Creek</t>
  </si>
  <si>
    <t>NC193701</t>
  </si>
  <si>
    <t>Neuse River- Flanner's Beach</t>
  </si>
  <si>
    <t>NC482921</t>
  </si>
  <si>
    <t>Neuse River- Great Neck Point</t>
  </si>
  <si>
    <t>NC363155</t>
  </si>
  <si>
    <t>Neuse River- Green Spring Swim Area</t>
  </si>
  <si>
    <t>NC619539</t>
  </si>
  <si>
    <t>Neuse River- Pine Cliff Recreation Area</t>
  </si>
  <si>
    <t>NC558811</t>
  </si>
  <si>
    <t>Neuse River- Union Point</t>
  </si>
  <si>
    <t>CURRITUCK</t>
  </si>
  <si>
    <t>NC830155</t>
  </si>
  <si>
    <t>100 yds offshore in sound near intersection of Hwy 12 and Al</t>
  </si>
  <si>
    <t>NC109355</t>
  </si>
  <si>
    <t>AO- 2.8 miles N of Corolla Ramp</t>
  </si>
  <si>
    <t>NC790915</t>
  </si>
  <si>
    <t>Corolla Ramp, end of paved road</t>
  </si>
  <si>
    <t>NC542433</t>
  </si>
  <si>
    <t>Corolla, Albacore St. Beach Access</t>
  </si>
  <si>
    <t>NC846710</t>
  </si>
  <si>
    <t>Currituck S Beach Access at Pine Island</t>
  </si>
  <si>
    <t>NC664652</t>
  </si>
  <si>
    <t>Dock at the end of SR 1245</t>
  </si>
  <si>
    <t>NC856780</t>
  </si>
  <si>
    <t>Ocean-side of Corolla Village Road near the lighthouse in Co</t>
  </si>
  <si>
    <t>NC209017</t>
  </si>
  <si>
    <t>Park on Woodhouse Dr., Grandy</t>
  </si>
  <si>
    <t>NC810571</t>
  </si>
  <si>
    <t>Swimming area at end of Waterlily Road at dock in Coinjock.</t>
  </si>
  <si>
    <t>DARE</t>
  </si>
  <si>
    <t>NC613341</t>
  </si>
  <si>
    <t>1 1/2 Miles SW of RO Plant</t>
  </si>
  <si>
    <t>NC566464</t>
  </si>
  <si>
    <t>1/4 Miles E of EMS Station</t>
  </si>
  <si>
    <t>NC175966</t>
  </si>
  <si>
    <t>100 yds ENE of Little Bridge, Causeway, Nags Head</t>
  </si>
  <si>
    <t>NC305162</t>
  </si>
  <si>
    <t>100 yds offshore at Island Creek Ct. - Avon</t>
  </si>
  <si>
    <t>NC993056</t>
  </si>
  <si>
    <t>100 yds offshore at North Holiday Rd. - Rodanthe</t>
  </si>
  <si>
    <t>NC983069</t>
  </si>
  <si>
    <t>100 yds offshore at Sunset Strip Dr. - Frisco</t>
  </si>
  <si>
    <t>NC918417</t>
  </si>
  <si>
    <t>100 yds. offshore of 7517 S. Va. Dare Trail, Nags Head</t>
  </si>
  <si>
    <t>NC325364</t>
  </si>
  <si>
    <t>100ft North of Jennett's Pier</t>
  </si>
  <si>
    <t>NC485125</t>
  </si>
  <si>
    <t>2 Miles SW of Frisco Volunteer Fire Dept</t>
  </si>
  <si>
    <t>NC436610</t>
  </si>
  <si>
    <t>3/4 miles N. of sound access across from Ramp #23</t>
  </si>
  <si>
    <t>NC678856</t>
  </si>
  <si>
    <t>500 yds off Sandyridge Rd.- Currituck Sd.</t>
  </si>
  <si>
    <t>NC993118</t>
  </si>
  <si>
    <t>500 yds off Spy Glass Rd.- Currituck Sd.</t>
  </si>
  <si>
    <t>NC600637</t>
  </si>
  <si>
    <t>500 yds. offshore, 100 yds. S of E. side of Wright Memorial</t>
  </si>
  <si>
    <t>NC551874</t>
  </si>
  <si>
    <t>750 yds off Ocean Bay Blvd.- Currituck Sd.</t>
  </si>
  <si>
    <t>NC355044</t>
  </si>
  <si>
    <t>800 yds off SR 1425</t>
  </si>
  <si>
    <t>NC196750</t>
  </si>
  <si>
    <t>Bath House at Ocean Bay Dr</t>
  </si>
  <si>
    <t>NC933106</t>
  </si>
  <si>
    <t>Bath House on SR 1206 Kitty Hawk</t>
  </si>
  <si>
    <t>NC658738</t>
  </si>
  <si>
    <t>Beach Access 1 1/2 Mile N of Kitty Hawk Pier</t>
  </si>
  <si>
    <t>NC289380</t>
  </si>
  <si>
    <t>Beach Access S of Refuge offices- Pea Island</t>
  </si>
  <si>
    <t>NC675298</t>
  </si>
  <si>
    <t>Beach Access at Conch Street / Drain Pipe</t>
  </si>
  <si>
    <t>NC992884</t>
  </si>
  <si>
    <t>Beach Access at Sportsman Dr.</t>
  </si>
  <si>
    <t>NC995692</t>
  </si>
  <si>
    <t>Beach Access at Sprigtail Dr.</t>
  </si>
  <si>
    <t>NC879514</t>
  </si>
  <si>
    <t>Beach access at 3rd St</t>
  </si>
  <si>
    <t>NC422633</t>
  </si>
  <si>
    <t>Beach at Cape Hatteras Lighthouse- Buxton</t>
  </si>
  <si>
    <t>NC868201</t>
  </si>
  <si>
    <t>Canadian Hole- Buxton</t>
  </si>
  <si>
    <t>NC952532</t>
  </si>
  <si>
    <t>Colington Harbour Swimming Beach</t>
  </si>
  <si>
    <t>NC297658</t>
  </si>
  <si>
    <t>Drain Pipe at Curlew Street</t>
  </si>
  <si>
    <t>NC701853</t>
  </si>
  <si>
    <t>Drain Pipe at Lake Dr Beach Access</t>
  </si>
  <si>
    <t>NC635010</t>
  </si>
  <si>
    <t>Drain Pipe at Martin Street</t>
  </si>
  <si>
    <t>NC524248</t>
  </si>
  <si>
    <t>Drain Pipe at Mile Marker 8 3/4</t>
  </si>
  <si>
    <t>NC952496</t>
  </si>
  <si>
    <t>Drain Pipe at Mile Post 10.5</t>
  </si>
  <si>
    <t>NC703962</t>
  </si>
  <si>
    <t>Drain Pipe at Mile Post 12.5</t>
  </si>
  <si>
    <t>NC148512</t>
  </si>
  <si>
    <t>Drain Pipe at Oregon St</t>
  </si>
  <si>
    <t>NC239137</t>
  </si>
  <si>
    <t>Drain Pipe at S Nags Head/Federal Park Border</t>
  </si>
  <si>
    <t>NC189209</t>
  </si>
  <si>
    <t>Federal Campground- Frisco</t>
  </si>
  <si>
    <t>NC380367</t>
  </si>
  <si>
    <t>Frisco Bath House</t>
  </si>
  <si>
    <t>NC653898</t>
  </si>
  <si>
    <t>Hillcrest Dr. Access</t>
  </si>
  <si>
    <t>NC981058</t>
  </si>
  <si>
    <t>Jockey's Ridge Soundside Access</t>
  </si>
  <si>
    <t>NC946128</t>
  </si>
  <si>
    <t>KDH, Kitty Hawk Bay Wildlife Ramp, in Jet Ski Riding Area</t>
  </si>
  <si>
    <t>NC888506</t>
  </si>
  <si>
    <t>Nags Head Bath House at Mile Post 15</t>
  </si>
  <si>
    <t>NC917233</t>
  </si>
  <si>
    <t>New Inlet Sound Access- Pea Island</t>
  </si>
  <si>
    <t>NC944159</t>
  </si>
  <si>
    <t>Northernmost Beach Access- Pea Island</t>
  </si>
  <si>
    <t>NC991015</t>
  </si>
  <si>
    <t>Ocean Ramp #30</t>
  </si>
  <si>
    <t>NC266902</t>
  </si>
  <si>
    <t>Oregon Inlet Coastguard Station</t>
  </si>
  <si>
    <t>NC570729</t>
  </si>
  <si>
    <t>Oregon Inlet Federal Campground</t>
  </si>
  <si>
    <t>NC995992</t>
  </si>
  <si>
    <t>Ramp #23 and access</t>
  </si>
  <si>
    <t>NC440580</t>
  </si>
  <si>
    <t>Ramp #34 and access</t>
  </si>
  <si>
    <t>NC927135</t>
  </si>
  <si>
    <t>Ramp #38 and access</t>
  </si>
  <si>
    <t>NC560974</t>
  </si>
  <si>
    <t>Ramp #55 and Access</t>
  </si>
  <si>
    <t>NC742980</t>
  </si>
  <si>
    <t>Roanoke Sd.- Swim Platform south side of Manteo Bridge</t>
  </si>
  <si>
    <t>NC615471</t>
  </si>
  <si>
    <t>Roanoke Sound - Danube Street drain pipe South Nags Head</t>
  </si>
  <si>
    <t>NC144418</t>
  </si>
  <si>
    <t>S-turns just N of Rodanthe</t>
  </si>
  <si>
    <t>NC347842</t>
  </si>
  <si>
    <t>Sound access across from Ramp #23</t>
  </si>
  <si>
    <t>NC728192</t>
  </si>
  <si>
    <t>Southeast side of Mann's Harbor Bridge</t>
  </si>
  <si>
    <t>NC620572</t>
  </si>
  <si>
    <t>Southern Shores Private Soundside Access</t>
  </si>
  <si>
    <t>NC672006</t>
  </si>
  <si>
    <t>The Swimming Hole</t>
  </si>
  <si>
    <t>NC124738</t>
  </si>
  <si>
    <t>Wanchese Seafood Industrial Park</t>
  </si>
  <si>
    <t>HYDE</t>
  </si>
  <si>
    <t>NC709868</t>
  </si>
  <si>
    <t>AO- 5 miles SW of Ocracoke State Ferry</t>
  </si>
  <si>
    <t>NC318235</t>
  </si>
  <si>
    <t>Beach Access by Airport Ramp</t>
  </si>
  <si>
    <t>NC562881</t>
  </si>
  <si>
    <t>Federal Campground- Ocracoke</t>
  </si>
  <si>
    <t>NC368134</t>
  </si>
  <si>
    <t>Ocracoke- 1st public access SW of State Ferry</t>
  </si>
  <si>
    <t>NC904964</t>
  </si>
  <si>
    <t>Swanquarter Bay- end of docks on SR 1136</t>
  </si>
  <si>
    <t>NEW HANOVER</t>
  </si>
  <si>
    <t>NC519384</t>
  </si>
  <si>
    <t>Area behind the northern end of Masonboro Island</t>
  </si>
  <si>
    <t>NC230511</t>
  </si>
  <si>
    <t>Banks Channel - Waynick Blvd. - Between Taylor and Bellamy S</t>
  </si>
  <si>
    <t>NC748601</t>
  </si>
  <si>
    <t>Banks Channel - Waynick Blvd. approx. 150 yds N of Iula St.</t>
  </si>
  <si>
    <t>NC252230</t>
  </si>
  <si>
    <t>Banks Channel - Waynick Blvd. between Snyder and Seashore St</t>
  </si>
  <si>
    <t>NC547001</t>
  </si>
  <si>
    <t>Banks Channel, swimming beach south of Coast Guard Station</t>
  </si>
  <si>
    <t>NC616697</t>
  </si>
  <si>
    <t>Beach Access at Periwinkle Lane in Carolina Beach</t>
  </si>
  <si>
    <t>NC771581</t>
  </si>
  <si>
    <t>Cama Access, corner of Waynick &amp; Sunset Blvd. - Wrightsville</t>
  </si>
  <si>
    <t>NC813450</t>
  </si>
  <si>
    <t>Cape Fear River, junction of Snow's Cut and Cape Fear River</t>
  </si>
  <si>
    <t>NC796965</t>
  </si>
  <si>
    <t>Carolina Beach - Public Beach Access at Hamlet Ave.</t>
  </si>
  <si>
    <t>NC790795</t>
  </si>
  <si>
    <t>Community swimming beach at the end of Burnett Rd. - directl</t>
  </si>
  <si>
    <t>NC593669</t>
  </si>
  <si>
    <t>Fort Fisher Beach State Park access off Loggerhead Rd.</t>
  </si>
  <si>
    <t>NC465274</t>
  </si>
  <si>
    <t>Fort Fisher- Beach adjacent to NCWRC Ramp</t>
  </si>
  <si>
    <t>NC773758</t>
  </si>
  <si>
    <t>N. end of Wrightsville Beach at Public Access #2 off Lumina</t>
  </si>
  <si>
    <t>NC530102</t>
  </si>
  <si>
    <t>Ocean Pier at K. Ave.</t>
  </si>
  <si>
    <t>NC375708</t>
  </si>
  <si>
    <t>Ocean pier at Nathan St. and S. Lumina Dr.</t>
  </si>
  <si>
    <t>NC294779</t>
  </si>
  <si>
    <t>Ocean pier at Salisbury St. Public Access</t>
  </si>
  <si>
    <t>NC765666</t>
  </si>
  <si>
    <t>Public Access at the Hanby Beach Storm Drain</t>
  </si>
  <si>
    <t>NC853733</t>
  </si>
  <si>
    <t>Public Beach on Masonboro Sd. - end of Florida Ave. in Carol</t>
  </si>
  <si>
    <t>NC349062</t>
  </si>
  <si>
    <t>Stone Street Public Access - Ocean side Wrightsville Beach</t>
  </si>
  <si>
    <t>NC451448</t>
  </si>
  <si>
    <t>Trails End Public Access on Masonboro Loop</t>
  </si>
  <si>
    <t>NC939344</t>
  </si>
  <si>
    <t>Vehicle Access, 600 yds. N. Carolina Beach Pier at Dune Mark</t>
  </si>
  <si>
    <t>ONSLOW</t>
  </si>
  <si>
    <t>NC577316</t>
  </si>
  <si>
    <t>AO- ~1 mile S of Bogue Inlet</t>
  </si>
  <si>
    <t>NC264856</t>
  </si>
  <si>
    <t>AO- ~2 miles S of Brown's Inlet</t>
  </si>
  <si>
    <t>NC865785</t>
  </si>
  <si>
    <t>First Beach Access on right off New River Inlet Rd on North</t>
  </si>
  <si>
    <t>NC187979</t>
  </si>
  <si>
    <t>N. Topsail Bridge - Wildlife Ramp</t>
  </si>
  <si>
    <t>NC314179</t>
  </si>
  <si>
    <t>New River at mouth of Southwest Creek</t>
  </si>
  <si>
    <t>NC687283</t>
  </si>
  <si>
    <t>New River, Wilson Park</t>
  </si>
  <si>
    <t>NC949376</t>
  </si>
  <si>
    <t>Onslow Beach- Public Beach Access ~1/4 mile south of Onslow</t>
  </si>
  <si>
    <t>NC645929</t>
  </si>
  <si>
    <t>Public Access at Mile Marker #19 off New River Inlet Rd on N</t>
  </si>
  <si>
    <t>NC809576</t>
  </si>
  <si>
    <t>Public Dock near mouth of NE Creek - New River</t>
  </si>
  <si>
    <t>NC266219</t>
  </si>
  <si>
    <t>Regional Public Access at Mile Marker 12 on New River Inlet</t>
  </si>
  <si>
    <t>NC741107</t>
  </si>
  <si>
    <t>Regional Public Access at Mile Marker 17 on New River Inlet</t>
  </si>
  <si>
    <t>NC730782</t>
  </si>
  <si>
    <t>Sanders Creek at Bear Creek</t>
  </si>
  <si>
    <t>NC930678</t>
  </si>
  <si>
    <t>Shellrock Landing Wildlife Ramp in Hubert</t>
  </si>
  <si>
    <t>NC499511</t>
  </si>
  <si>
    <t>Sound side Bear Island</t>
  </si>
  <si>
    <t>NC431213</t>
  </si>
  <si>
    <t>Stump Sound just east of Dixon Point</t>
  </si>
  <si>
    <t>NC892318</t>
  </si>
  <si>
    <t>Wards Shore Public Access off South Waters St. - Swansboro</t>
  </si>
  <si>
    <t>PAMLICO</t>
  </si>
  <si>
    <t>NC174861</t>
  </si>
  <si>
    <t>Dawson Crk., 500 yds N of bridge</t>
  </si>
  <si>
    <t>NC490467</t>
  </si>
  <si>
    <t>Just E of Wilkinson Pt</t>
  </si>
  <si>
    <t>NC902753</t>
  </si>
  <si>
    <t>Just E of the Mouth of Beard Ck</t>
  </si>
  <si>
    <t>NC589816</t>
  </si>
  <si>
    <t>Kennals Beach</t>
  </si>
  <si>
    <t>NC854048</t>
  </si>
  <si>
    <t>Near mouth of Gatlin Crk</t>
  </si>
  <si>
    <t>NC990224</t>
  </si>
  <si>
    <t>Neuse River- end of state Rd 1310</t>
  </si>
  <si>
    <t>NC155524</t>
  </si>
  <si>
    <t>Public Beach S side of Dawson Crk Bridge</t>
  </si>
  <si>
    <t>NC624353</t>
  </si>
  <si>
    <t>Public Beach SW mouth of Whittaker Creek, N of Marker #3</t>
  </si>
  <si>
    <t>NC659798</t>
  </si>
  <si>
    <t>Vandemere Creek- just N of Windmill Pt.</t>
  </si>
  <si>
    <t>PASQUOTANK</t>
  </si>
  <si>
    <t>NC871843</t>
  </si>
  <si>
    <t>Pasquatank River- E.C. Coast Guard Station Beach</t>
  </si>
  <si>
    <t>PENDER</t>
  </si>
  <si>
    <t>NC215656</t>
  </si>
  <si>
    <t>ICW, Hwy. 210 bridge at Surf City</t>
  </si>
  <si>
    <t>NC098150</t>
  </si>
  <si>
    <t>Public Access #O-10 at Ocean Blvd and Crews Ave.</t>
  </si>
  <si>
    <t>NC138569</t>
  </si>
  <si>
    <t>Public Access #O-3 at Mile Marker 3</t>
  </si>
  <si>
    <t>NC467377</t>
  </si>
  <si>
    <t>Public Access #S-1 at end of Shoreline Dr. (soundside statio</t>
  </si>
  <si>
    <t>NC594897</t>
  </si>
  <si>
    <t>Public Access at Broadway St. and N. Shore Dr. - Topsail Bea</t>
  </si>
  <si>
    <t>NC526485</t>
  </si>
  <si>
    <t>Public Access at S. Shore Dr. and Kinston Ave.</t>
  </si>
  <si>
    <t>PERQUIMANS</t>
  </si>
  <si>
    <t>NC325991</t>
  </si>
  <si>
    <t>Albemarle Sd. at end of Holiday Lane Rd.</t>
  </si>
  <si>
    <t>TYRRELL</t>
  </si>
  <si>
    <t>NC162664</t>
  </si>
  <si>
    <t>Albemarle Sound, Tyrell Co. Bull Bay Swimming Platform</t>
  </si>
  <si>
    <t>Beach length (FT)</t>
  </si>
  <si>
    <t>Feet</t>
  </si>
  <si>
    <t>DAYS</t>
  </si>
  <si>
    <t>N</t>
  </si>
  <si>
    <t>STORM; WILDLIFE</t>
  </si>
  <si>
    <t>WILDLIFE; STORM</t>
  </si>
  <si>
    <t>Beach Length (FT)</t>
  </si>
  <si>
    <t>Total length of monitored beaches (FT)</t>
  </si>
  <si>
    <t>Action start date</t>
  </si>
  <si>
    <t>Action end date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</si>
</sst>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[$-409]m/d/yy\ h:mm\ AM/PM;@"/>
  </numFmts>
  <fonts count="23"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i/>
      <sz val="7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sz val="7"/>
      <color theme="1"/>
      <name val="Arial"/>
      <family val="2"/>
    </font>
    <font>
      <b/>
      <sz val="7"/>
      <color rgb="FFFF0000"/>
      <name val="Arial"/>
      <family val="2"/>
    </font>
    <font>
      <sz val="7"/>
      <color theme="0"/>
      <name val="Arial"/>
      <family val="2"/>
    </font>
    <font>
      <sz val="8"/>
      <color rgb="FF151515"/>
      <name val="Arial"/>
      <family val="2"/>
    </font>
    <font>
      <b/>
      <sz val="9"/>
      <color rgb="FFFF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7"/>
      <color rgb="FF000000"/>
      <name val="Arial"/>
      <family val="2"/>
    </font>
    <font>
      <b/>
      <sz val="7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1">
    <xf numFmtId="0" fontId="0" fillId="0" borderId="0" xfId="0"/>
    <xf numFmtId="0" fontId="5" fillId="0" borderId="0" xfId="0" applyFont="1"/>
    <xf numFmtId="0" fontId="5" fillId="0" borderId="0" xfId="0" applyFont="1" applyFill="1" applyBorder="1"/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3" fontId="4" fillId="0" borderId="0" xfId="0" applyNumberFormat="1" applyFont="1" applyFill="1" applyAlignment="1">
      <alignment horizontal="center"/>
    </xf>
    <xf numFmtId="0" fontId="5" fillId="0" borderId="0" xfId="0" applyFont="1" applyFill="1"/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1" xfId="0" applyNumberFormat="1" applyFont="1" applyFill="1" applyBorder="1" applyAlignment="1">
      <alignment horizontal="center" wrapText="1"/>
    </xf>
    <xf numFmtId="3" fontId="4" fillId="0" borderId="1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right" wrapText="1"/>
    </xf>
    <xf numFmtId="1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3" fontId="0" fillId="0" borderId="0" xfId="0" applyNumberFormat="1" applyFill="1"/>
    <xf numFmtId="0" fontId="4" fillId="0" borderId="0" xfId="0" applyFont="1" applyFill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165" fontId="5" fillId="0" borderId="0" xfId="0" applyNumberFormat="1" applyFont="1"/>
    <xf numFmtId="3" fontId="5" fillId="0" borderId="0" xfId="0" applyNumberFormat="1" applyFont="1"/>
    <xf numFmtId="0" fontId="5" fillId="0" borderId="0" xfId="0" applyFont="1" applyBorder="1"/>
    <xf numFmtId="0" fontId="4" fillId="0" borderId="1" xfId="0" applyFont="1" applyBorder="1" applyAlignment="1">
      <alignment horizontal="center" wrapText="1"/>
    </xf>
    <xf numFmtId="165" fontId="4" fillId="0" borderId="1" xfId="0" applyNumberFormat="1" applyFont="1" applyBorder="1" applyAlignment="1">
      <alignment horizontal="center" wrapText="1"/>
    </xf>
    <xf numFmtId="3" fontId="4" fillId="0" borderId="1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" fontId="5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3" fontId="5" fillId="0" borderId="0" xfId="0" applyNumberFormat="1" applyFont="1" applyFill="1" applyAlignment="1">
      <alignment horizontal="center"/>
    </xf>
    <xf numFmtId="0" fontId="0" fillId="0" borderId="0" xfId="0" applyBorder="1"/>
    <xf numFmtId="164" fontId="4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wrapText="1"/>
    </xf>
    <xf numFmtId="3" fontId="0" fillId="0" borderId="0" xfId="0" applyNumberForma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Fill="1" applyBorder="1" applyAlignment="1">
      <alignment horizontal="left" vertical="center"/>
    </xf>
    <xf numFmtId="0" fontId="0" fillId="0" borderId="1" xfId="0" applyFill="1" applyBorder="1"/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Fill="1" applyBorder="1"/>
    <xf numFmtId="0" fontId="2" fillId="0" borderId="0" xfId="0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4" fontId="12" fillId="0" borderId="0" xfId="0" applyNumberFormat="1" applyFont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wrapText="1"/>
    </xf>
    <xf numFmtId="3" fontId="5" fillId="0" borderId="0" xfId="0" applyNumberFormat="1" applyFont="1" applyBorder="1" applyAlignment="1">
      <alignment horizontal="center" wrapText="1"/>
    </xf>
    <xf numFmtId="0" fontId="2" fillId="0" borderId="0" xfId="0" applyFont="1" applyFill="1"/>
    <xf numFmtId="0" fontId="15" fillId="0" borderId="0" xfId="0" applyFont="1"/>
    <xf numFmtId="0" fontId="16" fillId="0" borderId="3" xfId="0" applyFont="1" applyFill="1" applyBorder="1" applyAlignment="1">
      <alignment horizontal="center"/>
    </xf>
    <xf numFmtId="9" fontId="4" fillId="0" borderId="0" xfId="0" applyNumberFormat="1" applyFont="1" applyFill="1" applyBorder="1" applyAlignment="1">
      <alignment horizontal="center" vertical="center" wrapText="1"/>
    </xf>
    <xf numFmtId="9" fontId="4" fillId="0" borderId="0" xfId="0" applyNumberFormat="1" applyFont="1" applyFill="1" applyAlignment="1">
      <alignment horizontal="center"/>
    </xf>
    <xf numFmtId="0" fontId="5" fillId="0" borderId="0" xfId="0" applyFont="1" applyAlignment="1">
      <alignment horizontal="right"/>
    </xf>
    <xf numFmtId="0" fontId="12" fillId="0" borderId="0" xfId="0" applyFont="1" applyBorder="1" applyAlignment="1">
      <alignment horizontal="right" vertical="center" wrapText="1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center" vertical="top" wrapText="1"/>
    </xf>
    <xf numFmtId="0" fontId="4" fillId="0" borderId="0" xfId="0" quotePrefix="1" applyFont="1" applyFill="1" applyBorder="1" applyAlignment="1">
      <alignment horizontal="center" wrapText="1"/>
    </xf>
    <xf numFmtId="0" fontId="1" fillId="0" borderId="0" xfId="0" applyFont="1" applyFill="1" applyAlignment="1">
      <alignment horizontal="right"/>
    </xf>
    <xf numFmtId="0" fontId="7" fillId="0" borderId="0" xfId="0" applyFont="1" applyFill="1"/>
    <xf numFmtId="3" fontId="4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1" fontId="5" fillId="0" borderId="0" xfId="0" applyNumberFormat="1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Border="1"/>
    <xf numFmtId="0" fontId="16" fillId="0" borderId="0" xfId="0" applyFont="1" applyBorder="1" applyAlignment="1">
      <alignment horizontal="left" vertical="center" wrapText="1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right" vertical="center" wrapText="1"/>
    </xf>
    <xf numFmtId="1" fontId="17" fillId="0" borderId="0" xfId="0" applyNumberFormat="1" applyFont="1" applyBorder="1" applyAlignment="1">
      <alignment horizontal="center" vertical="center"/>
    </xf>
    <xf numFmtId="3" fontId="17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Border="1"/>
    <xf numFmtId="0" fontId="17" fillId="0" borderId="0" xfId="0" applyFont="1"/>
    <xf numFmtId="0" fontId="18" fillId="0" borderId="0" xfId="0" applyFont="1"/>
    <xf numFmtId="0" fontId="18" fillId="0" borderId="0" xfId="0" applyFont="1" applyBorder="1"/>
    <xf numFmtId="0" fontId="17" fillId="0" borderId="0" xfId="0" applyFont="1" applyFill="1" applyBorder="1" applyAlignment="1">
      <alignment horizontal="right" vertical="center"/>
    </xf>
    <xf numFmtId="0" fontId="17" fillId="0" borderId="0" xfId="0" quotePrefix="1" applyFont="1" applyFill="1" applyBorder="1" applyAlignment="1">
      <alignment horizontal="right"/>
    </xf>
    <xf numFmtId="0" fontId="18" fillId="0" borderId="4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right"/>
    </xf>
    <xf numFmtId="0" fontId="18" fillId="0" borderId="0" xfId="0" applyFont="1" applyBorder="1" applyAlignment="1">
      <alignment horizontal="center" vertical="center"/>
    </xf>
    <xf numFmtId="164" fontId="17" fillId="0" borderId="0" xfId="0" applyNumberFormat="1" applyFont="1" applyAlignment="1">
      <alignment horizontal="center" vertical="center"/>
    </xf>
    <xf numFmtId="164" fontId="17" fillId="0" borderId="0" xfId="0" applyNumberFormat="1" applyFont="1" applyAlignment="1">
      <alignment horizontal="center"/>
    </xf>
    <xf numFmtId="164" fontId="17" fillId="0" borderId="1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7" fillId="0" borderId="0" xfId="0" quotePrefix="1" applyFont="1" applyFill="1" applyBorder="1" applyAlignment="1">
      <alignment horizontal="right" vertical="center"/>
    </xf>
    <xf numFmtId="0" fontId="16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 wrapText="1"/>
    </xf>
    <xf numFmtId="0" fontId="17" fillId="0" borderId="0" xfId="0" applyFont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1" fontId="17" fillId="0" borderId="0" xfId="0" applyNumberFormat="1" applyFont="1" applyAlignment="1">
      <alignment horizontal="center" vertical="center"/>
    </xf>
    <xf numFmtId="164" fontId="17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4" fillId="0" borderId="0" xfId="0" applyNumberFormat="1" applyFont="1" applyFill="1" applyBorder="1" applyAlignment="1">
      <alignment horizontal="center"/>
    </xf>
    <xf numFmtId="0" fontId="21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1" fontId="5" fillId="0" borderId="0" xfId="0" quotePrefix="1" applyNumberFormat="1" applyFont="1" applyFill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/>
    </xf>
    <xf numFmtId="164" fontId="5" fillId="0" borderId="0" xfId="0" quotePrefix="1" applyNumberFormat="1" applyFont="1" applyFill="1" applyAlignment="1">
      <alignment horizontal="center"/>
    </xf>
    <xf numFmtId="0" fontId="0" fillId="0" borderId="0" xfId="0" applyAlignment="1">
      <alignment horizontal="center" vertical="center"/>
    </xf>
    <xf numFmtId="3" fontId="12" fillId="0" borderId="1" xfId="0" applyNumberFormat="1" applyFont="1" applyBorder="1" applyAlignment="1">
      <alignment horizontal="center" vertical="center" wrapText="1"/>
    </xf>
    <xf numFmtId="3" fontId="5" fillId="0" borderId="0" xfId="0" applyNumberFormat="1" applyFont="1" applyBorder="1"/>
    <xf numFmtId="3" fontId="5" fillId="0" borderId="0" xfId="0" applyNumberFormat="1" applyFont="1" applyFill="1" applyBorder="1"/>
    <xf numFmtId="3" fontId="21" fillId="0" borderId="0" xfId="0" applyNumberFormat="1" applyFont="1" applyAlignment="1">
      <alignment horizontal="center" vertical="center" wrapText="1"/>
    </xf>
    <xf numFmtId="3" fontId="21" fillId="0" borderId="1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14" fontId="12" fillId="0" borderId="4" xfId="0" applyNumberFormat="1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/>
    </xf>
    <xf numFmtId="0" fontId="21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right" wrapText="1"/>
    </xf>
    <xf numFmtId="3" fontId="5" fillId="0" borderId="1" xfId="0" applyNumberFormat="1" applyFont="1" applyBorder="1" applyAlignment="1">
      <alignment horizontal="center" wrapText="1"/>
    </xf>
    <xf numFmtId="164" fontId="5" fillId="0" borderId="1" xfId="0" quotePrefix="1" applyNumberFormat="1" applyFont="1" applyFill="1" applyBorder="1" applyAlignment="1">
      <alignment horizontal="center"/>
    </xf>
    <xf numFmtId="1" fontId="5" fillId="0" borderId="1" xfId="0" quotePrefix="1" applyNumberFormat="1" applyFont="1" applyFill="1" applyBorder="1" applyAlignment="1">
      <alignment horizontal="center"/>
    </xf>
    <xf numFmtId="3" fontId="22" fillId="0" borderId="0" xfId="0" applyNumberFormat="1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4" fontId="9" fillId="2" borderId="0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9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Border="1" applyAlignment="1">
      <alignment horizontal="center" wrapText="1"/>
    </xf>
    <xf numFmtId="0" fontId="10" fillId="2" borderId="0" xfId="0" applyFont="1" applyFill="1" applyBorder="1" applyAlignment="1">
      <alignment horizontal="center"/>
    </xf>
    <xf numFmtId="14" fontId="9" fillId="2" borderId="0" xfId="0" applyNumberFormat="1" applyFont="1" applyFill="1" applyBorder="1" applyAlignment="1">
      <alignment horizontal="center"/>
    </xf>
    <xf numFmtId="14" fontId="9" fillId="2" borderId="0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W34"/>
  <sheetViews>
    <sheetView tabSelected="1" workbookViewId="0">
      <pane ySplit="2" topLeftCell="A13" activePane="bottomLeft" state="frozen"/>
      <selection pane="bottomLeft" activeCell="R37" sqref="R37:S37"/>
    </sheetView>
  </sheetViews>
  <sheetFormatPr defaultRowHeight="12.75"/>
  <cols>
    <col min="1" max="1" width="11.5703125" style="5" customWidth="1"/>
    <col min="2" max="2" width="0.5703125" style="5" customWidth="1"/>
    <col min="3" max="8" width="8.28515625" style="5" customWidth="1"/>
    <col min="9" max="9" width="0.5703125" style="5" customWidth="1"/>
    <col min="10" max="12" width="8.28515625" style="5" customWidth="1"/>
    <col min="13" max="13" width="0.5703125" style="5" customWidth="1"/>
    <col min="14" max="19" width="8.28515625" style="5" customWidth="1"/>
    <col min="20" max="20" width="0.5703125" style="5" customWidth="1"/>
    <col min="21" max="16384" width="9.140625" style="5"/>
  </cols>
  <sheetData>
    <row r="1" spans="1:23">
      <c r="A1" s="11"/>
      <c r="B1" s="11"/>
      <c r="C1" s="179" t="s">
        <v>43</v>
      </c>
      <c r="D1" s="181"/>
      <c r="E1" s="181"/>
      <c r="F1" s="180"/>
      <c r="G1" s="180"/>
      <c r="H1" s="60"/>
      <c r="I1" s="77"/>
      <c r="J1" s="179" t="s">
        <v>46</v>
      </c>
      <c r="K1" s="179"/>
      <c r="L1" s="179"/>
      <c r="M1" s="60"/>
      <c r="N1" s="179" t="s">
        <v>51</v>
      </c>
      <c r="O1" s="180"/>
      <c r="P1" s="180"/>
      <c r="Q1" s="180"/>
      <c r="R1" s="180"/>
      <c r="S1" s="180"/>
      <c r="T1" s="60"/>
      <c r="U1" s="179" t="s">
        <v>50</v>
      </c>
      <c r="V1" s="180"/>
      <c r="W1" s="180"/>
    </row>
    <row r="2" spans="1:23" ht="88.5" customHeight="1">
      <c r="A2" s="4" t="s">
        <v>16</v>
      </c>
      <c r="B2" s="4"/>
      <c r="C2" s="3" t="s">
        <v>48</v>
      </c>
      <c r="D2" s="3" t="s">
        <v>53</v>
      </c>
      <c r="E2" s="3" t="s">
        <v>54</v>
      </c>
      <c r="F2" s="3" t="s">
        <v>682</v>
      </c>
      <c r="G2" s="3" t="s">
        <v>49</v>
      </c>
      <c r="H2" s="3" t="s">
        <v>63</v>
      </c>
      <c r="I2" s="3"/>
      <c r="J2" s="3" t="s">
        <v>0</v>
      </c>
      <c r="K2" s="3" t="s">
        <v>1</v>
      </c>
      <c r="L2" s="3" t="s">
        <v>2</v>
      </c>
      <c r="M2" s="3"/>
      <c r="N2" s="14" t="s">
        <v>52</v>
      </c>
      <c r="O2" s="3" t="s">
        <v>4</v>
      </c>
      <c r="P2" s="3" t="s">
        <v>5</v>
      </c>
      <c r="Q2" s="3" t="s">
        <v>6</v>
      </c>
      <c r="R2" s="3" t="s">
        <v>7</v>
      </c>
      <c r="S2" s="3" t="s">
        <v>8</v>
      </c>
      <c r="T2" s="3"/>
      <c r="U2" s="14" t="s">
        <v>9</v>
      </c>
      <c r="V2" s="15" t="s">
        <v>10</v>
      </c>
      <c r="W2" s="3" t="s">
        <v>19</v>
      </c>
    </row>
    <row r="3" spans="1:23">
      <c r="A3" s="73" t="s">
        <v>198</v>
      </c>
      <c r="B3" s="16"/>
      <c r="C3" s="33">
        <f>Monitoring!$B$13</f>
        <v>11</v>
      </c>
      <c r="D3" s="30">
        <f>Monitoring!$F$13</f>
        <v>11</v>
      </c>
      <c r="E3" s="50">
        <f>D3/C3</f>
        <v>1</v>
      </c>
      <c r="F3" s="81">
        <f>Monitoring!$J$13</f>
        <v>20265</v>
      </c>
      <c r="G3" s="13">
        <f>'Tier 1 Stats'!B4</f>
        <v>2</v>
      </c>
      <c r="H3" s="50">
        <f>'Tier 1 Stats'!F4</f>
        <v>1</v>
      </c>
      <c r="I3" s="13"/>
      <c r="J3" s="49">
        <f>'2010 Actions'!$B$3</f>
        <v>1</v>
      </c>
      <c r="K3" s="49">
        <f>D3-J3</f>
        <v>10</v>
      </c>
      <c r="L3" s="50">
        <f>J3/D3</f>
        <v>9.0909090909090912E-2</v>
      </c>
      <c r="M3" s="13"/>
      <c r="N3" s="60">
        <f>'Action Durations'!D4</f>
        <v>1</v>
      </c>
      <c r="O3" s="49">
        <f>'Action Durations'!G4</f>
        <v>1</v>
      </c>
      <c r="P3" s="49">
        <f>'Action Durations'!H4</f>
        <v>0</v>
      </c>
      <c r="Q3" s="49">
        <f>'Action Durations'!I4</f>
        <v>0</v>
      </c>
      <c r="R3" s="49">
        <f>'Action Durations'!J4</f>
        <v>0</v>
      </c>
      <c r="S3" s="49">
        <f>'Action Durations'!K4</f>
        <v>0</v>
      </c>
      <c r="T3" s="13"/>
      <c r="U3" s="51">
        <f>'Beach Days'!E14</f>
        <v>2354</v>
      </c>
      <c r="V3" s="51">
        <f>'Beach Days'!H14</f>
        <v>1</v>
      </c>
      <c r="W3" s="39">
        <f>V3/U3</f>
        <v>4.248088360237893E-4</v>
      </c>
    </row>
    <row r="4" spans="1:23">
      <c r="A4" s="150" t="s">
        <v>199</v>
      </c>
      <c r="B4" s="16"/>
      <c r="C4" s="56">
        <f>Monitoring!$B$16</f>
        <v>1</v>
      </c>
      <c r="D4" s="30">
        <f>Monitoring!$F$16</f>
        <v>1</v>
      </c>
      <c r="E4" s="50">
        <f>D4/C4</f>
        <v>1</v>
      </c>
      <c r="F4" s="81">
        <f>Monitoring!$J$16</f>
        <v>236</v>
      </c>
      <c r="G4" s="13">
        <v>0</v>
      </c>
      <c r="H4" s="151" t="s">
        <v>47</v>
      </c>
      <c r="I4" s="13"/>
      <c r="J4" s="49">
        <v>0</v>
      </c>
      <c r="K4" s="49">
        <f>D4-J4</f>
        <v>1</v>
      </c>
      <c r="L4" s="50">
        <f>J4/D4</f>
        <v>0</v>
      </c>
      <c r="M4" s="13"/>
      <c r="N4" s="60">
        <v>0</v>
      </c>
      <c r="O4" s="151" t="s">
        <v>47</v>
      </c>
      <c r="P4" s="151" t="s">
        <v>47</v>
      </c>
      <c r="Q4" s="151" t="s">
        <v>47</v>
      </c>
      <c r="R4" s="151" t="s">
        <v>47</v>
      </c>
      <c r="S4" s="151" t="s">
        <v>47</v>
      </c>
      <c r="T4" s="13"/>
      <c r="U4" s="51">
        <f>'Beach Days'!E17</f>
        <v>214</v>
      </c>
      <c r="V4" s="51">
        <f>'Beach Days'!H17</f>
        <v>0</v>
      </c>
      <c r="W4" s="39">
        <f>V4/U4</f>
        <v>0</v>
      </c>
    </row>
    <row r="5" spans="1:23">
      <c r="A5" s="73" t="s">
        <v>202</v>
      </c>
      <c r="B5" s="16"/>
      <c r="C5" s="56">
        <f>Monitoring!$B$57</f>
        <v>39</v>
      </c>
      <c r="D5" s="30">
        <f>Monitoring!$F$57</f>
        <v>39</v>
      </c>
      <c r="E5" s="50">
        <f>D5/C5</f>
        <v>1</v>
      </c>
      <c r="F5" s="81">
        <f>Monitoring!$J$57</f>
        <v>252171</v>
      </c>
      <c r="G5" s="13">
        <f>'Tier 1 Stats'!B31</f>
        <v>25</v>
      </c>
      <c r="H5" s="50">
        <f>'Tier 1 Stats'!F31</f>
        <v>1</v>
      </c>
      <c r="I5" s="13"/>
      <c r="J5" s="49">
        <f>'2010 Actions'!$B$18</f>
        <v>11</v>
      </c>
      <c r="K5" s="49">
        <f>D5-J5</f>
        <v>28</v>
      </c>
      <c r="L5" s="50">
        <f>J5/D5</f>
        <v>0.28205128205128205</v>
      </c>
      <c r="M5" s="13"/>
      <c r="N5" s="143">
        <f>'Action Durations'!D17</f>
        <v>13</v>
      </c>
      <c r="O5" s="49">
        <f>'Action Durations'!G17</f>
        <v>6</v>
      </c>
      <c r="P5" s="49">
        <f>'Action Durations'!H17</f>
        <v>0</v>
      </c>
      <c r="Q5" s="49">
        <f>'Action Durations'!I17</f>
        <v>3</v>
      </c>
      <c r="R5" s="49">
        <f>'Action Durations'!J17</f>
        <v>4</v>
      </c>
      <c r="S5" s="49">
        <f>'Action Durations'!K17</f>
        <v>0</v>
      </c>
      <c r="T5" s="13"/>
      <c r="U5" s="51">
        <f>'Beach Days'!E58</f>
        <v>8346</v>
      </c>
      <c r="V5" s="51">
        <f>'Beach Days'!H58</f>
        <v>117</v>
      </c>
      <c r="W5" s="39">
        <f>V5/U5</f>
        <v>1.4018691588785047E-2</v>
      </c>
    </row>
    <row r="6" spans="1:23">
      <c r="A6" s="73" t="s">
        <v>281</v>
      </c>
      <c r="B6" s="16"/>
      <c r="C6" s="56">
        <f>Monitoring!$B$61</f>
        <v>2</v>
      </c>
      <c r="D6" s="30">
        <f>Monitoring!$F$61</f>
        <v>2</v>
      </c>
      <c r="E6" s="50">
        <f>D6/C6</f>
        <v>1</v>
      </c>
      <c r="F6" s="81">
        <f>Monitoring!$J$61</f>
        <v>2493</v>
      </c>
      <c r="G6" s="13">
        <v>0</v>
      </c>
      <c r="H6" s="151" t="s">
        <v>47</v>
      </c>
      <c r="I6" s="13"/>
      <c r="J6" s="49">
        <v>0</v>
      </c>
      <c r="K6" s="49">
        <f>D6-J6</f>
        <v>2</v>
      </c>
      <c r="L6" s="50">
        <f>J6/D6</f>
        <v>0</v>
      </c>
      <c r="M6" s="13"/>
      <c r="N6" s="167">
        <v>0</v>
      </c>
      <c r="O6" s="151" t="s">
        <v>47</v>
      </c>
      <c r="P6" s="151" t="s">
        <v>47</v>
      </c>
      <c r="Q6" s="151" t="s">
        <v>47</v>
      </c>
      <c r="R6" s="151" t="s">
        <v>47</v>
      </c>
      <c r="S6" s="151" t="s">
        <v>47</v>
      </c>
      <c r="T6" s="13"/>
      <c r="U6" s="51">
        <f>'Beach Days'!E62</f>
        <v>428</v>
      </c>
      <c r="V6" s="51">
        <f>'Beach Days'!H62</f>
        <v>0</v>
      </c>
      <c r="W6" s="39">
        <f>V6/U6</f>
        <v>0</v>
      </c>
    </row>
    <row r="7" spans="1:23">
      <c r="A7" s="73" t="s">
        <v>286</v>
      </c>
      <c r="B7" s="16"/>
      <c r="C7" s="56">
        <f>Monitoring!$B$116</f>
        <v>53</v>
      </c>
      <c r="D7" s="30">
        <f>Monitoring!$F$116</f>
        <v>53</v>
      </c>
      <c r="E7" s="50">
        <f>D7/C7</f>
        <v>1</v>
      </c>
      <c r="F7" s="81">
        <f>Monitoring!$J$116</f>
        <v>315881</v>
      </c>
      <c r="G7" s="13">
        <f>'Tier 1 Stats'!B51</f>
        <v>18</v>
      </c>
      <c r="H7" s="50">
        <f>'Tier 1 Stats'!F51</f>
        <v>1</v>
      </c>
      <c r="I7" s="13"/>
      <c r="J7" s="49">
        <f>'2010 Actions'!$B$28</f>
        <v>4</v>
      </c>
      <c r="K7" s="49">
        <f>D7-J7</f>
        <v>49</v>
      </c>
      <c r="L7" s="50">
        <f>J7/D7</f>
        <v>7.5471698113207544E-2</v>
      </c>
      <c r="M7" s="13"/>
      <c r="N7" s="167">
        <f>'Action Durations'!D23</f>
        <v>8</v>
      </c>
      <c r="O7" s="49">
        <f>'Action Durations'!G23</f>
        <v>2</v>
      </c>
      <c r="P7" s="49">
        <f>'Action Durations'!H23</f>
        <v>0</v>
      </c>
      <c r="Q7" s="49">
        <f>'Action Durations'!I23</f>
        <v>1</v>
      </c>
      <c r="R7" s="49">
        <f>'Action Durations'!J23</f>
        <v>5</v>
      </c>
      <c r="S7" s="49">
        <f>'Action Durations'!K23</f>
        <v>0</v>
      </c>
      <c r="T7" s="13"/>
      <c r="U7" s="51">
        <f>'Beach Days'!E117</f>
        <v>11342</v>
      </c>
      <c r="V7" s="51">
        <f>'Beach Days'!H117</f>
        <v>134</v>
      </c>
      <c r="W7" s="39">
        <f>V7/U7</f>
        <v>1.1814494798095574E-2</v>
      </c>
    </row>
    <row r="8" spans="1:23">
      <c r="A8" s="138" t="s">
        <v>393</v>
      </c>
      <c r="B8" s="16"/>
      <c r="C8" s="56">
        <f>Monitoring!$B$119</f>
        <v>1</v>
      </c>
      <c r="D8" s="30">
        <f>Monitoring!$F$119</f>
        <v>1</v>
      </c>
      <c r="E8" s="50">
        <f t="shared" ref="E8:E19" si="0">D8/C8</f>
        <v>1</v>
      </c>
      <c r="F8" s="81">
        <f>Monitoring!$J$119</f>
        <v>225</v>
      </c>
      <c r="G8" s="13">
        <v>0</v>
      </c>
      <c r="H8" s="154" t="s">
        <v>47</v>
      </c>
      <c r="I8" s="13"/>
      <c r="J8" s="49">
        <v>0</v>
      </c>
      <c r="K8" s="49">
        <f t="shared" ref="K8:K19" si="1">D8-J8</f>
        <v>1</v>
      </c>
      <c r="L8" s="50">
        <f t="shared" ref="L8:L19" si="2">J8/D8</f>
        <v>0</v>
      </c>
      <c r="M8" s="13"/>
      <c r="N8" s="167">
        <v>0</v>
      </c>
      <c r="O8" s="151" t="s">
        <v>47</v>
      </c>
      <c r="P8" s="151" t="s">
        <v>47</v>
      </c>
      <c r="Q8" s="151" t="s">
        <v>47</v>
      </c>
      <c r="R8" s="151" t="s">
        <v>47</v>
      </c>
      <c r="S8" s="151" t="s">
        <v>47</v>
      </c>
      <c r="T8" s="13"/>
      <c r="U8" s="51">
        <f>'Beach Days'!E120</f>
        <v>214</v>
      </c>
      <c r="V8" s="51">
        <f>'Beach Days'!H120</f>
        <v>0</v>
      </c>
      <c r="W8" s="39">
        <f t="shared" ref="W8:W19" si="3">V8/U8</f>
        <v>0</v>
      </c>
    </row>
    <row r="9" spans="1:23">
      <c r="A9" s="73" t="s">
        <v>396</v>
      </c>
      <c r="B9" s="16"/>
      <c r="C9" s="56">
        <f>Monitoring!$B$129</f>
        <v>8</v>
      </c>
      <c r="D9" s="30">
        <f>Monitoring!$F$129</f>
        <v>8</v>
      </c>
      <c r="E9" s="50">
        <f t="shared" si="0"/>
        <v>1</v>
      </c>
      <c r="F9" s="81">
        <f>Monitoring!$J$129</f>
        <v>20390</v>
      </c>
      <c r="G9" s="13">
        <v>0</v>
      </c>
      <c r="H9" s="154" t="s">
        <v>47</v>
      </c>
      <c r="I9" s="13"/>
      <c r="J9" s="49">
        <v>0</v>
      </c>
      <c r="K9" s="49">
        <f t="shared" si="1"/>
        <v>8</v>
      </c>
      <c r="L9" s="50">
        <f t="shared" si="2"/>
        <v>0</v>
      </c>
      <c r="M9" s="13"/>
      <c r="N9" s="167">
        <v>0</v>
      </c>
      <c r="O9" s="151" t="s">
        <v>47</v>
      </c>
      <c r="P9" s="151" t="s">
        <v>47</v>
      </c>
      <c r="Q9" s="151" t="s">
        <v>47</v>
      </c>
      <c r="R9" s="151" t="s">
        <v>47</v>
      </c>
      <c r="S9" s="151" t="s">
        <v>47</v>
      </c>
      <c r="T9" s="13"/>
      <c r="U9" s="51">
        <f>'Beach Days'!E130</f>
        <v>1712</v>
      </c>
      <c r="V9" s="51">
        <f>'Beach Days'!H130</f>
        <v>0</v>
      </c>
      <c r="W9" s="39">
        <f t="shared" si="3"/>
        <v>0</v>
      </c>
    </row>
    <row r="10" spans="1:23">
      <c r="A10" s="73" t="s">
        <v>413</v>
      </c>
      <c r="B10" s="16"/>
      <c r="C10" s="56">
        <f>Monitoring!$B$140</f>
        <v>9</v>
      </c>
      <c r="D10" s="30">
        <f>Monitoring!$F$140</f>
        <v>9</v>
      </c>
      <c r="E10" s="50">
        <f t="shared" si="0"/>
        <v>1</v>
      </c>
      <c r="F10" s="81">
        <f>Monitoring!$J$140</f>
        <v>120416</v>
      </c>
      <c r="G10" s="13">
        <f>'Tier 1 Stats'!B58</f>
        <v>5</v>
      </c>
      <c r="H10" s="50">
        <f>'Tier 1 Stats'!F58</f>
        <v>1</v>
      </c>
      <c r="I10" s="13"/>
      <c r="J10" s="49">
        <f>'2010 Actions'!$B$33</f>
        <v>3</v>
      </c>
      <c r="K10" s="49">
        <f t="shared" si="1"/>
        <v>6</v>
      </c>
      <c r="L10" s="50">
        <f t="shared" si="2"/>
        <v>0.33333333333333331</v>
      </c>
      <c r="M10" s="13"/>
      <c r="N10" s="144">
        <f>'Action Durations'!D28</f>
        <v>3</v>
      </c>
      <c r="O10" s="49">
        <f>'Action Durations'!G28</f>
        <v>0</v>
      </c>
      <c r="P10" s="49">
        <f>'Action Durations'!H28</f>
        <v>0</v>
      </c>
      <c r="Q10" s="49">
        <f>'Action Durations'!I28</f>
        <v>2</v>
      </c>
      <c r="R10" s="49">
        <f>'Action Durations'!J28</f>
        <v>1</v>
      </c>
      <c r="S10" s="49">
        <f>'Action Durations'!K28</f>
        <v>0</v>
      </c>
      <c r="T10" s="13"/>
      <c r="U10" s="51">
        <f>'Beach Days'!E141</f>
        <v>1926</v>
      </c>
      <c r="V10" s="51">
        <f>'Beach Days'!H141</f>
        <v>26</v>
      </c>
      <c r="W10" s="39">
        <f t="shared" si="3"/>
        <v>1.3499480789200415E-2</v>
      </c>
    </row>
    <row r="11" spans="1:23">
      <c r="A11" s="73" t="s">
        <v>432</v>
      </c>
      <c r="B11" s="16"/>
      <c r="C11" s="56">
        <f>Monitoring!$B$199</f>
        <v>57</v>
      </c>
      <c r="D11" s="30">
        <f>Monitoring!$F$199</f>
        <v>57</v>
      </c>
      <c r="E11" s="50">
        <f t="shared" si="0"/>
        <v>1</v>
      </c>
      <c r="F11" s="81">
        <f>Monitoring!$J$199</f>
        <v>604631</v>
      </c>
      <c r="G11" s="13">
        <f>'Tier 1 Stats'!B94</f>
        <v>34</v>
      </c>
      <c r="H11" s="50">
        <f>'Tier 1 Stats'!F94</f>
        <v>1</v>
      </c>
      <c r="I11" s="13"/>
      <c r="J11" s="49">
        <f>'2010 Actions'!$B$42</f>
        <v>4</v>
      </c>
      <c r="K11" s="49">
        <f t="shared" si="1"/>
        <v>53</v>
      </c>
      <c r="L11" s="50">
        <f t="shared" si="2"/>
        <v>7.0175438596491224E-2</v>
      </c>
      <c r="M11" s="13"/>
      <c r="N11" s="167">
        <f>'Action Durations'!D34</f>
        <v>7</v>
      </c>
      <c r="O11" s="49">
        <f>'Action Durations'!G34</f>
        <v>2</v>
      </c>
      <c r="P11" s="49">
        <f>'Action Durations'!H34</f>
        <v>0</v>
      </c>
      <c r="Q11" s="49">
        <f>'Action Durations'!I34</f>
        <v>0</v>
      </c>
      <c r="R11" s="49">
        <f>'Action Durations'!J34</f>
        <v>2</v>
      </c>
      <c r="S11" s="49">
        <f>'Action Durations'!K34</f>
        <v>3</v>
      </c>
      <c r="T11" s="13"/>
      <c r="U11" s="51">
        <f>'Beach Days'!E200</f>
        <v>12198</v>
      </c>
      <c r="V11" s="51">
        <f>'Beach Days'!H200</f>
        <v>406</v>
      </c>
      <c r="W11" s="39">
        <f t="shared" si="3"/>
        <v>3.3284144941793735E-2</v>
      </c>
    </row>
    <row r="12" spans="1:23">
      <c r="A12" s="73" t="s">
        <v>547</v>
      </c>
      <c r="B12" s="16"/>
      <c r="C12" s="56">
        <f>Monitoring!$B$206</f>
        <v>5</v>
      </c>
      <c r="D12" s="30">
        <f>Monitoring!$F$206</f>
        <v>5</v>
      </c>
      <c r="E12" s="50">
        <f t="shared" si="0"/>
        <v>1</v>
      </c>
      <c r="F12" s="81">
        <f>Monitoring!$J$206</f>
        <v>95534</v>
      </c>
      <c r="G12" s="13">
        <f>'Tier 1 Stats'!B100</f>
        <v>4</v>
      </c>
      <c r="H12" s="50">
        <f>'Tier 1 Stats'!F100</f>
        <v>1</v>
      </c>
      <c r="I12" s="13"/>
      <c r="J12" s="49">
        <v>0</v>
      </c>
      <c r="K12" s="49">
        <f t="shared" si="1"/>
        <v>5</v>
      </c>
      <c r="L12" s="50">
        <f t="shared" si="2"/>
        <v>0</v>
      </c>
      <c r="M12" s="13"/>
      <c r="N12" s="167">
        <v>0</v>
      </c>
      <c r="O12" s="151" t="s">
        <v>47</v>
      </c>
      <c r="P12" s="151" t="s">
        <v>47</v>
      </c>
      <c r="Q12" s="151" t="s">
        <v>47</v>
      </c>
      <c r="R12" s="151" t="s">
        <v>47</v>
      </c>
      <c r="S12" s="151" t="s">
        <v>47</v>
      </c>
      <c r="T12" s="13"/>
      <c r="U12" s="51">
        <f>'Beach Days'!E207</f>
        <v>1070</v>
      </c>
      <c r="V12" s="51">
        <f>'Beach Days'!H207</f>
        <v>0</v>
      </c>
      <c r="W12" s="39">
        <f t="shared" si="3"/>
        <v>0</v>
      </c>
    </row>
    <row r="13" spans="1:23">
      <c r="A13" s="73" t="s">
        <v>558</v>
      </c>
      <c r="B13" s="16"/>
      <c r="C13" s="56">
        <f>Monitoring!$B$229</f>
        <v>21</v>
      </c>
      <c r="D13" s="30">
        <f>Monitoring!$F$229</f>
        <v>21</v>
      </c>
      <c r="E13" s="50">
        <f t="shared" si="0"/>
        <v>1</v>
      </c>
      <c r="F13" s="81">
        <f>Monitoring!$J$229</f>
        <v>180676</v>
      </c>
      <c r="G13" s="13">
        <f>'Tier 1 Stats'!B117</f>
        <v>15</v>
      </c>
      <c r="H13" s="50">
        <f>'Tier 1 Stats'!F117</f>
        <v>1</v>
      </c>
      <c r="I13" s="13"/>
      <c r="J13" s="49">
        <f>'2010 Actions'!$B$56</f>
        <v>6</v>
      </c>
      <c r="K13" s="49">
        <f t="shared" si="1"/>
        <v>15</v>
      </c>
      <c r="L13" s="50">
        <f t="shared" si="2"/>
        <v>0.2857142857142857</v>
      </c>
      <c r="M13" s="13"/>
      <c r="N13" s="167">
        <f>'Action Durations'!D42</f>
        <v>12</v>
      </c>
      <c r="O13" s="49">
        <f>'Action Durations'!G42</f>
        <v>5</v>
      </c>
      <c r="P13" s="49">
        <f>'Action Durations'!H42</f>
        <v>0</v>
      </c>
      <c r="Q13" s="49">
        <f>'Action Durations'!I42</f>
        <v>1</v>
      </c>
      <c r="R13" s="49">
        <f>'Action Durations'!J42</f>
        <v>6</v>
      </c>
      <c r="S13" s="49">
        <f>'Action Durations'!K42</f>
        <v>0</v>
      </c>
      <c r="T13" s="13"/>
      <c r="U13" s="51">
        <f>'Beach Days'!E230</f>
        <v>4494</v>
      </c>
      <c r="V13" s="51">
        <f>'Beach Days'!H230</f>
        <v>166</v>
      </c>
      <c r="W13" s="39">
        <f t="shared" si="3"/>
        <v>3.6938139741878061E-2</v>
      </c>
    </row>
    <row r="14" spans="1:23">
      <c r="A14" s="73" t="s">
        <v>601</v>
      </c>
      <c r="B14" s="16"/>
      <c r="C14" s="56">
        <f>Monitoring!$B$247</f>
        <v>16</v>
      </c>
      <c r="D14" s="30">
        <f>Monitoring!$F$247</f>
        <v>16</v>
      </c>
      <c r="E14" s="50">
        <f t="shared" si="0"/>
        <v>1</v>
      </c>
      <c r="F14" s="81">
        <f>Monitoring!$J$247</f>
        <v>142162</v>
      </c>
      <c r="G14" s="13">
        <f>'Tier 1 Stats'!B125</f>
        <v>6</v>
      </c>
      <c r="H14" s="50">
        <f>'Tier 1 Stats'!F125</f>
        <v>1</v>
      </c>
      <c r="I14" s="13"/>
      <c r="J14" s="49">
        <v>0</v>
      </c>
      <c r="K14" s="49">
        <f t="shared" si="1"/>
        <v>16</v>
      </c>
      <c r="L14" s="151" t="s">
        <v>47</v>
      </c>
      <c r="M14" s="13"/>
      <c r="N14" s="144">
        <v>0</v>
      </c>
      <c r="O14" s="151" t="s">
        <v>47</v>
      </c>
      <c r="P14" s="151" t="s">
        <v>47</v>
      </c>
      <c r="Q14" s="151" t="s">
        <v>47</v>
      </c>
      <c r="R14" s="151" t="s">
        <v>47</v>
      </c>
      <c r="S14" s="151" t="s">
        <v>47</v>
      </c>
      <c r="T14" s="13"/>
      <c r="U14" s="51">
        <f>'Beach Days'!E248</f>
        <v>3424</v>
      </c>
      <c r="V14" s="51">
        <f>'Beach Days'!H248</f>
        <v>0</v>
      </c>
      <c r="W14" s="39">
        <f t="shared" si="3"/>
        <v>0</v>
      </c>
    </row>
    <row r="15" spans="1:23">
      <c r="A15" s="73" t="s">
        <v>634</v>
      </c>
      <c r="B15" s="16"/>
      <c r="C15" s="56">
        <f>Monitoring!$B$258</f>
        <v>9</v>
      </c>
      <c r="D15" s="30">
        <f>Monitoring!$F$258</f>
        <v>9</v>
      </c>
      <c r="E15" s="50">
        <f t="shared" si="0"/>
        <v>1</v>
      </c>
      <c r="F15" s="81">
        <f>Monitoring!$J$258</f>
        <v>14757</v>
      </c>
      <c r="G15" s="13">
        <f>'Tier 1 Stats'!B128</f>
        <v>1</v>
      </c>
      <c r="H15" s="50">
        <f>'Tier 1 Stats'!F128</f>
        <v>1</v>
      </c>
      <c r="I15" s="13"/>
      <c r="J15" s="49">
        <f>'2010 Actions'!$B$59</f>
        <v>1</v>
      </c>
      <c r="K15" s="49">
        <f t="shared" si="1"/>
        <v>8</v>
      </c>
      <c r="L15" s="50">
        <f t="shared" si="2"/>
        <v>0.1111111111111111</v>
      </c>
      <c r="M15" s="13"/>
      <c r="N15" s="144">
        <f>'Action Durations'!D45</f>
        <v>1</v>
      </c>
      <c r="O15" s="49">
        <f>'Action Durations'!G45</f>
        <v>1</v>
      </c>
      <c r="P15" s="49">
        <f>'Action Durations'!H45</f>
        <v>0</v>
      </c>
      <c r="Q15" s="49">
        <f>'Action Durations'!I45</f>
        <v>0</v>
      </c>
      <c r="R15" s="49">
        <f>'Action Durations'!J45</f>
        <v>0</v>
      </c>
      <c r="S15" s="49">
        <f>'Action Durations'!K45</f>
        <v>0</v>
      </c>
      <c r="T15" s="13"/>
      <c r="U15" s="51">
        <f>'Beach Days'!E259</f>
        <v>1926</v>
      </c>
      <c r="V15" s="51">
        <f>'Beach Days'!H259</f>
        <v>1</v>
      </c>
      <c r="W15" s="39">
        <f t="shared" si="3"/>
        <v>5.1921079958463135E-4</v>
      </c>
    </row>
    <row r="16" spans="1:23">
      <c r="A16" s="138" t="s">
        <v>653</v>
      </c>
      <c r="B16" s="16"/>
      <c r="C16" s="56">
        <f>Monitoring!$B$261</f>
        <v>1</v>
      </c>
      <c r="D16" s="30">
        <f>Monitoring!$F$261</f>
        <v>1</v>
      </c>
      <c r="E16" s="50">
        <f t="shared" si="0"/>
        <v>1</v>
      </c>
      <c r="F16" s="81">
        <f>Monitoring!$J$261</f>
        <v>249</v>
      </c>
      <c r="G16" s="13">
        <v>0</v>
      </c>
      <c r="H16" s="154" t="s">
        <v>47</v>
      </c>
      <c r="I16" s="13"/>
      <c r="J16" s="49">
        <v>0</v>
      </c>
      <c r="K16" s="49">
        <f t="shared" si="1"/>
        <v>1</v>
      </c>
      <c r="L16" s="50">
        <f t="shared" si="2"/>
        <v>0</v>
      </c>
      <c r="M16" s="13"/>
      <c r="N16" s="167">
        <v>0</v>
      </c>
      <c r="O16" s="151" t="s">
        <v>47</v>
      </c>
      <c r="P16" s="151" t="s">
        <v>47</v>
      </c>
      <c r="Q16" s="151" t="s">
        <v>47</v>
      </c>
      <c r="R16" s="151" t="s">
        <v>47</v>
      </c>
      <c r="S16" s="151" t="s">
        <v>47</v>
      </c>
      <c r="T16" s="13"/>
      <c r="U16" s="51">
        <f>'Beach Days'!E262</f>
        <v>214</v>
      </c>
      <c r="V16" s="51">
        <f>'Beach Days'!H262</f>
        <v>0</v>
      </c>
      <c r="W16" s="39">
        <f t="shared" si="3"/>
        <v>0</v>
      </c>
    </row>
    <row r="17" spans="1:23">
      <c r="A17" s="73" t="s">
        <v>656</v>
      </c>
      <c r="B17" s="16"/>
      <c r="C17" s="56">
        <f>Monitoring!$B$269</f>
        <v>6</v>
      </c>
      <c r="D17" s="30">
        <f>Monitoring!$F$269</f>
        <v>6</v>
      </c>
      <c r="E17" s="39">
        <f t="shared" ref="E17" si="4">D17/C17</f>
        <v>1</v>
      </c>
      <c r="F17" s="81">
        <f>Monitoring!$J$269</f>
        <v>78378</v>
      </c>
      <c r="G17" s="13">
        <f>'Tier 1 Stats'!B135</f>
        <v>5</v>
      </c>
      <c r="H17" s="50">
        <f>'Tier 1 Stats'!F135</f>
        <v>1</v>
      </c>
      <c r="I17" s="55"/>
      <c r="J17" s="49">
        <v>0</v>
      </c>
      <c r="K17" s="172">
        <f t="shared" ref="K17" si="5">D17-J17</f>
        <v>6</v>
      </c>
      <c r="L17" s="39">
        <f t="shared" ref="L17" si="6">J17/D17</f>
        <v>0</v>
      </c>
      <c r="M17" s="55"/>
      <c r="N17" s="167">
        <v>0</v>
      </c>
      <c r="O17" s="151" t="s">
        <v>47</v>
      </c>
      <c r="P17" s="151" t="s">
        <v>47</v>
      </c>
      <c r="Q17" s="151" t="s">
        <v>47</v>
      </c>
      <c r="R17" s="151" t="s">
        <v>47</v>
      </c>
      <c r="S17" s="151" t="s">
        <v>47</v>
      </c>
      <c r="T17" s="55"/>
      <c r="U17" s="40">
        <f>'Beach Days'!E270</f>
        <v>1284</v>
      </c>
      <c r="V17" s="40">
        <f>'Beach Days'!H268</f>
        <v>0</v>
      </c>
      <c r="W17" s="39">
        <f t="shared" ref="W17" si="7">V17/U17</f>
        <v>0</v>
      </c>
    </row>
    <row r="18" spans="1:23">
      <c r="A18" s="138" t="s">
        <v>669</v>
      </c>
      <c r="B18" s="16"/>
      <c r="C18" s="56">
        <f>Monitoring!$B$272</f>
        <v>1</v>
      </c>
      <c r="D18" s="30">
        <f>Monitoring!$F$272</f>
        <v>1</v>
      </c>
      <c r="E18" s="39">
        <f t="shared" ref="E18" si="8">D18/C18</f>
        <v>1</v>
      </c>
      <c r="F18" s="81">
        <f>Monitoring!$J$272</f>
        <v>622</v>
      </c>
      <c r="G18" s="13">
        <v>0</v>
      </c>
      <c r="H18" s="154" t="s">
        <v>47</v>
      </c>
      <c r="I18" s="55"/>
      <c r="J18" s="49">
        <v>0</v>
      </c>
      <c r="K18" s="172">
        <f t="shared" ref="K18" si="9">D18-J18</f>
        <v>1</v>
      </c>
      <c r="L18" s="39">
        <f t="shared" ref="L18" si="10">J18/D18</f>
        <v>0</v>
      </c>
      <c r="M18" s="55"/>
      <c r="N18" s="167">
        <v>0</v>
      </c>
      <c r="O18" s="151" t="s">
        <v>47</v>
      </c>
      <c r="P18" s="151" t="s">
        <v>47</v>
      </c>
      <c r="Q18" s="151" t="s">
        <v>47</v>
      </c>
      <c r="R18" s="151" t="s">
        <v>47</v>
      </c>
      <c r="S18" s="151" t="s">
        <v>47</v>
      </c>
      <c r="T18" s="55"/>
      <c r="U18" s="40">
        <f>'Beach Days'!E269</f>
        <v>214</v>
      </c>
      <c r="V18" s="40">
        <f>'Beach Days'!H269</f>
        <v>0</v>
      </c>
      <c r="W18" s="39">
        <f t="shared" ref="W18" si="11">V18/U18</f>
        <v>0</v>
      </c>
    </row>
    <row r="19" spans="1:23">
      <c r="A19" s="173" t="s">
        <v>672</v>
      </c>
      <c r="B19" s="174"/>
      <c r="C19" s="152">
        <f>Monitoring!$B$275</f>
        <v>1</v>
      </c>
      <c r="D19" s="31">
        <f>Monitoring!$F$275</f>
        <v>1</v>
      </c>
      <c r="E19" s="42">
        <f t="shared" si="0"/>
        <v>1</v>
      </c>
      <c r="F19" s="175">
        <f>Monitoring!$J$275</f>
        <v>260</v>
      </c>
      <c r="G19" s="67">
        <v>0</v>
      </c>
      <c r="H19" s="176" t="s">
        <v>47</v>
      </c>
      <c r="I19" s="67"/>
      <c r="J19" s="153">
        <v>0</v>
      </c>
      <c r="K19" s="153">
        <f t="shared" si="1"/>
        <v>1</v>
      </c>
      <c r="L19" s="42">
        <f t="shared" si="2"/>
        <v>0</v>
      </c>
      <c r="M19" s="67"/>
      <c r="N19" s="68">
        <v>0</v>
      </c>
      <c r="O19" s="177" t="s">
        <v>47</v>
      </c>
      <c r="P19" s="177" t="s">
        <v>47</v>
      </c>
      <c r="Q19" s="177" t="s">
        <v>47</v>
      </c>
      <c r="R19" s="177" t="s">
        <v>47</v>
      </c>
      <c r="S19" s="177" t="s">
        <v>47</v>
      </c>
      <c r="T19" s="67"/>
      <c r="U19" s="43">
        <f>'Beach Days'!E276</f>
        <v>214</v>
      </c>
      <c r="V19" s="43">
        <f>'Beach Days'!H270</f>
        <v>0</v>
      </c>
      <c r="W19" s="42">
        <f t="shared" si="3"/>
        <v>0</v>
      </c>
    </row>
    <row r="20" spans="1:23">
      <c r="C20" s="12">
        <f>SUM(C3:C19)</f>
        <v>241</v>
      </c>
      <c r="D20" s="12">
        <f>SUM(D3:D19)</f>
        <v>241</v>
      </c>
      <c r="E20" s="18">
        <f>D20/C20</f>
        <v>1</v>
      </c>
      <c r="F20" s="10">
        <f>SUM(F3:F19)</f>
        <v>1849346</v>
      </c>
      <c r="G20" s="10">
        <f>SUM(G3:G19)</f>
        <v>115</v>
      </c>
      <c r="H20" s="18">
        <f>'Tier 1 Stats'!E142</f>
        <v>1</v>
      </c>
      <c r="I20" s="12"/>
      <c r="J20" s="12">
        <f>SUM(J3:J19)</f>
        <v>30</v>
      </c>
      <c r="K20" s="17">
        <f>D20-J20</f>
        <v>211</v>
      </c>
      <c r="L20" s="18">
        <f>J20/D20</f>
        <v>0.12448132780082988</v>
      </c>
      <c r="M20" s="12"/>
      <c r="N20" s="12">
        <f t="shared" ref="N20:S20" si="12">SUM(N3:N19)</f>
        <v>45</v>
      </c>
      <c r="O20" s="12">
        <f t="shared" si="12"/>
        <v>17</v>
      </c>
      <c r="P20" s="12">
        <f t="shared" si="12"/>
        <v>0</v>
      </c>
      <c r="Q20" s="12">
        <f t="shared" si="12"/>
        <v>7</v>
      </c>
      <c r="R20" s="12">
        <f t="shared" si="12"/>
        <v>18</v>
      </c>
      <c r="S20" s="12">
        <f t="shared" si="12"/>
        <v>3</v>
      </c>
      <c r="T20" s="12"/>
      <c r="U20" s="10">
        <f>SUM(U3:U19)</f>
        <v>51574</v>
      </c>
      <c r="V20" s="10">
        <f>SUM(V3:V19)</f>
        <v>851</v>
      </c>
      <c r="W20" s="53">
        <f>V20/U20</f>
        <v>1.6500562298832747E-2</v>
      </c>
    </row>
    <row r="21" spans="1:23">
      <c r="C21" s="12"/>
      <c r="D21" s="12"/>
      <c r="E21" s="18"/>
      <c r="F21" s="10"/>
      <c r="G21" s="10"/>
      <c r="H21" s="86"/>
      <c r="I21" s="12"/>
      <c r="J21" s="12"/>
      <c r="K21" s="17"/>
      <c r="L21" s="18"/>
      <c r="M21" s="12"/>
      <c r="N21" s="12"/>
      <c r="O21" s="12"/>
      <c r="P21" s="12"/>
      <c r="Q21" s="12"/>
      <c r="R21" s="12"/>
      <c r="S21" s="12"/>
      <c r="T21" s="12"/>
      <c r="U21" s="10"/>
      <c r="V21" s="10"/>
      <c r="W21" s="53"/>
    </row>
    <row r="22" spans="1:23">
      <c r="V22" s="19"/>
    </row>
    <row r="23" spans="1:23">
      <c r="A23" s="84" t="s">
        <v>58</v>
      </c>
      <c r="V23" s="19"/>
    </row>
    <row r="24" spans="1:23">
      <c r="C24" s="92" t="s">
        <v>55</v>
      </c>
      <c r="D24" s="83" t="s">
        <v>67</v>
      </c>
    </row>
    <row r="25" spans="1:23">
      <c r="C25" s="92"/>
      <c r="D25" s="83" t="s">
        <v>68</v>
      </c>
    </row>
    <row r="26" spans="1:23">
      <c r="C26" s="92" t="s">
        <v>59</v>
      </c>
      <c r="D26" s="82" t="s">
        <v>66</v>
      </c>
    </row>
    <row r="27" spans="1:23">
      <c r="C27" s="92" t="s">
        <v>56</v>
      </c>
      <c r="D27" s="83" t="s">
        <v>69</v>
      </c>
    </row>
    <row r="28" spans="1:23">
      <c r="C28" s="92"/>
      <c r="D28" s="83" t="s">
        <v>70</v>
      </c>
    </row>
    <row r="29" spans="1:23">
      <c r="C29" s="92" t="s">
        <v>57</v>
      </c>
      <c r="D29" s="82" t="s">
        <v>71</v>
      </c>
    </row>
    <row r="30" spans="1:23">
      <c r="C30" s="92"/>
      <c r="D30" s="82" t="s">
        <v>72</v>
      </c>
    </row>
    <row r="31" spans="1:23">
      <c r="C31" s="92" t="s">
        <v>61</v>
      </c>
      <c r="D31" s="82" t="s">
        <v>73</v>
      </c>
    </row>
    <row r="32" spans="1:23">
      <c r="C32" s="93"/>
      <c r="D32" s="82" t="s">
        <v>74</v>
      </c>
    </row>
    <row r="33" spans="3:4">
      <c r="C33" s="92" t="s">
        <v>60</v>
      </c>
      <c r="D33" s="82" t="s">
        <v>64</v>
      </c>
    </row>
    <row r="34" spans="3:4">
      <c r="C34" s="92" t="s">
        <v>62</v>
      </c>
      <c r="D34" s="82" t="s">
        <v>65</v>
      </c>
    </row>
  </sheetData>
  <mergeCells count="4">
    <mergeCell ref="J1:L1"/>
    <mergeCell ref="N1:S1"/>
    <mergeCell ref="U1:W1"/>
    <mergeCell ref="C1:G1"/>
  </mergeCells>
  <phoneticPr fontId="3" type="noConversion"/>
  <printOptions horizontalCentered="1" gridLines="1"/>
  <pageMargins left="0.25" right="0.25" top="1.5" bottom="0.75" header="0.5" footer="0.5"/>
  <pageSetup scale="80" orientation="landscape" r:id="rId1"/>
  <headerFooter alignWithMargins="0">
    <oddHeader>&amp;C&amp;"Arial,Bold"&amp;16 2010 Swimming Season
North Carolina Summary</oddHeader>
    <oddFooter>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280"/>
  <sheetViews>
    <sheetView zoomScaleNormal="100" workbookViewId="0"/>
  </sheetViews>
  <sheetFormatPr defaultRowHeight="12.75"/>
  <cols>
    <col min="1" max="1" width="12.5703125" style="28" customWidth="1"/>
    <col min="2" max="2" width="7.7109375" style="28" customWidth="1"/>
    <col min="3" max="3" width="47.7109375" style="28" customWidth="1"/>
    <col min="4" max="4" width="12.5703125" style="28" customWidth="1"/>
    <col min="5" max="5" width="8.28515625" style="55" customWidth="1"/>
    <col min="6" max="6" width="9.140625" style="157"/>
    <col min="7" max="10" width="9.7109375" style="28" customWidth="1"/>
    <col min="12" max="16384" width="9.140625" style="24"/>
  </cols>
  <sheetData>
    <row r="1" spans="1:10" ht="33.75" customHeight="1">
      <c r="A1" s="25" t="s">
        <v>16</v>
      </c>
      <c r="B1" s="25" t="s">
        <v>17</v>
      </c>
      <c r="C1" s="25" t="s">
        <v>89</v>
      </c>
      <c r="D1" s="25" t="s">
        <v>90</v>
      </c>
      <c r="E1" s="3" t="s">
        <v>91</v>
      </c>
      <c r="F1" s="15" t="s">
        <v>675</v>
      </c>
      <c r="G1" s="25" t="s">
        <v>92</v>
      </c>
      <c r="H1" s="25" t="s">
        <v>93</v>
      </c>
      <c r="I1" s="25" t="s">
        <v>94</v>
      </c>
      <c r="J1" s="25" t="s">
        <v>95</v>
      </c>
    </row>
    <row r="2" spans="1:10" ht="12.75" customHeight="1">
      <c r="A2" s="73" t="s">
        <v>198</v>
      </c>
      <c r="B2" s="73" t="s">
        <v>176</v>
      </c>
      <c r="C2" s="73" t="s">
        <v>177</v>
      </c>
      <c r="D2" s="73" t="s">
        <v>34</v>
      </c>
      <c r="E2" s="73">
        <v>3</v>
      </c>
      <c r="F2" s="159">
        <v>321</v>
      </c>
      <c r="G2" s="73">
        <v>35.477420690000002</v>
      </c>
      <c r="H2" s="73">
        <v>-76.815612040000005</v>
      </c>
      <c r="I2" s="73">
        <v>35.476870779999999</v>
      </c>
      <c r="J2" s="73">
        <v>-76.816278130000001</v>
      </c>
    </row>
    <row r="3" spans="1:10" ht="12.75" customHeight="1">
      <c r="A3" s="73" t="s">
        <v>198</v>
      </c>
      <c r="B3" s="73" t="s">
        <v>178</v>
      </c>
      <c r="C3" s="73" t="s">
        <v>179</v>
      </c>
      <c r="D3" s="73" t="s">
        <v>34</v>
      </c>
      <c r="E3" s="73">
        <v>2</v>
      </c>
      <c r="F3" s="159">
        <v>2947</v>
      </c>
      <c r="G3" s="73">
        <v>35.439656749999997</v>
      </c>
      <c r="H3" s="73">
        <v>-76.952392470000007</v>
      </c>
      <c r="I3" s="73">
        <v>35.442517889999998</v>
      </c>
      <c r="J3" s="73">
        <v>-76.943658130000003</v>
      </c>
    </row>
    <row r="4" spans="1:10" ht="12.75" customHeight="1">
      <c r="A4" s="73" t="s">
        <v>198</v>
      </c>
      <c r="B4" s="73" t="s">
        <v>180</v>
      </c>
      <c r="C4" s="73" t="s">
        <v>181</v>
      </c>
      <c r="D4" s="73" t="s">
        <v>34</v>
      </c>
      <c r="E4" s="73">
        <v>3</v>
      </c>
      <c r="F4" s="159">
        <v>1268</v>
      </c>
      <c r="G4" s="73">
        <v>35.535813439999998</v>
      </c>
      <c r="H4" s="73">
        <v>-77.039594660000006</v>
      </c>
      <c r="I4" s="73">
        <v>35.536932819999997</v>
      </c>
      <c r="J4" s="73">
        <v>-77.043367129999993</v>
      </c>
    </row>
    <row r="5" spans="1:10" ht="12.75" customHeight="1">
      <c r="A5" s="73" t="s">
        <v>198</v>
      </c>
      <c r="B5" s="73" t="s">
        <v>182</v>
      </c>
      <c r="C5" s="73" t="s">
        <v>183</v>
      </c>
      <c r="D5" s="73" t="s">
        <v>34</v>
      </c>
      <c r="E5" s="73">
        <v>2</v>
      </c>
      <c r="F5" s="159">
        <v>6891</v>
      </c>
      <c r="G5" s="73">
        <v>35.478425201455401</v>
      </c>
      <c r="H5" s="73">
        <v>-76.932191838045796</v>
      </c>
      <c r="I5" s="73">
        <v>35.478827095887198</v>
      </c>
      <c r="J5" s="73">
        <v>-76.931483734866006</v>
      </c>
    </row>
    <row r="6" spans="1:10" ht="12.75" customHeight="1">
      <c r="A6" s="73" t="s">
        <v>198</v>
      </c>
      <c r="B6" s="73" t="s">
        <v>184</v>
      </c>
      <c r="C6" s="73" t="s">
        <v>185</v>
      </c>
      <c r="D6" s="73" t="s">
        <v>34</v>
      </c>
      <c r="E6" s="73">
        <v>3</v>
      </c>
      <c r="F6" s="159">
        <v>576</v>
      </c>
      <c r="G6" s="73">
        <v>35.44870719</v>
      </c>
      <c r="H6" s="73">
        <v>-76.925478179999999</v>
      </c>
      <c r="I6" s="73">
        <v>35.447375090000001</v>
      </c>
      <c r="J6" s="73">
        <v>-76.924745150000007</v>
      </c>
    </row>
    <row r="7" spans="1:10" ht="12.75" customHeight="1">
      <c r="A7" s="73" t="s">
        <v>198</v>
      </c>
      <c r="B7" s="73" t="s">
        <v>186</v>
      </c>
      <c r="C7" s="73" t="s">
        <v>187</v>
      </c>
      <c r="D7" s="73" t="s">
        <v>34</v>
      </c>
      <c r="E7" s="73">
        <v>1</v>
      </c>
      <c r="F7" s="159">
        <v>2412</v>
      </c>
      <c r="G7" s="73">
        <v>35.460351889999998</v>
      </c>
      <c r="H7" s="73">
        <v>-76.902948789999996</v>
      </c>
      <c r="I7" s="73">
        <v>35.46030227</v>
      </c>
      <c r="J7" s="73">
        <v>-76.895276050000007</v>
      </c>
    </row>
    <row r="8" spans="1:10" ht="12.75" customHeight="1">
      <c r="A8" s="73" t="s">
        <v>198</v>
      </c>
      <c r="B8" s="73" t="s">
        <v>188</v>
      </c>
      <c r="C8" s="73" t="s">
        <v>189</v>
      </c>
      <c r="D8" s="73" t="s">
        <v>34</v>
      </c>
      <c r="E8" s="73">
        <v>3</v>
      </c>
      <c r="F8" s="159">
        <v>888</v>
      </c>
      <c r="G8" s="73">
        <v>35.433758723898997</v>
      </c>
      <c r="H8" s="73">
        <v>-76.904983509802307</v>
      </c>
      <c r="I8" s="73">
        <v>35.4343356746311</v>
      </c>
      <c r="J8" s="73">
        <v>-76.907590619965106</v>
      </c>
    </row>
    <row r="9" spans="1:10" ht="12.75" customHeight="1">
      <c r="A9" s="73" t="s">
        <v>198</v>
      </c>
      <c r="B9" s="73" t="s">
        <v>190</v>
      </c>
      <c r="C9" s="73" t="s">
        <v>191</v>
      </c>
      <c r="D9" s="73" t="s">
        <v>34</v>
      </c>
      <c r="E9" s="73">
        <v>3</v>
      </c>
      <c r="F9" s="159">
        <v>2976</v>
      </c>
      <c r="G9" s="73">
        <v>35.536801779999998</v>
      </c>
      <c r="H9" s="73">
        <v>-77.048040709999995</v>
      </c>
      <c r="I9" s="73">
        <v>35.534028210000002</v>
      </c>
      <c r="J9" s="73">
        <v>-77.057424749999996</v>
      </c>
    </row>
    <row r="10" spans="1:10" ht="12.75" customHeight="1">
      <c r="A10" s="73" t="s">
        <v>198</v>
      </c>
      <c r="B10" s="73" t="s">
        <v>192</v>
      </c>
      <c r="C10" s="73" t="s">
        <v>193</v>
      </c>
      <c r="D10" s="73" t="s">
        <v>34</v>
      </c>
      <c r="E10" s="73">
        <v>2</v>
      </c>
      <c r="F10" s="159">
        <v>656</v>
      </c>
      <c r="G10" s="73">
        <v>35.513701930000003</v>
      </c>
      <c r="H10" s="73">
        <v>-77.009337889999998</v>
      </c>
      <c r="I10" s="73">
        <v>35.51476598</v>
      </c>
      <c r="J10" s="73">
        <v>-77.011061319999996</v>
      </c>
    </row>
    <row r="11" spans="1:10" ht="12.75" customHeight="1">
      <c r="A11" s="73" t="s">
        <v>198</v>
      </c>
      <c r="B11" s="73" t="s">
        <v>194</v>
      </c>
      <c r="C11" s="73" t="s">
        <v>195</v>
      </c>
      <c r="D11" s="73" t="s">
        <v>34</v>
      </c>
      <c r="E11" s="73">
        <v>1</v>
      </c>
      <c r="F11" s="159">
        <v>226</v>
      </c>
      <c r="G11" s="73">
        <v>35.533058250000003</v>
      </c>
      <c r="H11" s="73">
        <v>-76.612791389999998</v>
      </c>
      <c r="I11" s="73">
        <v>35.532801769999999</v>
      </c>
      <c r="J11" s="73">
        <v>-76.612260809999995</v>
      </c>
    </row>
    <row r="12" spans="1:10" ht="12.75" customHeight="1">
      <c r="A12" s="74" t="s">
        <v>198</v>
      </c>
      <c r="B12" s="74" t="s">
        <v>196</v>
      </c>
      <c r="C12" s="74" t="s">
        <v>197</v>
      </c>
      <c r="D12" s="74" t="s">
        <v>34</v>
      </c>
      <c r="E12" s="74">
        <v>2</v>
      </c>
      <c r="F12" s="160">
        <v>1104</v>
      </c>
      <c r="G12" s="74">
        <v>35.47481543</v>
      </c>
      <c r="H12" s="74">
        <v>-76.995879400000007</v>
      </c>
      <c r="I12" s="74">
        <v>35.473962649999997</v>
      </c>
      <c r="J12" s="74">
        <v>-76.992545969999995</v>
      </c>
    </row>
    <row r="13" spans="1:10" ht="12.75" customHeight="1">
      <c r="A13" s="33"/>
      <c r="B13" s="34">
        <f>COUNTA(B2:B12)</f>
        <v>11</v>
      </c>
      <c r="C13" s="33"/>
      <c r="D13" s="33"/>
      <c r="E13" s="79"/>
      <c r="F13" s="54">
        <f>SUM(F2:F12)</f>
        <v>20265</v>
      </c>
      <c r="G13" s="33"/>
      <c r="H13" s="33"/>
      <c r="I13" s="33"/>
      <c r="J13" s="33"/>
    </row>
    <row r="14" spans="1:10" ht="12.75" customHeight="1">
      <c r="A14" s="33"/>
      <c r="B14" s="33"/>
      <c r="C14" s="33"/>
      <c r="D14" s="33"/>
      <c r="E14" s="56"/>
      <c r="G14" s="33"/>
      <c r="H14" s="33"/>
      <c r="I14" s="33"/>
      <c r="J14" s="33"/>
    </row>
    <row r="15" spans="1:10" ht="12.75" customHeight="1">
      <c r="A15" s="74" t="s">
        <v>199</v>
      </c>
      <c r="B15" s="74" t="s">
        <v>200</v>
      </c>
      <c r="C15" s="74" t="s">
        <v>201</v>
      </c>
      <c r="D15" s="74" t="s">
        <v>34</v>
      </c>
      <c r="E15" s="74">
        <v>3</v>
      </c>
      <c r="F15" s="156">
        <v>236</v>
      </c>
      <c r="G15" s="74">
        <v>35.916785410000003</v>
      </c>
      <c r="H15" s="74">
        <v>-76.818600360000005</v>
      </c>
      <c r="I15" s="74">
        <v>35.916534460000001</v>
      </c>
      <c r="J15" s="74">
        <v>-76.818712289999993</v>
      </c>
    </row>
    <row r="16" spans="1:10" ht="12.75" customHeight="1">
      <c r="A16" s="33"/>
      <c r="B16" s="34">
        <f>COUNTA(B15:B15)</f>
        <v>1</v>
      </c>
      <c r="C16" s="33"/>
      <c r="D16" s="33"/>
      <c r="E16" s="79"/>
      <c r="F16" s="54">
        <f>SUM(F15:F15)</f>
        <v>236</v>
      </c>
      <c r="G16" s="33"/>
      <c r="H16" s="33"/>
      <c r="I16" s="33"/>
      <c r="J16" s="33"/>
    </row>
    <row r="17" spans="1:10" ht="12.75" customHeight="1">
      <c r="A17" s="33"/>
      <c r="B17" s="33"/>
      <c r="C17" s="33"/>
      <c r="D17" s="33"/>
      <c r="E17" s="56"/>
      <c r="G17" s="33"/>
      <c r="H17" s="33"/>
      <c r="I17" s="33"/>
      <c r="J17" s="33"/>
    </row>
    <row r="18" spans="1:10" ht="12.75" customHeight="1">
      <c r="A18" s="73" t="s">
        <v>202</v>
      </c>
      <c r="B18" s="73" t="s">
        <v>203</v>
      </c>
      <c r="C18" s="73" t="s">
        <v>204</v>
      </c>
      <c r="D18" s="73" t="s">
        <v>34</v>
      </c>
      <c r="E18" s="73">
        <v>1</v>
      </c>
      <c r="F18" s="159">
        <v>11000</v>
      </c>
      <c r="G18" s="73"/>
      <c r="H18" s="73"/>
      <c r="I18" s="73"/>
      <c r="J18" s="73"/>
    </row>
    <row r="19" spans="1:10" ht="12.75" customHeight="1">
      <c r="A19" s="73" t="s">
        <v>202</v>
      </c>
      <c r="B19" s="73" t="s">
        <v>205</v>
      </c>
      <c r="C19" s="73" t="s">
        <v>206</v>
      </c>
      <c r="D19" s="73" t="s">
        <v>34</v>
      </c>
      <c r="E19" s="73">
        <v>1</v>
      </c>
      <c r="F19" s="159">
        <v>8154</v>
      </c>
      <c r="G19" s="73">
        <v>33.880249582603398</v>
      </c>
      <c r="H19" s="73">
        <v>-77.995033253302694</v>
      </c>
      <c r="I19" s="73">
        <v>33.859867640455597</v>
      </c>
      <c r="J19" s="73">
        <v>-78.005161274542004</v>
      </c>
    </row>
    <row r="20" spans="1:10" ht="12.75" customHeight="1">
      <c r="A20" s="73" t="s">
        <v>202</v>
      </c>
      <c r="B20" s="73" t="s">
        <v>207</v>
      </c>
      <c r="C20" s="73" t="s">
        <v>208</v>
      </c>
      <c r="D20" s="73" t="s">
        <v>34</v>
      </c>
      <c r="E20" s="73">
        <v>2</v>
      </c>
      <c r="F20" s="159">
        <v>451</v>
      </c>
      <c r="G20" s="73">
        <v>33.922065570000001</v>
      </c>
      <c r="H20" s="73">
        <v>-78.212378479999998</v>
      </c>
      <c r="I20" s="73">
        <v>33.922795409999999</v>
      </c>
      <c r="J20" s="73">
        <v>-78.213125759999997</v>
      </c>
    </row>
    <row r="21" spans="1:10" ht="12.75" customHeight="1">
      <c r="A21" s="73" t="s">
        <v>202</v>
      </c>
      <c r="B21" s="73" t="s">
        <v>209</v>
      </c>
      <c r="C21" s="73" t="s">
        <v>210</v>
      </c>
      <c r="D21" s="73" t="s">
        <v>34</v>
      </c>
      <c r="E21" s="73">
        <v>2</v>
      </c>
      <c r="F21" s="159">
        <v>369</v>
      </c>
      <c r="G21" s="73">
        <v>33.920426460000002</v>
      </c>
      <c r="H21" s="73">
        <v>-78.197838840000003</v>
      </c>
      <c r="I21" s="73">
        <v>33.921156519999997</v>
      </c>
      <c r="J21" s="73">
        <v>-78.197079000000002</v>
      </c>
    </row>
    <row r="22" spans="1:10" ht="12.75" customHeight="1">
      <c r="A22" s="73" t="s">
        <v>202</v>
      </c>
      <c r="B22" s="73" t="s">
        <v>211</v>
      </c>
      <c r="C22" s="73" t="s">
        <v>212</v>
      </c>
      <c r="D22" s="73" t="s">
        <v>34</v>
      </c>
      <c r="E22" s="73">
        <v>2</v>
      </c>
      <c r="F22" s="159">
        <v>918</v>
      </c>
      <c r="G22" s="73">
        <v>33.917712010000002</v>
      </c>
      <c r="H22" s="73">
        <v>-78.015415610000005</v>
      </c>
      <c r="I22" s="73">
        <v>33.916766019999997</v>
      </c>
      <c r="J22" s="73">
        <v>-78.017994209999998</v>
      </c>
    </row>
    <row r="23" spans="1:10" ht="12.75" customHeight="1">
      <c r="A23" s="73" t="s">
        <v>202</v>
      </c>
      <c r="B23" s="73" t="s">
        <v>213</v>
      </c>
      <c r="C23" s="73" t="s">
        <v>214</v>
      </c>
      <c r="D23" s="73" t="s">
        <v>34</v>
      </c>
      <c r="E23" s="73">
        <v>1</v>
      </c>
      <c r="F23" s="159">
        <v>7503</v>
      </c>
      <c r="G23" s="73">
        <v>33.8993443277175</v>
      </c>
      <c r="H23" s="73">
        <v>-78.067560185055299</v>
      </c>
      <c r="I23" s="73">
        <v>33.893288621436703</v>
      </c>
      <c r="J23" s="73">
        <v>-78.043613422974403</v>
      </c>
    </row>
    <row r="24" spans="1:10" ht="12.75" customHeight="1">
      <c r="A24" s="73" t="s">
        <v>202</v>
      </c>
      <c r="B24" s="73" t="s">
        <v>215</v>
      </c>
      <c r="C24" s="73" t="s">
        <v>216</v>
      </c>
      <c r="D24" s="73" t="s">
        <v>34</v>
      </c>
      <c r="E24" s="73">
        <v>2</v>
      </c>
      <c r="F24" s="159">
        <v>2000</v>
      </c>
      <c r="G24" s="73"/>
      <c r="H24" s="73"/>
      <c r="I24" s="73"/>
      <c r="J24" s="73"/>
    </row>
    <row r="25" spans="1:10" ht="12.75" customHeight="1">
      <c r="A25" s="73" t="s">
        <v>202</v>
      </c>
      <c r="B25" s="73" t="s">
        <v>217</v>
      </c>
      <c r="C25" s="73" t="s">
        <v>218</v>
      </c>
      <c r="D25" s="73" t="s">
        <v>34</v>
      </c>
      <c r="E25" s="73">
        <v>1</v>
      </c>
      <c r="F25" s="159">
        <v>34010</v>
      </c>
      <c r="G25" s="73">
        <v>33.912881290000001</v>
      </c>
      <c r="H25" s="73">
        <v>-77.946249480000006</v>
      </c>
      <c r="I25" s="73">
        <v>33.848735820000002</v>
      </c>
      <c r="J25" s="73">
        <v>-77.979265740000002</v>
      </c>
    </row>
    <row r="26" spans="1:10" ht="12.75" customHeight="1">
      <c r="A26" s="73" t="s">
        <v>202</v>
      </c>
      <c r="B26" s="73" t="s">
        <v>219</v>
      </c>
      <c r="C26" s="73" t="s">
        <v>220</v>
      </c>
      <c r="D26" s="73" t="s">
        <v>34</v>
      </c>
      <c r="E26" s="73">
        <v>1</v>
      </c>
      <c r="F26" s="159">
        <v>7852</v>
      </c>
      <c r="G26" s="73">
        <v>33.914062000000001</v>
      </c>
      <c r="H26" s="73">
        <v>-78.252950999999996</v>
      </c>
      <c r="I26" s="73">
        <v>33.912734999999998</v>
      </c>
      <c r="J26" s="73">
        <v>-78.228049999999996</v>
      </c>
    </row>
    <row r="27" spans="1:10" ht="12.75" customHeight="1">
      <c r="A27" s="73" t="s">
        <v>202</v>
      </c>
      <c r="B27" s="73" t="s">
        <v>221</v>
      </c>
      <c r="C27" s="73" t="s">
        <v>222</v>
      </c>
      <c r="D27" s="73" t="s">
        <v>34</v>
      </c>
      <c r="E27" s="73">
        <v>1</v>
      </c>
      <c r="F27" s="159">
        <v>7878</v>
      </c>
      <c r="G27" s="73">
        <v>33.912414650845101</v>
      </c>
      <c r="H27" s="73">
        <v>-78.278274525236398</v>
      </c>
      <c r="I27" s="73">
        <v>33.914410483426202</v>
      </c>
      <c r="J27" s="73">
        <v>-78.253083218172193</v>
      </c>
    </row>
    <row r="28" spans="1:10" ht="12.75" customHeight="1">
      <c r="A28" s="73" t="s">
        <v>202</v>
      </c>
      <c r="B28" s="73" t="s">
        <v>223</v>
      </c>
      <c r="C28" s="73" t="s">
        <v>224</v>
      </c>
      <c r="D28" s="73" t="s">
        <v>34</v>
      </c>
      <c r="E28" s="73">
        <v>1</v>
      </c>
      <c r="F28" s="159">
        <v>17999</v>
      </c>
      <c r="G28" s="73">
        <v>33.897189258006001</v>
      </c>
      <c r="H28" s="73">
        <v>-78.393931377941698</v>
      </c>
      <c r="I28" s="73">
        <v>33.903404972222198</v>
      </c>
      <c r="J28" s="73">
        <v>-78.382430065689206</v>
      </c>
    </row>
    <row r="29" spans="1:10" ht="12.75" customHeight="1">
      <c r="A29" s="73" t="s">
        <v>202</v>
      </c>
      <c r="B29" s="73" t="s">
        <v>225</v>
      </c>
      <c r="C29" s="73" t="s">
        <v>226</v>
      </c>
      <c r="D29" s="73" t="s">
        <v>34</v>
      </c>
      <c r="E29" s="73">
        <v>1</v>
      </c>
      <c r="F29" s="159">
        <v>7189</v>
      </c>
      <c r="G29" s="73">
        <v>33.906773999999999</v>
      </c>
      <c r="H29" s="73">
        <v>-78.337840999999997</v>
      </c>
      <c r="I29" s="73">
        <v>33.909336000000003</v>
      </c>
      <c r="J29" s="73">
        <v>-78.314121</v>
      </c>
    </row>
    <row r="30" spans="1:10" ht="12.75" customHeight="1">
      <c r="A30" s="73" t="s">
        <v>202</v>
      </c>
      <c r="B30" s="73" t="s">
        <v>227</v>
      </c>
      <c r="C30" s="73" t="s">
        <v>228</v>
      </c>
      <c r="D30" s="73" t="s">
        <v>34</v>
      </c>
      <c r="E30" s="73">
        <v>3</v>
      </c>
      <c r="F30" s="159">
        <v>483</v>
      </c>
      <c r="G30" s="73">
        <v>33.916179999999997</v>
      </c>
      <c r="H30" s="73">
        <v>-78.269092999999998</v>
      </c>
      <c r="I30" s="73">
        <v>33.916533999999999</v>
      </c>
      <c r="J30" s="73">
        <v>-78.267604000000006</v>
      </c>
    </row>
    <row r="31" spans="1:10" ht="12.75" customHeight="1">
      <c r="A31" s="73" t="s">
        <v>202</v>
      </c>
      <c r="B31" s="73" t="s">
        <v>229</v>
      </c>
      <c r="C31" s="73" t="s">
        <v>230</v>
      </c>
      <c r="D31" s="73" t="s">
        <v>34</v>
      </c>
      <c r="E31" s="73">
        <v>3</v>
      </c>
      <c r="F31" s="159">
        <v>269</v>
      </c>
      <c r="G31" s="73">
        <v>33.876457000000002</v>
      </c>
      <c r="H31" s="73">
        <v>-78.540884000000005</v>
      </c>
      <c r="I31" s="73">
        <v>33.876787999999998</v>
      </c>
      <c r="J31" s="73">
        <v>-78.540124000000006</v>
      </c>
    </row>
    <row r="32" spans="1:10" ht="12.75" customHeight="1">
      <c r="A32" s="73" t="s">
        <v>202</v>
      </c>
      <c r="B32" s="73" t="s">
        <v>231</v>
      </c>
      <c r="C32" s="73" t="s">
        <v>232</v>
      </c>
      <c r="D32" s="73" t="s">
        <v>34</v>
      </c>
      <c r="E32" s="73">
        <v>2</v>
      </c>
      <c r="F32" s="159">
        <v>568</v>
      </c>
      <c r="G32" s="73">
        <v>33.914857580000003</v>
      </c>
      <c r="H32" s="73">
        <v>-78.307149140000007</v>
      </c>
      <c r="I32" s="73">
        <v>33.915414409999997</v>
      </c>
      <c r="J32" s="73">
        <v>-78.308593119999998</v>
      </c>
    </row>
    <row r="33" spans="1:10" ht="12.75" customHeight="1">
      <c r="A33" s="73" t="s">
        <v>202</v>
      </c>
      <c r="B33" s="73" t="s">
        <v>233</v>
      </c>
      <c r="C33" s="73" t="s">
        <v>234</v>
      </c>
      <c r="D33" s="73" t="s">
        <v>34</v>
      </c>
      <c r="E33" s="73">
        <v>2</v>
      </c>
      <c r="F33" s="159">
        <v>444</v>
      </c>
      <c r="G33" s="73">
        <v>33.912736680000002</v>
      </c>
      <c r="H33" s="73">
        <v>-78.335257519999999</v>
      </c>
      <c r="I33" s="73">
        <v>33.913127940000003</v>
      </c>
      <c r="J33" s="73">
        <v>-78.336518440000006</v>
      </c>
    </row>
    <row r="34" spans="1:10" ht="12.75" customHeight="1">
      <c r="A34" s="73" t="s">
        <v>202</v>
      </c>
      <c r="B34" s="73" t="s">
        <v>235</v>
      </c>
      <c r="C34" s="73" t="s">
        <v>236</v>
      </c>
      <c r="D34" s="73" t="s">
        <v>34</v>
      </c>
      <c r="E34" s="73">
        <v>2</v>
      </c>
      <c r="F34" s="159">
        <v>1523</v>
      </c>
      <c r="G34" s="73">
        <v>33.903481429999999</v>
      </c>
      <c r="H34" s="73">
        <v>-78.393041359999998</v>
      </c>
      <c r="I34" s="73">
        <v>33.90250047</v>
      </c>
      <c r="J34" s="73">
        <v>-78.396076949999994</v>
      </c>
    </row>
    <row r="35" spans="1:10" ht="12.75" customHeight="1">
      <c r="A35" s="73" t="s">
        <v>202</v>
      </c>
      <c r="B35" s="73" t="s">
        <v>237</v>
      </c>
      <c r="C35" s="73" t="s">
        <v>238</v>
      </c>
      <c r="D35" s="73" t="s">
        <v>34</v>
      </c>
      <c r="E35" s="73">
        <v>2</v>
      </c>
      <c r="F35" s="159">
        <v>1055</v>
      </c>
      <c r="G35" s="73">
        <v>33.894914960000001</v>
      </c>
      <c r="H35" s="73">
        <v>-78.439664800000003</v>
      </c>
      <c r="I35" s="73">
        <v>33.894138349999999</v>
      </c>
      <c r="J35" s="73">
        <v>-78.442769290000001</v>
      </c>
    </row>
    <row r="36" spans="1:10" ht="12.75" customHeight="1">
      <c r="A36" s="73" t="s">
        <v>202</v>
      </c>
      <c r="B36" s="73" t="s">
        <v>239</v>
      </c>
      <c r="C36" s="73" t="s">
        <v>240</v>
      </c>
      <c r="D36" s="73" t="s">
        <v>34</v>
      </c>
      <c r="E36" s="73">
        <v>3</v>
      </c>
      <c r="F36" s="159">
        <v>229</v>
      </c>
      <c r="G36" s="73">
        <v>33.92118541</v>
      </c>
      <c r="H36" s="73">
        <v>-78.109180660000007</v>
      </c>
      <c r="I36" s="73">
        <v>33.921121710000001</v>
      </c>
      <c r="J36" s="73">
        <v>-78.108980000000003</v>
      </c>
    </row>
    <row r="37" spans="1:10" ht="12.75" customHeight="1">
      <c r="A37" s="73" t="s">
        <v>202</v>
      </c>
      <c r="B37" s="73" t="s">
        <v>241</v>
      </c>
      <c r="C37" s="73" t="s">
        <v>242</v>
      </c>
      <c r="D37" s="73" t="s">
        <v>34</v>
      </c>
      <c r="E37" s="73">
        <v>1</v>
      </c>
      <c r="F37" s="159">
        <v>16984</v>
      </c>
      <c r="G37" s="73"/>
      <c r="H37" s="73"/>
      <c r="I37" s="73"/>
      <c r="J37" s="73"/>
    </row>
    <row r="38" spans="1:10" ht="12.75" customHeight="1">
      <c r="A38" s="73" t="s">
        <v>202</v>
      </c>
      <c r="B38" s="73" t="s">
        <v>243</v>
      </c>
      <c r="C38" s="73" t="s">
        <v>244</v>
      </c>
      <c r="D38" s="73" t="s">
        <v>34</v>
      </c>
      <c r="E38" s="73">
        <v>1</v>
      </c>
      <c r="F38" s="159">
        <v>4812</v>
      </c>
      <c r="G38" s="73"/>
      <c r="H38" s="73"/>
      <c r="I38" s="73"/>
      <c r="J38" s="73"/>
    </row>
    <row r="39" spans="1:10" ht="12.75" customHeight="1">
      <c r="A39" s="73" t="s">
        <v>202</v>
      </c>
      <c r="B39" s="73" t="s">
        <v>245</v>
      </c>
      <c r="C39" s="73" t="s">
        <v>246</v>
      </c>
      <c r="D39" s="73" t="s">
        <v>34</v>
      </c>
      <c r="E39" s="73">
        <v>1</v>
      </c>
      <c r="F39" s="159">
        <v>5909</v>
      </c>
      <c r="G39" s="73">
        <v>33.889468290000003</v>
      </c>
      <c r="H39" s="73">
        <v>-78.42380283</v>
      </c>
      <c r="I39" s="73">
        <v>33.8762179</v>
      </c>
      <c r="J39" s="73">
        <v>-78.472149200000004</v>
      </c>
    </row>
    <row r="40" spans="1:10" ht="12.75" customHeight="1">
      <c r="A40" s="73" t="s">
        <v>202</v>
      </c>
      <c r="B40" s="73" t="s">
        <v>247</v>
      </c>
      <c r="C40" s="73" t="s">
        <v>248</v>
      </c>
      <c r="D40" s="73" t="s">
        <v>34</v>
      </c>
      <c r="E40" s="73">
        <v>1</v>
      </c>
      <c r="F40" s="159">
        <v>4522</v>
      </c>
      <c r="G40" s="73">
        <v>33.864962017421</v>
      </c>
      <c r="H40" s="73">
        <v>-78.510270352189593</v>
      </c>
      <c r="I40" s="73">
        <v>33.868776430641901</v>
      </c>
      <c r="J40" s="73">
        <v>-78.4962370346245</v>
      </c>
    </row>
    <row r="41" spans="1:10" ht="12.75" customHeight="1">
      <c r="A41" s="73" t="s">
        <v>202</v>
      </c>
      <c r="B41" s="73" t="s">
        <v>249</v>
      </c>
      <c r="C41" s="73" t="s">
        <v>250</v>
      </c>
      <c r="D41" s="73" t="s">
        <v>34</v>
      </c>
      <c r="E41" s="73">
        <v>1</v>
      </c>
      <c r="F41" s="159">
        <v>10811</v>
      </c>
      <c r="G41" s="73">
        <v>33.912153580000002</v>
      </c>
      <c r="H41" s="73">
        <v>-78.278745830000005</v>
      </c>
      <c r="I41" s="73">
        <v>33.903819110000001</v>
      </c>
      <c r="J41" s="73">
        <v>-78.357633739999997</v>
      </c>
    </row>
    <row r="42" spans="1:10" ht="12.75" customHeight="1">
      <c r="A42" s="73" t="s">
        <v>202</v>
      </c>
      <c r="B42" s="73" t="s">
        <v>251</v>
      </c>
      <c r="C42" s="73" t="s">
        <v>252</v>
      </c>
      <c r="D42" s="73" t="s">
        <v>34</v>
      </c>
      <c r="E42" s="73">
        <v>1</v>
      </c>
      <c r="F42" s="159">
        <v>6415</v>
      </c>
      <c r="G42" s="73">
        <v>33.9139474970262</v>
      </c>
      <c r="H42" s="73">
        <v>-78.168239582624693</v>
      </c>
      <c r="I42" s="73">
        <v>33.909103796200597</v>
      </c>
      <c r="J42" s="73">
        <v>-78.113479603384206</v>
      </c>
    </row>
    <row r="43" spans="1:10" ht="12.75" customHeight="1">
      <c r="A43" s="73" t="s">
        <v>202</v>
      </c>
      <c r="B43" s="73" t="s">
        <v>253</v>
      </c>
      <c r="C43" s="73" t="s">
        <v>254</v>
      </c>
      <c r="D43" s="73" t="s">
        <v>34</v>
      </c>
      <c r="E43" s="73">
        <v>1</v>
      </c>
      <c r="F43" s="159">
        <v>18110</v>
      </c>
      <c r="G43" s="73">
        <v>33.914197309999999</v>
      </c>
      <c r="H43" s="73">
        <v>-78.168629249999995</v>
      </c>
      <c r="I43" s="73">
        <v>33.912284839999998</v>
      </c>
      <c r="J43" s="73">
        <v>-78.228048560000005</v>
      </c>
    </row>
    <row r="44" spans="1:10" ht="12.75" customHeight="1">
      <c r="A44" s="73" t="s">
        <v>202</v>
      </c>
      <c r="B44" s="73" t="s">
        <v>255</v>
      </c>
      <c r="C44" s="73" t="s">
        <v>256</v>
      </c>
      <c r="D44" s="73" t="s">
        <v>34</v>
      </c>
      <c r="E44" s="73">
        <v>1</v>
      </c>
      <c r="F44" s="159">
        <v>12042</v>
      </c>
      <c r="G44" s="73">
        <v>33.864856677481299</v>
      </c>
      <c r="H44" s="73">
        <v>-78.510446537532005</v>
      </c>
      <c r="I44" s="73">
        <v>33.849709511647198</v>
      </c>
      <c r="J44" s="73">
        <v>-78.542394348569104</v>
      </c>
    </row>
    <row r="45" spans="1:10" ht="12.75" customHeight="1">
      <c r="A45" s="73" t="s">
        <v>202</v>
      </c>
      <c r="B45" s="73" t="s">
        <v>257</v>
      </c>
      <c r="C45" s="73" t="s">
        <v>258</v>
      </c>
      <c r="D45" s="73" t="s">
        <v>34</v>
      </c>
      <c r="E45" s="73">
        <v>1</v>
      </c>
      <c r="F45" s="159">
        <v>5014</v>
      </c>
      <c r="G45" s="73">
        <v>33.875749999999996</v>
      </c>
      <c r="H45" s="73">
        <v>-78.471998999999997</v>
      </c>
      <c r="I45" s="73">
        <v>33.881070000000001</v>
      </c>
      <c r="J45" s="73">
        <v>-78.456939000000006</v>
      </c>
    </row>
    <row r="46" spans="1:10" ht="12.75" customHeight="1">
      <c r="A46" s="73" t="s">
        <v>202</v>
      </c>
      <c r="B46" s="73" t="s">
        <v>259</v>
      </c>
      <c r="C46" s="73" t="s">
        <v>260</v>
      </c>
      <c r="D46" s="73" t="s">
        <v>34</v>
      </c>
      <c r="E46" s="73">
        <v>1</v>
      </c>
      <c r="F46" s="159">
        <v>4655</v>
      </c>
      <c r="G46" s="73"/>
      <c r="H46" s="73"/>
      <c r="I46" s="73"/>
      <c r="J46" s="73"/>
    </row>
    <row r="47" spans="1:10" ht="12.75" customHeight="1">
      <c r="A47" s="73" t="s">
        <v>202</v>
      </c>
      <c r="B47" s="73" t="s">
        <v>261</v>
      </c>
      <c r="C47" s="73" t="s">
        <v>262</v>
      </c>
      <c r="D47" s="73" t="s">
        <v>34</v>
      </c>
      <c r="E47" s="73">
        <v>1</v>
      </c>
      <c r="F47" s="159">
        <v>5058</v>
      </c>
      <c r="G47" s="73">
        <v>33.89347618</v>
      </c>
      <c r="H47" s="73">
        <v>-78.408106709999998</v>
      </c>
      <c r="I47" s="73">
        <v>33.889468290000003</v>
      </c>
      <c r="J47" s="73">
        <v>-78.42380283</v>
      </c>
    </row>
    <row r="48" spans="1:10" ht="12.75" customHeight="1">
      <c r="A48" s="73" t="s">
        <v>202</v>
      </c>
      <c r="B48" s="73" t="s">
        <v>263</v>
      </c>
      <c r="C48" s="73" t="s">
        <v>264</v>
      </c>
      <c r="D48" s="73" t="s">
        <v>34</v>
      </c>
      <c r="E48" s="73">
        <v>1</v>
      </c>
      <c r="F48" s="159">
        <v>8716</v>
      </c>
      <c r="G48" s="73">
        <v>33.899560209999997</v>
      </c>
      <c r="H48" s="73">
        <v>-78.067835079999995</v>
      </c>
      <c r="I48" s="73">
        <v>33.909171010000001</v>
      </c>
      <c r="J48" s="73">
        <v>-78.113728460000004</v>
      </c>
    </row>
    <row r="49" spans="1:10" ht="12.75" customHeight="1">
      <c r="A49" s="73" t="s">
        <v>202</v>
      </c>
      <c r="B49" s="73" t="s">
        <v>265</v>
      </c>
      <c r="C49" s="73" t="s">
        <v>266</v>
      </c>
      <c r="D49" s="73" t="s">
        <v>34</v>
      </c>
      <c r="E49" s="73">
        <v>1</v>
      </c>
      <c r="F49" s="159">
        <v>5458</v>
      </c>
      <c r="G49" s="73"/>
      <c r="H49" s="73"/>
      <c r="I49" s="73"/>
      <c r="J49" s="73"/>
    </row>
    <row r="50" spans="1:10" ht="12.75" customHeight="1">
      <c r="A50" s="73" t="s">
        <v>202</v>
      </c>
      <c r="B50" s="73" t="s">
        <v>267</v>
      </c>
      <c r="C50" s="73" t="s">
        <v>268</v>
      </c>
      <c r="D50" s="73" t="s">
        <v>34</v>
      </c>
      <c r="E50" s="73">
        <v>1</v>
      </c>
      <c r="F50" s="159">
        <v>5729</v>
      </c>
      <c r="G50" s="73"/>
      <c r="H50" s="73"/>
      <c r="I50" s="73"/>
      <c r="J50" s="73"/>
    </row>
    <row r="51" spans="1:10" ht="12.75" customHeight="1">
      <c r="A51" s="73" t="s">
        <v>202</v>
      </c>
      <c r="B51" s="73" t="s">
        <v>269</v>
      </c>
      <c r="C51" s="73" t="s">
        <v>270</v>
      </c>
      <c r="D51" s="73" t="s">
        <v>34</v>
      </c>
      <c r="E51" s="73">
        <v>1</v>
      </c>
      <c r="F51" s="159">
        <v>6106</v>
      </c>
      <c r="G51" s="73"/>
      <c r="H51" s="73"/>
      <c r="I51" s="73"/>
      <c r="J51" s="73"/>
    </row>
    <row r="52" spans="1:10" ht="12.75" customHeight="1">
      <c r="A52" s="73" t="s">
        <v>202</v>
      </c>
      <c r="B52" s="73" t="s">
        <v>271</v>
      </c>
      <c r="C52" s="73" t="s">
        <v>272</v>
      </c>
      <c r="D52" s="73" t="s">
        <v>34</v>
      </c>
      <c r="E52" s="73">
        <v>3</v>
      </c>
      <c r="F52" s="159">
        <v>291</v>
      </c>
      <c r="G52" s="73">
        <v>33.923082000000001</v>
      </c>
      <c r="H52" s="73">
        <v>-78.193396000000007</v>
      </c>
      <c r="I52" s="73">
        <v>33.923513999999997</v>
      </c>
      <c r="J52" s="73">
        <v>-78.192693000000006</v>
      </c>
    </row>
    <row r="53" spans="1:10" ht="12.75" customHeight="1">
      <c r="A53" s="73" t="s">
        <v>202</v>
      </c>
      <c r="B53" s="73" t="s">
        <v>273</v>
      </c>
      <c r="C53" s="73" t="s">
        <v>274</v>
      </c>
      <c r="D53" s="73" t="s">
        <v>34</v>
      </c>
      <c r="E53" s="73">
        <v>1</v>
      </c>
      <c r="F53" s="159">
        <v>7899</v>
      </c>
      <c r="G53" s="73"/>
      <c r="H53" s="73"/>
      <c r="I53" s="73"/>
      <c r="J53" s="73"/>
    </row>
    <row r="54" spans="1:10" ht="12.75" customHeight="1">
      <c r="A54" s="73" t="s">
        <v>202</v>
      </c>
      <c r="B54" s="73" t="s">
        <v>275</v>
      </c>
      <c r="C54" s="73" t="s">
        <v>276</v>
      </c>
      <c r="D54" s="73" t="s">
        <v>34</v>
      </c>
      <c r="E54" s="73">
        <v>1</v>
      </c>
      <c r="F54" s="159">
        <v>12048</v>
      </c>
      <c r="G54" s="73">
        <v>33.848735820000002</v>
      </c>
      <c r="H54" s="73">
        <v>-77.979265740000002</v>
      </c>
      <c r="I54" s="73">
        <v>33.865207089999998</v>
      </c>
      <c r="J54" s="73">
        <v>-78.009933230000001</v>
      </c>
    </row>
    <row r="55" spans="1:10" ht="12.75" customHeight="1">
      <c r="A55" s="73" t="s">
        <v>202</v>
      </c>
      <c r="B55" s="73" t="s">
        <v>277</v>
      </c>
      <c r="C55" s="73" t="s">
        <v>278</v>
      </c>
      <c r="D55" s="73" t="s">
        <v>34</v>
      </c>
      <c r="E55" s="73">
        <v>3</v>
      </c>
      <c r="F55" s="159">
        <v>808</v>
      </c>
      <c r="G55" s="73">
        <v>33.926181999999997</v>
      </c>
      <c r="H55" s="73">
        <v>-78.146488000000005</v>
      </c>
      <c r="I55" s="73">
        <v>33.925894999999997</v>
      </c>
      <c r="J55" s="73">
        <v>-78.143834999999996</v>
      </c>
    </row>
    <row r="56" spans="1:10" ht="12.75" customHeight="1">
      <c r="A56" s="74" t="s">
        <v>202</v>
      </c>
      <c r="B56" s="74" t="s">
        <v>279</v>
      </c>
      <c r="C56" s="74" t="s">
        <v>280</v>
      </c>
      <c r="D56" s="74" t="s">
        <v>34</v>
      </c>
      <c r="E56" s="74">
        <v>2</v>
      </c>
      <c r="F56" s="160">
        <v>890</v>
      </c>
      <c r="G56" s="74">
        <v>33.927100580000001</v>
      </c>
      <c r="H56" s="74">
        <v>-78.059834269999996</v>
      </c>
      <c r="I56" s="74">
        <v>33.928553440000002</v>
      </c>
      <c r="J56" s="74">
        <v>-78.059540459999994</v>
      </c>
    </row>
    <row r="57" spans="1:10" ht="12.75" customHeight="1">
      <c r="A57" s="33"/>
      <c r="B57" s="34">
        <f>COUNTA(B18:B56)</f>
        <v>39</v>
      </c>
      <c r="C57" s="33"/>
      <c r="D57" s="47"/>
      <c r="E57" s="79"/>
      <c r="F57" s="54">
        <f>SUM(F18:F56)</f>
        <v>252171</v>
      </c>
      <c r="G57" s="47"/>
      <c r="H57" s="47"/>
      <c r="I57" s="47"/>
      <c r="J57" s="47"/>
    </row>
    <row r="58" spans="1:10" ht="12.75" customHeight="1">
      <c r="A58" s="33"/>
      <c r="B58" s="34"/>
      <c r="C58" s="33"/>
      <c r="D58" s="47"/>
      <c r="E58" s="57"/>
      <c r="G58" s="47"/>
      <c r="H58" s="47"/>
      <c r="I58" s="47"/>
      <c r="J58" s="47"/>
    </row>
    <row r="59" spans="1:10" ht="12.75" customHeight="1">
      <c r="A59" s="73" t="s">
        <v>281</v>
      </c>
      <c r="B59" s="73" t="s">
        <v>282</v>
      </c>
      <c r="C59" s="73" t="s">
        <v>283</v>
      </c>
      <c r="D59" s="73" t="s">
        <v>34</v>
      </c>
      <c r="E59" s="73">
        <v>3</v>
      </c>
      <c r="F59" s="159">
        <v>2086</v>
      </c>
      <c r="G59" s="73">
        <v>36.290128455443501</v>
      </c>
      <c r="H59" s="73">
        <v>-76.144394863973602</v>
      </c>
      <c r="I59" s="73">
        <v>36.289955499919799</v>
      </c>
      <c r="J59" s="73">
        <v>-76.144083727727306</v>
      </c>
    </row>
    <row r="60" spans="1:10" ht="12.75" customHeight="1">
      <c r="A60" s="74" t="s">
        <v>281</v>
      </c>
      <c r="B60" s="74" t="s">
        <v>284</v>
      </c>
      <c r="C60" s="74" t="s">
        <v>285</v>
      </c>
      <c r="D60" s="74" t="s">
        <v>34</v>
      </c>
      <c r="E60" s="74">
        <v>3</v>
      </c>
      <c r="F60" s="160">
        <v>407</v>
      </c>
      <c r="G60" s="74">
        <v>36.28919947</v>
      </c>
      <c r="H60" s="74">
        <v>-76.14735168</v>
      </c>
      <c r="I60" s="74">
        <v>36.288855640000001</v>
      </c>
      <c r="J60" s="74">
        <v>-76.146512990000005</v>
      </c>
    </row>
    <row r="61" spans="1:10" ht="12.75" customHeight="1">
      <c r="A61" s="33"/>
      <c r="B61" s="34">
        <f>COUNTA(B59:B60)</f>
        <v>2</v>
      </c>
      <c r="C61" s="33"/>
      <c r="D61" s="33"/>
      <c r="E61" s="79"/>
      <c r="F61" s="54">
        <f>SUM(F59:F60)</f>
        <v>2493</v>
      </c>
      <c r="G61" s="33"/>
      <c r="H61" s="33"/>
      <c r="I61" s="33"/>
      <c r="J61" s="33"/>
    </row>
    <row r="62" spans="1:10" ht="12.75" customHeight="1">
      <c r="A62" s="33"/>
      <c r="B62" s="34"/>
      <c r="C62" s="33"/>
      <c r="D62" s="33"/>
      <c r="E62" s="79"/>
      <c r="F62" s="54"/>
      <c r="G62" s="33"/>
      <c r="H62" s="33"/>
      <c r="I62" s="33"/>
      <c r="J62" s="33"/>
    </row>
    <row r="63" spans="1:10" ht="12.75" customHeight="1">
      <c r="A63" s="73" t="s">
        <v>286</v>
      </c>
      <c r="B63" s="73" t="s">
        <v>287</v>
      </c>
      <c r="C63" s="73" t="s">
        <v>288</v>
      </c>
      <c r="D63" s="73" t="s">
        <v>34</v>
      </c>
      <c r="E63" s="73">
        <v>1</v>
      </c>
      <c r="F63" s="159">
        <v>11665</v>
      </c>
      <c r="G63" s="73">
        <v>34.684251968263098</v>
      </c>
      <c r="H63" s="73">
        <v>-76.893482197548096</v>
      </c>
      <c r="I63" s="73">
        <v>34.698404046936098</v>
      </c>
      <c r="J63" s="73">
        <v>-76.855201710492906</v>
      </c>
    </row>
    <row r="64" spans="1:10" ht="12.75" customHeight="1">
      <c r="A64" s="73" t="s">
        <v>286</v>
      </c>
      <c r="B64" s="73" t="s">
        <v>289</v>
      </c>
      <c r="C64" s="73" t="s">
        <v>290</v>
      </c>
      <c r="D64" s="73" t="s">
        <v>34</v>
      </c>
      <c r="E64" s="73">
        <v>3</v>
      </c>
      <c r="F64" s="159">
        <v>518</v>
      </c>
      <c r="G64" s="73">
        <v>34.723073540000001</v>
      </c>
      <c r="H64" s="73">
        <v>-76.666503629999994</v>
      </c>
      <c r="I64" s="73">
        <v>34.722664340000001</v>
      </c>
      <c r="J64" s="73">
        <v>-76.668131340000002</v>
      </c>
    </row>
    <row r="65" spans="1:10" ht="12.75" customHeight="1">
      <c r="A65" s="73" t="s">
        <v>286</v>
      </c>
      <c r="B65" s="73" t="s">
        <v>291</v>
      </c>
      <c r="C65" s="73" t="s">
        <v>292</v>
      </c>
      <c r="D65" s="73" t="s">
        <v>35</v>
      </c>
      <c r="E65" s="73">
        <v>3</v>
      </c>
      <c r="F65" s="159">
        <v>670</v>
      </c>
      <c r="G65" s="73"/>
      <c r="H65" s="73"/>
      <c r="I65" s="73"/>
      <c r="J65" s="73"/>
    </row>
    <row r="66" spans="1:10" ht="12.75" customHeight="1">
      <c r="A66" s="73" t="s">
        <v>286</v>
      </c>
      <c r="B66" s="73" t="s">
        <v>293</v>
      </c>
      <c r="C66" s="73" t="s">
        <v>294</v>
      </c>
      <c r="D66" s="73" t="s">
        <v>34</v>
      </c>
      <c r="E66" s="73">
        <v>1</v>
      </c>
      <c r="F66" s="159">
        <v>6826</v>
      </c>
      <c r="G66" s="73">
        <v>34.649319220000002</v>
      </c>
      <c r="H66" s="73">
        <v>-77.077044999999998</v>
      </c>
      <c r="I66" s="73">
        <v>34.642931990000001</v>
      </c>
      <c r="J66" s="73">
        <v>-77.098772460000006</v>
      </c>
    </row>
    <row r="67" spans="1:10" ht="12.75" customHeight="1">
      <c r="A67" s="73" t="s">
        <v>286</v>
      </c>
      <c r="B67" s="73" t="s">
        <v>295</v>
      </c>
      <c r="C67" s="73" t="s">
        <v>296</v>
      </c>
      <c r="D67" s="73" t="s">
        <v>34</v>
      </c>
      <c r="E67" s="73">
        <v>2</v>
      </c>
      <c r="F67" s="159">
        <v>1701</v>
      </c>
      <c r="G67" s="73">
        <v>34.938554449999998</v>
      </c>
      <c r="H67" s="73">
        <v>-76.651335959999997</v>
      </c>
      <c r="I67" s="73">
        <v>34.94163357</v>
      </c>
      <c r="J67" s="73">
        <v>-76.65511497</v>
      </c>
    </row>
    <row r="68" spans="1:10" ht="12.75" customHeight="1">
      <c r="A68" s="73" t="s">
        <v>286</v>
      </c>
      <c r="B68" s="73" t="s">
        <v>297</v>
      </c>
      <c r="C68" s="73" t="s">
        <v>298</v>
      </c>
      <c r="D68" s="73" t="s">
        <v>34</v>
      </c>
      <c r="E68" s="73">
        <v>2</v>
      </c>
      <c r="F68" s="159">
        <v>7670</v>
      </c>
      <c r="G68" s="73">
        <v>34.639827160000003</v>
      </c>
      <c r="H68" s="73">
        <v>-77.139664019999998</v>
      </c>
      <c r="I68" s="73">
        <v>34.656560120000002</v>
      </c>
      <c r="J68" s="73">
        <v>-77.108839459999999</v>
      </c>
    </row>
    <row r="69" spans="1:10" ht="12.75" customHeight="1">
      <c r="A69" s="73" t="s">
        <v>286</v>
      </c>
      <c r="B69" s="73" t="s">
        <v>299</v>
      </c>
      <c r="C69" s="73" t="s">
        <v>300</v>
      </c>
      <c r="D69" s="73" t="s">
        <v>34</v>
      </c>
      <c r="E69" s="73">
        <v>2</v>
      </c>
      <c r="F69" s="159">
        <v>633</v>
      </c>
      <c r="G69" s="73">
        <v>34.675926789999998</v>
      </c>
      <c r="H69" s="73">
        <v>-77.014502199999995</v>
      </c>
      <c r="I69" s="73">
        <v>34.675600680000002</v>
      </c>
      <c r="J69" s="73">
        <v>-77.01284828</v>
      </c>
    </row>
    <row r="70" spans="1:10" ht="12.75" customHeight="1">
      <c r="A70" s="73" t="s">
        <v>286</v>
      </c>
      <c r="B70" s="73" t="s">
        <v>301</v>
      </c>
      <c r="C70" s="73" t="s">
        <v>302</v>
      </c>
      <c r="D70" s="73" t="s">
        <v>34</v>
      </c>
      <c r="E70" s="73">
        <v>2</v>
      </c>
      <c r="F70" s="159">
        <v>1235</v>
      </c>
      <c r="G70" s="73">
        <v>34.722125939999998</v>
      </c>
      <c r="H70" s="73">
        <v>-76.750334949999996</v>
      </c>
      <c r="I70" s="73">
        <v>34.722053459999998</v>
      </c>
      <c r="J70" s="73">
        <v>-76.754322110000004</v>
      </c>
    </row>
    <row r="71" spans="1:10" ht="12.75" customHeight="1">
      <c r="A71" s="73" t="s">
        <v>286</v>
      </c>
      <c r="B71" s="73" t="s">
        <v>303</v>
      </c>
      <c r="C71" s="73" t="s">
        <v>304</v>
      </c>
      <c r="D71" s="73" t="s">
        <v>34</v>
      </c>
      <c r="E71" s="73">
        <v>3</v>
      </c>
      <c r="F71" s="159">
        <v>3423</v>
      </c>
      <c r="G71" s="73">
        <v>34.708539209999998</v>
      </c>
      <c r="H71" s="73">
        <v>-76.745845660000001</v>
      </c>
      <c r="I71" s="73">
        <v>34.709631260000002</v>
      </c>
      <c r="J71" s="73">
        <v>-76.745763690000004</v>
      </c>
    </row>
    <row r="72" spans="1:10" ht="12.75" customHeight="1">
      <c r="A72" s="73" t="s">
        <v>286</v>
      </c>
      <c r="B72" s="73" t="s">
        <v>305</v>
      </c>
      <c r="C72" s="73" t="s">
        <v>306</v>
      </c>
      <c r="D72" s="73" t="s">
        <v>34</v>
      </c>
      <c r="E72" s="73">
        <v>2</v>
      </c>
      <c r="F72" s="159">
        <v>1366</v>
      </c>
      <c r="G72" s="73">
        <v>34.725235120000001</v>
      </c>
      <c r="H72" s="73">
        <v>-76.89361074</v>
      </c>
      <c r="I72" s="73">
        <v>34.725770779999998</v>
      </c>
      <c r="J72" s="73">
        <v>-76.897751619999994</v>
      </c>
    </row>
    <row r="73" spans="1:10" ht="12.75" customHeight="1">
      <c r="A73" s="73" t="s">
        <v>286</v>
      </c>
      <c r="B73" s="73" t="s">
        <v>307</v>
      </c>
      <c r="C73" s="73" t="s">
        <v>308</v>
      </c>
      <c r="D73" s="73" t="s">
        <v>34</v>
      </c>
      <c r="E73" s="73">
        <v>2</v>
      </c>
      <c r="F73" s="159">
        <v>861</v>
      </c>
      <c r="G73" s="73">
        <v>34.69666239</v>
      </c>
      <c r="H73" s="73">
        <v>-77.008330270000002</v>
      </c>
      <c r="I73" s="73">
        <v>34.698606599999998</v>
      </c>
      <c r="J73" s="73">
        <v>-77.00902189</v>
      </c>
    </row>
    <row r="74" spans="1:10" ht="12.75" customHeight="1">
      <c r="A74" s="73" t="s">
        <v>286</v>
      </c>
      <c r="B74" s="73" t="s">
        <v>309</v>
      </c>
      <c r="C74" s="73" t="s">
        <v>310</v>
      </c>
      <c r="D74" s="73" t="s">
        <v>34</v>
      </c>
      <c r="E74" s="73">
        <v>2</v>
      </c>
      <c r="F74" s="159">
        <v>15777</v>
      </c>
      <c r="G74" s="73">
        <v>34.683828495482601</v>
      </c>
      <c r="H74" s="73">
        <v>-76.915304650090604</v>
      </c>
      <c r="I74" s="73">
        <v>34.688027838127702</v>
      </c>
      <c r="J74" s="73">
        <v>-76.902129639411498</v>
      </c>
    </row>
    <row r="75" spans="1:10" ht="12.75" customHeight="1">
      <c r="A75" s="73" t="s">
        <v>286</v>
      </c>
      <c r="B75" s="73" t="s">
        <v>311</v>
      </c>
      <c r="C75" s="73" t="s">
        <v>312</v>
      </c>
      <c r="D75" s="73" t="s">
        <v>34</v>
      </c>
      <c r="E75" s="73">
        <v>2</v>
      </c>
      <c r="F75" s="159">
        <v>2548</v>
      </c>
      <c r="G75" s="73">
        <v>34.707060589999998</v>
      </c>
      <c r="H75" s="73">
        <v>-76.520114809999995</v>
      </c>
      <c r="I75" s="73">
        <v>34.700826069999998</v>
      </c>
      <c r="J75" s="73">
        <v>-76.521456409999999</v>
      </c>
    </row>
    <row r="76" spans="1:10" ht="12.75" customHeight="1">
      <c r="A76" s="73" t="s">
        <v>286</v>
      </c>
      <c r="B76" s="73" t="s">
        <v>313</v>
      </c>
      <c r="C76" s="73" t="s">
        <v>314</v>
      </c>
      <c r="D76" s="73" t="s">
        <v>34</v>
      </c>
      <c r="E76" s="73">
        <v>2</v>
      </c>
      <c r="F76" s="159">
        <v>2521</v>
      </c>
      <c r="G76" s="73">
        <v>34.722468999999997</v>
      </c>
      <c r="H76" s="73">
        <v>-76.761832999999996</v>
      </c>
      <c r="I76" s="73">
        <v>34.722257999999997</v>
      </c>
      <c r="J76" s="73">
        <v>-76.753923999999998</v>
      </c>
    </row>
    <row r="77" spans="1:10" ht="12.75" customHeight="1">
      <c r="A77" s="73" t="s">
        <v>286</v>
      </c>
      <c r="B77" s="73" t="s">
        <v>315</v>
      </c>
      <c r="C77" s="73" t="s">
        <v>316</v>
      </c>
      <c r="D77" s="73" t="s">
        <v>34</v>
      </c>
      <c r="E77" s="73">
        <v>2</v>
      </c>
      <c r="F77" s="159">
        <v>22794</v>
      </c>
      <c r="G77" s="73">
        <v>34.628784340000003</v>
      </c>
      <c r="H77" s="73">
        <v>-76.521811470000003</v>
      </c>
      <c r="I77" s="73">
        <v>34.628784340000003</v>
      </c>
      <c r="J77" s="73">
        <v>-76.521811470000003</v>
      </c>
    </row>
    <row r="78" spans="1:10" ht="12.75" customHeight="1">
      <c r="A78" s="73" t="s">
        <v>286</v>
      </c>
      <c r="B78" s="73" t="s">
        <v>317</v>
      </c>
      <c r="C78" s="73" t="s">
        <v>318</v>
      </c>
      <c r="D78" s="73" t="s">
        <v>34</v>
      </c>
      <c r="E78" s="73">
        <v>2</v>
      </c>
      <c r="F78" s="159">
        <v>3302</v>
      </c>
      <c r="G78" s="73"/>
      <c r="H78" s="73"/>
      <c r="I78" s="73"/>
      <c r="J78" s="73"/>
    </row>
    <row r="79" spans="1:10" ht="12.75" customHeight="1">
      <c r="A79" s="73" t="s">
        <v>286</v>
      </c>
      <c r="B79" s="73" t="s">
        <v>319</v>
      </c>
      <c r="C79" s="73" t="s">
        <v>320</v>
      </c>
      <c r="D79" s="73" t="s">
        <v>34</v>
      </c>
      <c r="E79" s="73">
        <v>2</v>
      </c>
      <c r="F79" s="159">
        <v>2342</v>
      </c>
      <c r="G79" s="73">
        <v>34.68438854</v>
      </c>
      <c r="H79" s="73">
        <v>-76.529091100000002</v>
      </c>
      <c r="I79" s="73">
        <v>34.685910530000001</v>
      </c>
      <c r="J79" s="73">
        <v>-76.525324269999999</v>
      </c>
    </row>
    <row r="80" spans="1:10" ht="12.75" customHeight="1">
      <c r="A80" s="73" t="s">
        <v>286</v>
      </c>
      <c r="B80" s="73" t="s">
        <v>321</v>
      </c>
      <c r="C80" s="73" t="s">
        <v>322</v>
      </c>
      <c r="D80" s="73" t="s">
        <v>34</v>
      </c>
      <c r="E80" s="73">
        <v>1</v>
      </c>
      <c r="F80" s="159">
        <v>26400</v>
      </c>
      <c r="G80" s="73">
        <v>34.694344095201103</v>
      </c>
      <c r="H80" s="73">
        <v>-76.705169667056595</v>
      </c>
      <c r="I80" s="73">
        <v>34.699566111335201</v>
      </c>
      <c r="J80" s="73">
        <v>-76.680622090155893</v>
      </c>
    </row>
    <row r="81" spans="1:10" ht="12.75" customHeight="1">
      <c r="A81" s="73" t="s">
        <v>286</v>
      </c>
      <c r="B81" s="73" t="s">
        <v>323</v>
      </c>
      <c r="C81" s="73" t="s">
        <v>324</v>
      </c>
      <c r="D81" s="73" t="s">
        <v>34</v>
      </c>
      <c r="E81" s="73">
        <v>2</v>
      </c>
      <c r="F81" s="159">
        <v>913</v>
      </c>
      <c r="G81" s="73">
        <v>34.71430221</v>
      </c>
      <c r="H81" s="73">
        <v>-76.578482859999994</v>
      </c>
      <c r="I81" s="73">
        <v>34.713390820000001</v>
      </c>
      <c r="J81" s="73">
        <v>-76.581229160000007</v>
      </c>
    </row>
    <row r="82" spans="1:10" ht="12.75" customHeight="1">
      <c r="A82" s="73" t="s">
        <v>286</v>
      </c>
      <c r="B82" s="73" t="s">
        <v>325</v>
      </c>
      <c r="C82" s="73" t="s">
        <v>326</v>
      </c>
      <c r="D82" s="73" t="s">
        <v>34</v>
      </c>
      <c r="E82" s="73">
        <v>2</v>
      </c>
      <c r="F82" s="159">
        <v>8904</v>
      </c>
      <c r="G82" s="73">
        <v>34.6910272381743</v>
      </c>
      <c r="H82" s="73">
        <v>-76.8905424964682</v>
      </c>
      <c r="I82" s="73">
        <v>34.691186026912298</v>
      </c>
      <c r="J82" s="73">
        <v>-76.877109993723593</v>
      </c>
    </row>
    <row r="83" spans="1:10" ht="12.75" customHeight="1">
      <c r="A83" s="73" t="s">
        <v>286</v>
      </c>
      <c r="B83" s="73" t="s">
        <v>327</v>
      </c>
      <c r="C83" s="73" t="s">
        <v>328</v>
      </c>
      <c r="D83" s="73" t="s">
        <v>34</v>
      </c>
      <c r="E83" s="73">
        <v>3</v>
      </c>
      <c r="F83" s="159">
        <v>504</v>
      </c>
      <c r="G83" s="73">
        <v>34.673978390000002</v>
      </c>
      <c r="H83" s="73">
        <v>-77.087306350000006</v>
      </c>
      <c r="I83" s="73">
        <v>34.673865790000001</v>
      </c>
      <c r="J83" s="73">
        <v>-77.088914169999995</v>
      </c>
    </row>
    <row r="84" spans="1:10" ht="12.75" customHeight="1">
      <c r="A84" s="73" t="s">
        <v>286</v>
      </c>
      <c r="B84" s="73" t="s">
        <v>329</v>
      </c>
      <c r="C84" s="73" t="s">
        <v>330</v>
      </c>
      <c r="D84" s="73" t="s">
        <v>34</v>
      </c>
      <c r="E84" s="73">
        <v>1</v>
      </c>
      <c r="F84" s="159">
        <v>7817</v>
      </c>
      <c r="G84" s="73">
        <v>34.681622873066203</v>
      </c>
      <c r="H84" s="73">
        <v>-76.912729729437899</v>
      </c>
      <c r="I84" s="73">
        <v>34.684446059230503</v>
      </c>
      <c r="J84" s="73">
        <v>-76.893460739877099</v>
      </c>
    </row>
    <row r="85" spans="1:10" ht="12.75" customHeight="1">
      <c r="A85" s="73" t="s">
        <v>286</v>
      </c>
      <c r="B85" s="73" t="s">
        <v>331</v>
      </c>
      <c r="C85" s="73" t="s">
        <v>332</v>
      </c>
      <c r="D85" s="73" t="s">
        <v>34</v>
      </c>
      <c r="E85" s="73">
        <v>2</v>
      </c>
      <c r="F85" s="159">
        <v>14688</v>
      </c>
      <c r="G85" s="73">
        <v>34.706199008016597</v>
      </c>
      <c r="H85" s="73">
        <v>-76.658134449778004</v>
      </c>
      <c r="I85" s="73">
        <v>34.702741500562801</v>
      </c>
      <c r="J85" s="73">
        <v>-76.649508465587303</v>
      </c>
    </row>
    <row r="86" spans="1:10" ht="12.75" customHeight="1">
      <c r="A86" s="73" t="s">
        <v>286</v>
      </c>
      <c r="B86" s="73" t="s">
        <v>333</v>
      </c>
      <c r="C86" s="73" t="s">
        <v>334</v>
      </c>
      <c r="D86" s="73" t="s">
        <v>34</v>
      </c>
      <c r="E86" s="73">
        <v>3</v>
      </c>
      <c r="F86" s="159">
        <v>6466</v>
      </c>
      <c r="G86" s="73">
        <v>34.709471158761701</v>
      </c>
      <c r="H86" s="73">
        <v>-76.632889498533004</v>
      </c>
      <c r="I86" s="73">
        <v>34.709197749504803</v>
      </c>
      <c r="J86" s="73">
        <v>-76.631462563338005</v>
      </c>
    </row>
    <row r="87" spans="1:10" ht="12.75" customHeight="1">
      <c r="A87" s="73" t="s">
        <v>286</v>
      </c>
      <c r="B87" s="73" t="s">
        <v>335</v>
      </c>
      <c r="C87" s="73" t="s">
        <v>336</v>
      </c>
      <c r="D87" s="73" t="s">
        <v>34</v>
      </c>
      <c r="E87" s="73">
        <v>1</v>
      </c>
      <c r="F87" s="159">
        <v>23527</v>
      </c>
      <c r="G87" s="73">
        <v>34.680885349999997</v>
      </c>
      <c r="H87" s="73">
        <v>-76.918763709999993</v>
      </c>
      <c r="I87" s="73">
        <v>34.668555689999998</v>
      </c>
      <c r="J87" s="73">
        <v>-76.995617890000005</v>
      </c>
    </row>
    <row r="88" spans="1:10" ht="12.75" customHeight="1">
      <c r="A88" s="73" t="s">
        <v>286</v>
      </c>
      <c r="B88" s="73" t="s">
        <v>337</v>
      </c>
      <c r="C88" s="73" t="s">
        <v>338</v>
      </c>
      <c r="D88" s="73" t="s">
        <v>34</v>
      </c>
      <c r="E88" s="73">
        <v>1</v>
      </c>
      <c r="F88" s="159">
        <v>9497</v>
      </c>
      <c r="G88" s="73">
        <v>34.694705550000002</v>
      </c>
      <c r="H88" s="73">
        <v>-76.804898570000006</v>
      </c>
      <c r="I88" s="73">
        <v>34.689426349999998</v>
      </c>
      <c r="J88" s="73">
        <v>-76.855076560000001</v>
      </c>
    </row>
    <row r="89" spans="1:10" ht="12.75" customHeight="1">
      <c r="A89" s="73" t="s">
        <v>286</v>
      </c>
      <c r="B89" s="73" t="s">
        <v>339</v>
      </c>
      <c r="C89" s="73" t="s">
        <v>340</v>
      </c>
      <c r="D89" s="73" t="s">
        <v>34</v>
      </c>
      <c r="E89" s="73">
        <v>1</v>
      </c>
      <c r="F89" s="159">
        <v>15258</v>
      </c>
      <c r="G89" s="73">
        <v>34.657472707501199</v>
      </c>
      <c r="H89" s="73">
        <v>-77.0446729552785</v>
      </c>
      <c r="I89" s="73">
        <v>34.668529088965201</v>
      </c>
      <c r="J89" s="73">
        <v>-76.995581810436207</v>
      </c>
    </row>
    <row r="90" spans="1:10" ht="12.75" customHeight="1">
      <c r="A90" s="73" t="s">
        <v>286</v>
      </c>
      <c r="B90" s="73" t="s">
        <v>341</v>
      </c>
      <c r="C90" s="73" t="s">
        <v>342</v>
      </c>
      <c r="D90" s="73" t="s">
        <v>34</v>
      </c>
      <c r="E90" s="73">
        <v>1</v>
      </c>
      <c r="F90" s="159">
        <v>8533</v>
      </c>
      <c r="G90" s="73">
        <v>34.696884576642802</v>
      </c>
      <c r="H90" s="73">
        <v>-76.759929646297095</v>
      </c>
      <c r="I90" s="73">
        <v>34.696461168485001</v>
      </c>
      <c r="J90" s="73">
        <v>-76.732034672546504</v>
      </c>
    </row>
    <row r="91" spans="1:10" ht="12.75" customHeight="1">
      <c r="A91" s="73" t="s">
        <v>286</v>
      </c>
      <c r="B91" s="73" t="s">
        <v>343</v>
      </c>
      <c r="C91" s="73" t="s">
        <v>344</v>
      </c>
      <c r="D91" s="73" t="s">
        <v>34</v>
      </c>
      <c r="E91" s="73">
        <v>2</v>
      </c>
      <c r="F91" s="159">
        <v>164</v>
      </c>
      <c r="G91" s="73"/>
      <c r="H91" s="73"/>
      <c r="I91" s="73"/>
      <c r="J91" s="73"/>
    </row>
    <row r="92" spans="1:10" ht="12.75" customHeight="1">
      <c r="A92" s="73" t="s">
        <v>286</v>
      </c>
      <c r="B92" s="73" t="s">
        <v>345</v>
      </c>
      <c r="C92" s="73" t="s">
        <v>346</v>
      </c>
      <c r="D92" s="73" t="s">
        <v>34</v>
      </c>
      <c r="E92" s="73">
        <v>3</v>
      </c>
      <c r="F92" s="159">
        <v>694</v>
      </c>
      <c r="G92" s="73">
        <v>34.941606</v>
      </c>
      <c r="H92" s="73">
        <v>-76.655101999999999</v>
      </c>
      <c r="I92" s="73">
        <v>34.938589999999998</v>
      </c>
      <c r="J92" s="73">
        <v>-76.651336000000001</v>
      </c>
    </row>
    <row r="93" spans="1:10" ht="12.75" customHeight="1">
      <c r="A93" s="73" t="s">
        <v>286</v>
      </c>
      <c r="B93" s="73" t="s">
        <v>347</v>
      </c>
      <c r="C93" s="73" t="s">
        <v>348</v>
      </c>
      <c r="D93" s="73" t="s">
        <v>34</v>
      </c>
      <c r="E93" s="73">
        <v>2</v>
      </c>
      <c r="F93" s="159">
        <v>577</v>
      </c>
      <c r="G93" s="73">
        <v>34.668651300000001</v>
      </c>
      <c r="H93" s="73">
        <v>-77.046522920000001</v>
      </c>
      <c r="I93" s="73">
        <v>34.669041730000004</v>
      </c>
      <c r="J93" s="73">
        <v>-77.04479619</v>
      </c>
    </row>
    <row r="94" spans="1:10" ht="12.75" customHeight="1">
      <c r="A94" s="73" t="s">
        <v>286</v>
      </c>
      <c r="B94" s="73" t="s">
        <v>349</v>
      </c>
      <c r="C94" s="73" t="s">
        <v>350</v>
      </c>
      <c r="D94" s="73" t="s">
        <v>34</v>
      </c>
      <c r="E94" s="73">
        <v>2</v>
      </c>
      <c r="F94" s="159">
        <v>577</v>
      </c>
      <c r="G94" s="73">
        <v>34.722553580000003</v>
      </c>
      <c r="H94" s="73">
        <v>-76.68719883</v>
      </c>
      <c r="I94" s="73">
        <v>34.722553580000003</v>
      </c>
      <c r="J94" s="73">
        <v>-76.68719883</v>
      </c>
    </row>
    <row r="95" spans="1:10" ht="12.75" customHeight="1">
      <c r="A95" s="73" t="s">
        <v>286</v>
      </c>
      <c r="B95" s="73" t="s">
        <v>351</v>
      </c>
      <c r="C95" s="73" t="s">
        <v>352</v>
      </c>
      <c r="D95" s="73" t="s">
        <v>34</v>
      </c>
      <c r="E95" s="73">
        <v>2</v>
      </c>
      <c r="F95" s="159">
        <v>2088</v>
      </c>
      <c r="G95" s="73">
        <v>34.788558610000003</v>
      </c>
      <c r="H95" s="73">
        <v>-76.611787680000006</v>
      </c>
      <c r="I95" s="73">
        <v>34.78615379</v>
      </c>
      <c r="J95" s="73">
        <v>-76.616919920000001</v>
      </c>
    </row>
    <row r="96" spans="1:10" ht="12.75" customHeight="1">
      <c r="A96" s="73" t="s">
        <v>286</v>
      </c>
      <c r="B96" s="73" t="s">
        <v>353</v>
      </c>
      <c r="C96" s="73" t="s">
        <v>354</v>
      </c>
      <c r="D96" s="73" t="s">
        <v>34</v>
      </c>
      <c r="E96" s="73">
        <v>1</v>
      </c>
      <c r="F96" s="159">
        <v>433</v>
      </c>
      <c r="G96" s="73">
        <v>34.72649844</v>
      </c>
      <c r="H96" s="73">
        <v>-76.665910359999998</v>
      </c>
      <c r="I96" s="73">
        <v>34.727396089999999</v>
      </c>
      <c r="J96" s="73">
        <v>-76.666808059999994</v>
      </c>
    </row>
    <row r="97" spans="1:10" ht="12.75" customHeight="1">
      <c r="A97" s="73" t="s">
        <v>286</v>
      </c>
      <c r="B97" s="73" t="s">
        <v>355</v>
      </c>
      <c r="C97" s="73" t="s">
        <v>356</v>
      </c>
      <c r="D97" s="73" t="s">
        <v>34</v>
      </c>
      <c r="E97" s="73">
        <v>1</v>
      </c>
      <c r="F97" s="159">
        <v>13543</v>
      </c>
      <c r="G97" s="73">
        <v>34.694658817987097</v>
      </c>
      <c r="H97" s="73">
        <v>-76.805285287726306</v>
      </c>
      <c r="I97" s="73">
        <v>34.697025712214199</v>
      </c>
      <c r="J97" s="73">
        <v>-76.760787953182202</v>
      </c>
    </row>
    <row r="98" spans="1:10" ht="12.75" customHeight="1">
      <c r="A98" s="73" t="s">
        <v>286</v>
      </c>
      <c r="B98" s="73" t="s">
        <v>357</v>
      </c>
      <c r="C98" s="73" t="s">
        <v>358</v>
      </c>
      <c r="D98" s="73" t="s">
        <v>34</v>
      </c>
      <c r="E98" s="73">
        <v>1</v>
      </c>
      <c r="F98" s="159">
        <v>4105</v>
      </c>
      <c r="G98" s="73">
        <v>34.694561440000001</v>
      </c>
      <c r="H98" s="73">
        <v>-76.705325360000003</v>
      </c>
      <c r="I98" s="73">
        <v>34.69589019</v>
      </c>
      <c r="J98" s="73">
        <v>-76.717929400000003</v>
      </c>
    </row>
    <row r="99" spans="1:10" ht="12.75" customHeight="1">
      <c r="A99" s="73" t="s">
        <v>286</v>
      </c>
      <c r="B99" s="73" t="s">
        <v>359</v>
      </c>
      <c r="C99" s="73" t="s">
        <v>360</v>
      </c>
      <c r="D99" s="73" t="s">
        <v>34</v>
      </c>
      <c r="E99" s="73">
        <v>1</v>
      </c>
      <c r="F99" s="159">
        <v>3850</v>
      </c>
      <c r="G99" s="73">
        <v>34.69589019</v>
      </c>
      <c r="H99" s="73">
        <v>-76.717929400000003</v>
      </c>
      <c r="I99" s="73">
        <v>34.696743359999999</v>
      </c>
      <c r="J99" s="73">
        <v>-76.731586759999999</v>
      </c>
    </row>
    <row r="100" spans="1:10" ht="12.75" customHeight="1">
      <c r="A100" s="73" t="s">
        <v>286</v>
      </c>
      <c r="B100" s="73" t="s">
        <v>361</v>
      </c>
      <c r="C100" s="73" t="s">
        <v>362</v>
      </c>
      <c r="D100" s="73" t="s">
        <v>35</v>
      </c>
      <c r="E100" s="73">
        <v>1</v>
      </c>
      <c r="F100" s="159">
        <v>16914</v>
      </c>
      <c r="G100" s="73">
        <v>34.630382974999698</v>
      </c>
      <c r="H100" s="73">
        <v>-76.551361073331606</v>
      </c>
      <c r="I100" s="73">
        <v>34.717346721319899</v>
      </c>
      <c r="J100" s="73">
        <v>-76.444931019635902</v>
      </c>
    </row>
    <row r="101" spans="1:10" ht="12.75" customHeight="1">
      <c r="A101" s="73" t="s">
        <v>286</v>
      </c>
      <c r="B101" s="73" t="s">
        <v>363</v>
      </c>
      <c r="C101" s="73" t="s">
        <v>364</v>
      </c>
      <c r="D101" s="73" t="s">
        <v>34</v>
      </c>
      <c r="E101" s="73">
        <v>1</v>
      </c>
      <c r="F101" s="159">
        <v>3837</v>
      </c>
      <c r="G101" s="73">
        <v>34.611382807767001</v>
      </c>
      <c r="H101" s="73">
        <v>-76.532649983243402</v>
      </c>
      <c r="I101" s="73">
        <v>34.623532115066602</v>
      </c>
      <c r="J101" s="73">
        <v>-76.524667729216105</v>
      </c>
    </row>
    <row r="102" spans="1:10" ht="12.75" customHeight="1">
      <c r="A102" s="73" t="s">
        <v>286</v>
      </c>
      <c r="B102" s="73" t="s">
        <v>365</v>
      </c>
      <c r="C102" s="73" t="s">
        <v>366</v>
      </c>
      <c r="D102" s="73" t="s">
        <v>34</v>
      </c>
      <c r="E102" s="73">
        <v>1</v>
      </c>
      <c r="F102" s="159">
        <v>5604</v>
      </c>
      <c r="G102" s="73">
        <v>34.689805</v>
      </c>
      <c r="H102" s="73">
        <v>-76.855092999999997</v>
      </c>
      <c r="I102" s="73">
        <v>34.691927</v>
      </c>
      <c r="J102" s="73">
        <v>-76.836494999999999</v>
      </c>
    </row>
    <row r="103" spans="1:10" ht="12.75" customHeight="1">
      <c r="A103" s="73" t="s">
        <v>286</v>
      </c>
      <c r="B103" s="73" t="s">
        <v>367</v>
      </c>
      <c r="C103" s="73" t="s">
        <v>368</v>
      </c>
      <c r="D103" s="73" t="s">
        <v>34</v>
      </c>
      <c r="E103" s="73">
        <v>1</v>
      </c>
      <c r="F103" s="159">
        <v>6096</v>
      </c>
      <c r="G103" s="73">
        <v>34.654198270000002</v>
      </c>
      <c r="H103" s="73">
        <v>-77.057699679999999</v>
      </c>
      <c r="I103" s="73">
        <v>34.649319220000002</v>
      </c>
      <c r="J103" s="73">
        <v>-77.077044999999998</v>
      </c>
    </row>
    <row r="104" spans="1:10" ht="12.75" customHeight="1">
      <c r="A104" s="73" t="s">
        <v>286</v>
      </c>
      <c r="B104" s="73" t="s">
        <v>369</v>
      </c>
      <c r="C104" s="73" t="s">
        <v>370</v>
      </c>
      <c r="D104" s="73" t="s">
        <v>34</v>
      </c>
      <c r="E104" s="73">
        <v>2</v>
      </c>
      <c r="F104" s="159">
        <v>247</v>
      </c>
      <c r="G104" s="73"/>
      <c r="H104" s="73"/>
      <c r="I104" s="73"/>
      <c r="J104" s="73"/>
    </row>
    <row r="105" spans="1:10" ht="12.75" customHeight="1">
      <c r="A105" s="73" t="s">
        <v>286</v>
      </c>
      <c r="B105" s="73" t="s">
        <v>371</v>
      </c>
      <c r="C105" s="73" t="s">
        <v>372</v>
      </c>
      <c r="D105" s="73" t="s">
        <v>34</v>
      </c>
      <c r="E105" s="73">
        <v>1</v>
      </c>
      <c r="F105" s="159">
        <v>4045</v>
      </c>
      <c r="G105" s="73">
        <v>34.657545499999998</v>
      </c>
      <c r="H105" s="73">
        <v>-77.044739129999996</v>
      </c>
      <c r="I105" s="73">
        <v>34.654198270000002</v>
      </c>
      <c r="J105" s="73">
        <v>-77.057699679999999</v>
      </c>
    </row>
    <row r="106" spans="1:10" ht="12.75" customHeight="1">
      <c r="A106" s="73" t="s">
        <v>286</v>
      </c>
      <c r="B106" s="73" t="s">
        <v>373</v>
      </c>
      <c r="C106" s="73" t="s">
        <v>374</v>
      </c>
      <c r="D106" s="73" t="s">
        <v>34</v>
      </c>
      <c r="E106" s="73">
        <v>1</v>
      </c>
      <c r="F106" s="159">
        <v>2832</v>
      </c>
      <c r="G106" s="73">
        <v>34.713959559999999</v>
      </c>
      <c r="H106" s="73">
        <v>-76.679391640000006</v>
      </c>
      <c r="I106" s="73">
        <v>34.707445929999999</v>
      </c>
      <c r="J106" s="73">
        <v>-76.679724800000002</v>
      </c>
    </row>
    <row r="107" spans="1:10" ht="12.75" customHeight="1">
      <c r="A107" s="73" t="s">
        <v>286</v>
      </c>
      <c r="B107" s="73" t="s">
        <v>375</v>
      </c>
      <c r="C107" s="73" t="s">
        <v>376</v>
      </c>
      <c r="D107" s="73" t="s">
        <v>34</v>
      </c>
      <c r="E107" s="73">
        <v>2</v>
      </c>
      <c r="F107" s="159">
        <v>8164</v>
      </c>
      <c r="G107" s="73">
        <v>34.674598699999997</v>
      </c>
      <c r="H107" s="73">
        <v>-76.604996779999993</v>
      </c>
      <c r="I107" s="73">
        <v>34.684577859999997</v>
      </c>
      <c r="J107" s="73">
        <v>-76.628689899999998</v>
      </c>
    </row>
    <row r="108" spans="1:10" ht="12.75" customHeight="1">
      <c r="A108" s="73" t="s">
        <v>286</v>
      </c>
      <c r="B108" s="73" t="s">
        <v>377</v>
      </c>
      <c r="C108" s="73" t="s">
        <v>378</v>
      </c>
      <c r="D108" s="73" t="s">
        <v>34</v>
      </c>
      <c r="E108" s="73">
        <v>2</v>
      </c>
      <c r="F108" s="159">
        <v>5772</v>
      </c>
      <c r="G108" s="73">
        <v>34.686199199999997</v>
      </c>
      <c r="H108" s="73">
        <v>-76.636431040000005</v>
      </c>
      <c r="I108" s="73">
        <v>34.689601920000001</v>
      </c>
      <c r="J108" s="73">
        <v>-76.654175690000002</v>
      </c>
    </row>
    <row r="109" spans="1:10" ht="12.75" customHeight="1">
      <c r="A109" s="73" t="s">
        <v>286</v>
      </c>
      <c r="B109" s="73" t="s">
        <v>379</v>
      </c>
      <c r="C109" s="73" t="s">
        <v>380</v>
      </c>
      <c r="D109" s="73" t="s">
        <v>34</v>
      </c>
      <c r="E109" s="73">
        <v>2</v>
      </c>
      <c r="F109" s="159">
        <v>1653</v>
      </c>
      <c r="G109" s="73">
        <v>34.672834260000002</v>
      </c>
      <c r="H109" s="73">
        <v>-77.101717800000003</v>
      </c>
      <c r="I109" s="73">
        <v>34.669659189999997</v>
      </c>
      <c r="J109" s="73">
        <v>-77.098838729999997</v>
      </c>
    </row>
    <row r="110" spans="1:10" ht="12.75" customHeight="1">
      <c r="A110" s="73" t="s">
        <v>286</v>
      </c>
      <c r="B110" s="73" t="s">
        <v>381</v>
      </c>
      <c r="C110" s="73" t="s">
        <v>382</v>
      </c>
      <c r="D110" s="73" t="s">
        <v>34</v>
      </c>
      <c r="E110" s="73">
        <v>2</v>
      </c>
      <c r="F110" s="159">
        <v>3031</v>
      </c>
      <c r="G110" s="73">
        <v>34.703744870000001</v>
      </c>
      <c r="H110" s="73">
        <v>-76.963433780000003</v>
      </c>
      <c r="I110" s="73">
        <v>34.706558960000002</v>
      </c>
      <c r="J110" s="73">
        <v>-76.954143950000002</v>
      </c>
    </row>
    <row r="111" spans="1:10" ht="12.75" customHeight="1">
      <c r="A111" s="73" t="s">
        <v>286</v>
      </c>
      <c r="B111" s="73" t="s">
        <v>383</v>
      </c>
      <c r="C111" s="73" t="s">
        <v>384</v>
      </c>
      <c r="D111" s="73" t="s">
        <v>34</v>
      </c>
      <c r="E111" s="73">
        <v>3</v>
      </c>
      <c r="F111" s="159">
        <v>6415</v>
      </c>
      <c r="G111" s="73">
        <v>34.714581950000003</v>
      </c>
      <c r="H111" s="73">
        <v>-76.662656620000007</v>
      </c>
      <c r="I111" s="73">
        <v>34.708345479999998</v>
      </c>
      <c r="J111" s="73">
        <v>-76.632545519999994</v>
      </c>
    </row>
    <row r="112" spans="1:10" ht="12.75" customHeight="1">
      <c r="A112" s="73" t="s">
        <v>286</v>
      </c>
      <c r="B112" s="73" t="s">
        <v>385</v>
      </c>
      <c r="C112" s="73" t="s">
        <v>386</v>
      </c>
      <c r="D112" s="73" t="s">
        <v>34</v>
      </c>
      <c r="E112" s="73">
        <v>2</v>
      </c>
      <c r="F112" s="159">
        <v>1954</v>
      </c>
      <c r="G112" s="73">
        <v>34.980665459999997</v>
      </c>
      <c r="H112" s="73">
        <v>-76.597693960000001</v>
      </c>
      <c r="I112" s="73">
        <v>34.978768359999997</v>
      </c>
      <c r="J112" s="73">
        <v>-76.592048579999997</v>
      </c>
    </row>
    <row r="113" spans="1:10" ht="12.75" customHeight="1">
      <c r="A113" s="73" t="s">
        <v>286</v>
      </c>
      <c r="B113" s="73" t="s">
        <v>387</v>
      </c>
      <c r="C113" s="73" t="s">
        <v>388</v>
      </c>
      <c r="D113" s="73" t="s">
        <v>34</v>
      </c>
      <c r="E113" s="73">
        <v>2</v>
      </c>
      <c r="F113" s="159">
        <v>4623</v>
      </c>
      <c r="G113" s="73">
        <v>34.718687167915</v>
      </c>
      <c r="H113" s="73">
        <v>-76.707513991410195</v>
      </c>
      <c r="I113" s="73">
        <v>34.715865149803399</v>
      </c>
      <c r="J113" s="73">
        <v>-76.713307562881894</v>
      </c>
    </row>
    <row r="114" spans="1:10" ht="12.75" customHeight="1">
      <c r="A114" s="73" t="s">
        <v>286</v>
      </c>
      <c r="B114" s="73" t="s">
        <v>389</v>
      </c>
      <c r="C114" s="73" t="s">
        <v>390</v>
      </c>
      <c r="D114" s="73" t="s">
        <v>34</v>
      </c>
      <c r="E114" s="73">
        <v>2</v>
      </c>
      <c r="F114" s="159">
        <v>7000</v>
      </c>
      <c r="G114" s="73"/>
      <c r="H114" s="73"/>
      <c r="I114" s="73"/>
      <c r="J114" s="73"/>
    </row>
    <row r="115" spans="1:10" ht="12.75" customHeight="1">
      <c r="A115" s="74" t="s">
        <v>286</v>
      </c>
      <c r="B115" s="74" t="s">
        <v>391</v>
      </c>
      <c r="C115" s="74" t="s">
        <v>392</v>
      </c>
      <c r="D115" s="74" t="s">
        <v>34</v>
      </c>
      <c r="E115" s="74">
        <v>2</v>
      </c>
      <c r="F115" s="160">
        <v>3304</v>
      </c>
      <c r="G115" s="74">
        <v>34.655186123510703</v>
      </c>
      <c r="H115" s="74">
        <v>-76.518777598219998</v>
      </c>
      <c r="I115" s="74">
        <v>34.655600917357802</v>
      </c>
      <c r="J115" s="74">
        <v>-76.518123139220194</v>
      </c>
    </row>
    <row r="116" spans="1:10" ht="12.75" customHeight="1">
      <c r="A116" s="33"/>
      <c r="B116" s="34">
        <f>COUNTA(B63:B115)</f>
        <v>53</v>
      </c>
      <c r="C116" s="33"/>
      <c r="D116" s="33"/>
      <c r="E116" s="79"/>
      <c r="F116" s="54">
        <f>SUM(F63:F115)</f>
        <v>315881</v>
      </c>
      <c r="G116" s="33"/>
      <c r="H116" s="33"/>
      <c r="I116" s="33"/>
      <c r="J116" s="33"/>
    </row>
    <row r="117" spans="1:10" ht="12.75" customHeight="1">
      <c r="A117" s="33"/>
      <c r="B117" s="34"/>
      <c r="C117" s="33"/>
      <c r="D117" s="33"/>
      <c r="E117" s="79"/>
      <c r="F117" s="54"/>
      <c r="G117" s="33"/>
      <c r="H117" s="33"/>
      <c r="I117" s="33"/>
      <c r="J117" s="33"/>
    </row>
    <row r="118" spans="1:10" ht="12.75" customHeight="1">
      <c r="A118" s="74" t="s">
        <v>393</v>
      </c>
      <c r="B118" s="74" t="s">
        <v>394</v>
      </c>
      <c r="C118" s="74" t="s">
        <v>395</v>
      </c>
      <c r="D118" s="74" t="s">
        <v>34</v>
      </c>
      <c r="E118" s="74">
        <v>3</v>
      </c>
      <c r="F118" s="156">
        <v>225</v>
      </c>
      <c r="G118" s="74"/>
      <c r="H118" s="74"/>
      <c r="I118" s="74"/>
      <c r="J118" s="74"/>
    </row>
    <row r="119" spans="1:10" ht="12.75" customHeight="1">
      <c r="A119" s="33"/>
      <c r="B119" s="34">
        <f>COUNTA(B118:B118)</f>
        <v>1</v>
      </c>
      <c r="C119" s="33"/>
      <c r="D119" s="33"/>
      <c r="E119" s="79"/>
      <c r="F119" s="54">
        <f>SUM(F118:F118)</f>
        <v>225</v>
      </c>
      <c r="G119" s="33"/>
      <c r="H119" s="33"/>
      <c r="I119" s="33"/>
      <c r="J119" s="33"/>
    </row>
    <row r="120" spans="1:10" ht="12.75" customHeight="1">
      <c r="A120" s="33"/>
      <c r="B120" s="34"/>
      <c r="C120" s="33"/>
      <c r="D120" s="33"/>
      <c r="E120" s="79"/>
      <c r="F120" s="54"/>
      <c r="G120" s="33"/>
      <c r="H120" s="33"/>
      <c r="I120" s="33"/>
      <c r="J120" s="33"/>
    </row>
    <row r="121" spans="1:10" ht="12.75" customHeight="1">
      <c r="A121" s="73" t="s">
        <v>396</v>
      </c>
      <c r="B121" s="73" t="s">
        <v>397</v>
      </c>
      <c r="C121" s="73" t="s">
        <v>398</v>
      </c>
      <c r="D121" s="73" t="s">
        <v>34</v>
      </c>
      <c r="E121" s="73">
        <v>3</v>
      </c>
      <c r="F121" s="159">
        <v>809</v>
      </c>
      <c r="G121" s="73"/>
      <c r="H121" s="73"/>
      <c r="I121" s="73"/>
      <c r="J121" s="73"/>
    </row>
    <row r="122" spans="1:10" ht="12.75" customHeight="1">
      <c r="A122" s="73" t="s">
        <v>396</v>
      </c>
      <c r="B122" s="73" t="s">
        <v>399</v>
      </c>
      <c r="C122" s="73" t="s">
        <v>400</v>
      </c>
      <c r="D122" s="73" t="s">
        <v>34</v>
      </c>
      <c r="E122" s="73">
        <v>3</v>
      </c>
      <c r="F122" s="159">
        <v>849</v>
      </c>
      <c r="G122" s="73"/>
      <c r="H122" s="73"/>
      <c r="I122" s="73"/>
      <c r="J122" s="73"/>
    </row>
    <row r="123" spans="1:10" ht="12.75" customHeight="1">
      <c r="A123" s="73" t="s">
        <v>396</v>
      </c>
      <c r="B123" s="73" t="s">
        <v>401</v>
      </c>
      <c r="C123" s="73" t="s">
        <v>402</v>
      </c>
      <c r="D123" s="73" t="s">
        <v>34</v>
      </c>
      <c r="E123" s="73">
        <v>3</v>
      </c>
      <c r="F123" s="159">
        <v>5082</v>
      </c>
      <c r="G123" s="73">
        <v>35.064164133655403</v>
      </c>
      <c r="H123" s="73">
        <v>-76.968841542020598</v>
      </c>
      <c r="I123" s="73">
        <v>35.066816149171899</v>
      </c>
      <c r="J123" s="73">
        <v>-76.969506729855894</v>
      </c>
    </row>
    <row r="124" spans="1:10" ht="12.75" customHeight="1">
      <c r="A124" s="73" t="s">
        <v>396</v>
      </c>
      <c r="B124" s="73" t="s">
        <v>403</v>
      </c>
      <c r="C124" s="73" t="s">
        <v>404</v>
      </c>
      <c r="D124" s="73" t="s">
        <v>34</v>
      </c>
      <c r="E124" s="73">
        <v>2</v>
      </c>
      <c r="F124" s="159">
        <v>4075</v>
      </c>
      <c r="G124" s="73">
        <v>34.988935220000002</v>
      </c>
      <c r="H124" s="73">
        <v>-76.954477659999995</v>
      </c>
      <c r="I124" s="73">
        <v>34.98184251</v>
      </c>
      <c r="J124" s="73">
        <v>-76.944346899999999</v>
      </c>
    </row>
    <row r="125" spans="1:10" ht="12.75" customHeight="1">
      <c r="A125" s="73" t="s">
        <v>396</v>
      </c>
      <c r="B125" s="73" t="s">
        <v>405</v>
      </c>
      <c r="C125" s="73" t="s">
        <v>406</v>
      </c>
      <c r="D125" s="73" t="s">
        <v>34</v>
      </c>
      <c r="E125" s="73">
        <v>2</v>
      </c>
      <c r="F125" s="159">
        <v>4036</v>
      </c>
      <c r="G125" s="73">
        <v>34.946507029999999</v>
      </c>
      <c r="H125" s="73">
        <v>-76.711211700000007</v>
      </c>
      <c r="I125" s="73">
        <v>34.955147320000002</v>
      </c>
      <c r="J125" s="73">
        <v>-76.704838210000005</v>
      </c>
    </row>
    <row r="126" spans="1:10" ht="12.75" customHeight="1">
      <c r="A126" s="73" t="s">
        <v>396</v>
      </c>
      <c r="B126" s="73" t="s">
        <v>407</v>
      </c>
      <c r="C126" s="73" t="s">
        <v>408</v>
      </c>
      <c r="D126" s="73" t="s">
        <v>34</v>
      </c>
      <c r="E126" s="73">
        <v>2</v>
      </c>
      <c r="F126" s="159">
        <v>1322</v>
      </c>
      <c r="G126" s="73">
        <v>35.086080191506397</v>
      </c>
      <c r="H126" s="73">
        <v>-77.027581919437907</v>
      </c>
      <c r="I126" s="73">
        <v>35.0832002244207</v>
      </c>
      <c r="J126" s="73">
        <v>-77.025243033177802</v>
      </c>
    </row>
    <row r="127" spans="1:10" ht="12.75" customHeight="1">
      <c r="A127" s="73" t="s">
        <v>396</v>
      </c>
      <c r="B127" s="73" t="s">
        <v>409</v>
      </c>
      <c r="C127" s="73" t="s">
        <v>410</v>
      </c>
      <c r="D127" s="73" t="s">
        <v>34</v>
      </c>
      <c r="E127" s="73">
        <v>2</v>
      </c>
      <c r="F127" s="159">
        <v>3109</v>
      </c>
      <c r="G127" s="73">
        <v>34.939360389999997</v>
      </c>
      <c r="H127" s="73">
        <v>-76.831814089999995</v>
      </c>
      <c r="I127" s="73">
        <v>34.939864149999998</v>
      </c>
      <c r="J127" s="73">
        <v>-76.821972459999998</v>
      </c>
    </row>
    <row r="128" spans="1:10" ht="12.75" customHeight="1">
      <c r="A128" s="74" t="s">
        <v>396</v>
      </c>
      <c r="B128" s="74" t="s">
        <v>411</v>
      </c>
      <c r="C128" s="74" t="s">
        <v>412</v>
      </c>
      <c r="D128" s="74" t="s">
        <v>34</v>
      </c>
      <c r="E128" s="74">
        <v>3</v>
      </c>
      <c r="F128" s="160">
        <v>1108</v>
      </c>
      <c r="G128" s="74">
        <v>35.104823799999998</v>
      </c>
      <c r="H128" s="74">
        <v>-77.034841170000007</v>
      </c>
      <c r="I128" s="74">
        <v>35.103321370000003</v>
      </c>
      <c r="J128" s="74">
        <v>-77.036422220000006</v>
      </c>
    </row>
    <row r="129" spans="1:10" ht="12.75" customHeight="1">
      <c r="A129" s="33"/>
      <c r="B129" s="34">
        <f>COUNTA(B121:B128)</f>
        <v>8</v>
      </c>
      <c r="C129" s="33"/>
      <c r="D129" s="33"/>
      <c r="E129" s="79"/>
      <c r="F129" s="54">
        <f>SUM(F121:F128)</f>
        <v>20390</v>
      </c>
      <c r="G129" s="33"/>
      <c r="H129" s="33"/>
      <c r="I129" s="33"/>
      <c r="J129" s="33"/>
    </row>
    <row r="130" spans="1:10" ht="12.75" customHeight="1">
      <c r="A130" s="33"/>
      <c r="B130" s="34"/>
      <c r="C130" s="33"/>
      <c r="D130" s="33"/>
      <c r="E130" s="79"/>
      <c r="F130" s="54"/>
      <c r="G130" s="33"/>
      <c r="H130" s="33"/>
      <c r="I130" s="33"/>
      <c r="J130" s="33"/>
    </row>
    <row r="131" spans="1:10" ht="12.75" customHeight="1">
      <c r="A131" s="73" t="s">
        <v>413</v>
      </c>
      <c r="B131" s="73" t="s">
        <v>414</v>
      </c>
      <c r="C131" s="73" t="s">
        <v>415</v>
      </c>
      <c r="D131" s="73" t="s">
        <v>34</v>
      </c>
      <c r="E131" s="73">
        <v>2</v>
      </c>
      <c r="F131" s="159">
        <v>92</v>
      </c>
      <c r="G131" s="73">
        <v>36.325575809999997</v>
      </c>
      <c r="H131" s="73">
        <v>-75.822715090000003</v>
      </c>
      <c r="I131" s="73">
        <v>36.325634260000001</v>
      </c>
      <c r="J131" s="73">
        <v>-75.822423900000004</v>
      </c>
    </row>
    <row r="132" spans="1:10" ht="12.75" customHeight="1">
      <c r="A132" s="73" t="s">
        <v>413</v>
      </c>
      <c r="B132" s="73" t="s">
        <v>416</v>
      </c>
      <c r="C132" s="73" t="s">
        <v>417</v>
      </c>
      <c r="D132" s="73" t="s">
        <v>34</v>
      </c>
      <c r="E132" s="73">
        <v>1</v>
      </c>
      <c r="F132" s="159">
        <v>49796</v>
      </c>
      <c r="G132" s="73">
        <v>36.500163200000003</v>
      </c>
      <c r="H132" s="73">
        <v>-75.857065860000006</v>
      </c>
      <c r="I132" s="73">
        <v>36.500174090000002</v>
      </c>
      <c r="J132" s="73">
        <v>-75.856974500000007</v>
      </c>
    </row>
    <row r="133" spans="1:10" ht="12.75" customHeight="1">
      <c r="A133" s="73" t="s">
        <v>413</v>
      </c>
      <c r="B133" s="73" t="s">
        <v>418</v>
      </c>
      <c r="C133" s="73" t="s">
        <v>419</v>
      </c>
      <c r="D133" s="73" t="s">
        <v>34</v>
      </c>
      <c r="E133" s="73">
        <v>1</v>
      </c>
      <c r="F133" s="159">
        <v>11120</v>
      </c>
      <c r="G133" s="73">
        <v>36.416349140000001</v>
      </c>
      <c r="H133" s="73">
        <v>-75.83303875</v>
      </c>
      <c r="I133" s="73">
        <v>36.386512189999998</v>
      </c>
      <c r="J133" s="73">
        <v>-75.825905019999993</v>
      </c>
    </row>
    <row r="134" spans="1:10" ht="12.75" customHeight="1">
      <c r="A134" s="73" t="s">
        <v>413</v>
      </c>
      <c r="B134" s="73" t="s">
        <v>420</v>
      </c>
      <c r="C134" s="73" t="s">
        <v>421</v>
      </c>
      <c r="D134" s="73" t="s">
        <v>34</v>
      </c>
      <c r="E134" s="73">
        <v>1</v>
      </c>
      <c r="F134" s="159">
        <v>18479</v>
      </c>
      <c r="G134" s="73">
        <v>36.352315079999997</v>
      </c>
      <c r="H134" s="73">
        <v>-75.816992929999998</v>
      </c>
      <c r="I134" s="73">
        <v>36.30352783</v>
      </c>
      <c r="J134" s="73">
        <v>-75.800550150000007</v>
      </c>
    </row>
    <row r="135" spans="1:10" ht="12.75" customHeight="1">
      <c r="A135" s="73" t="s">
        <v>413</v>
      </c>
      <c r="B135" s="73" t="s">
        <v>422</v>
      </c>
      <c r="C135" s="73" t="s">
        <v>423</v>
      </c>
      <c r="D135" s="73" t="s">
        <v>34</v>
      </c>
      <c r="E135" s="73">
        <v>1</v>
      </c>
      <c r="F135" s="159">
        <v>25412</v>
      </c>
      <c r="G135" s="73">
        <v>36.30352783</v>
      </c>
      <c r="H135" s="73">
        <v>-75.800550150000007</v>
      </c>
      <c r="I135" s="73">
        <v>36.236871020000002</v>
      </c>
      <c r="J135" s="73">
        <v>-75.775222389999996</v>
      </c>
    </row>
    <row r="136" spans="1:10" ht="12.75" customHeight="1">
      <c r="A136" s="73" t="s">
        <v>413</v>
      </c>
      <c r="B136" s="73" t="s">
        <v>424</v>
      </c>
      <c r="C136" s="73" t="s">
        <v>425</v>
      </c>
      <c r="D136" s="73" t="s">
        <v>34</v>
      </c>
      <c r="E136" s="73">
        <v>3</v>
      </c>
      <c r="F136" s="159">
        <v>680</v>
      </c>
      <c r="G136" s="73">
        <v>36.422702950000001</v>
      </c>
      <c r="H136" s="73">
        <v>-75.965002650000002</v>
      </c>
      <c r="I136" s="73">
        <v>36.421287200000002</v>
      </c>
      <c r="J136" s="73">
        <v>-75.964348360000002</v>
      </c>
    </row>
    <row r="137" spans="1:10" ht="12.75" customHeight="1">
      <c r="A137" s="73" t="s">
        <v>413</v>
      </c>
      <c r="B137" s="73" t="s">
        <v>426</v>
      </c>
      <c r="C137" s="73" t="s">
        <v>427</v>
      </c>
      <c r="D137" s="73" t="s">
        <v>34</v>
      </c>
      <c r="E137" s="73">
        <v>1</v>
      </c>
      <c r="F137" s="159">
        <v>12738</v>
      </c>
      <c r="G137" s="73">
        <v>36.386499950000001</v>
      </c>
      <c r="H137" s="73">
        <v>-75.825903400000001</v>
      </c>
      <c r="I137" s="73">
        <v>36.352315079999997</v>
      </c>
      <c r="J137" s="73">
        <v>-75.816992929999998</v>
      </c>
    </row>
    <row r="138" spans="1:10" ht="12.75" customHeight="1">
      <c r="A138" s="73" t="s">
        <v>413</v>
      </c>
      <c r="B138" s="73" t="s">
        <v>428</v>
      </c>
      <c r="C138" s="73" t="s">
        <v>429</v>
      </c>
      <c r="D138" s="73" t="s">
        <v>34</v>
      </c>
      <c r="E138" s="73">
        <v>3</v>
      </c>
      <c r="F138" s="159">
        <v>119</v>
      </c>
      <c r="G138" s="73">
        <v>36.250185389999999</v>
      </c>
      <c r="H138" s="73">
        <v>-75.87037934</v>
      </c>
      <c r="I138" s="73">
        <v>36.24987213</v>
      </c>
      <c r="J138" s="73">
        <v>-75.87044478</v>
      </c>
    </row>
    <row r="139" spans="1:10" ht="12.75" customHeight="1">
      <c r="A139" s="74" t="s">
        <v>413</v>
      </c>
      <c r="B139" s="74" t="s">
        <v>430</v>
      </c>
      <c r="C139" s="74" t="s">
        <v>431</v>
      </c>
      <c r="D139" s="74" t="s">
        <v>34</v>
      </c>
      <c r="E139" s="74">
        <v>3</v>
      </c>
      <c r="F139" s="160">
        <v>1980</v>
      </c>
      <c r="G139" s="74">
        <v>36.42657148</v>
      </c>
      <c r="H139" s="74">
        <v>-75.92914012</v>
      </c>
      <c r="I139" s="74">
        <v>36.424880129999998</v>
      </c>
      <c r="J139" s="74">
        <v>-75.924015589999996</v>
      </c>
    </row>
    <row r="140" spans="1:10" ht="12.75" customHeight="1">
      <c r="A140" s="33"/>
      <c r="B140" s="34">
        <f>COUNTA(B131:B139)</f>
        <v>9</v>
      </c>
      <c r="C140" s="33"/>
      <c r="D140" s="33"/>
      <c r="E140" s="79"/>
      <c r="F140" s="54">
        <f>SUM(F131:F139)</f>
        <v>120416</v>
      </c>
      <c r="G140" s="33"/>
      <c r="H140" s="33"/>
      <c r="I140" s="33"/>
      <c r="J140" s="33"/>
    </row>
    <row r="141" spans="1:10" ht="12.75" customHeight="1">
      <c r="A141" s="33"/>
      <c r="B141" s="34"/>
      <c r="C141" s="33"/>
      <c r="D141" s="33"/>
      <c r="E141" s="79"/>
      <c r="F141" s="54"/>
      <c r="G141" s="33"/>
      <c r="H141" s="33"/>
      <c r="I141" s="33"/>
      <c r="J141" s="33"/>
    </row>
    <row r="142" spans="1:10" ht="12.75" customHeight="1">
      <c r="A142" s="73" t="s">
        <v>432</v>
      </c>
      <c r="B142" s="73" t="s">
        <v>433</v>
      </c>
      <c r="C142" s="73" t="s">
        <v>434</v>
      </c>
      <c r="D142" s="73" t="s">
        <v>34</v>
      </c>
      <c r="E142" s="73">
        <v>2</v>
      </c>
      <c r="F142" s="159">
        <v>7966</v>
      </c>
      <c r="G142" s="73">
        <v>35.576392949596503</v>
      </c>
      <c r="H142" s="73">
        <v>-75.470581044181699</v>
      </c>
      <c r="I142" s="73">
        <v>35.569621134271102</v>
      </c>
      <c r="J142" s="73">
        <v>-75.4710101976234</v>
      </c>
    </row>
    <row r="143" spans="1:10" ht="12.75" customHeight="1">
      <c r="A143" s="73" t="s">
        <v>432</v>
      </c>
      <c r="B143" s="73" t="s">
        <v>435</v>
      </c>
      <c r="C143" s="73" t="s">
        <v>436</v>
      </c>
      <c r="D143" s="73" t="s">
        <v>34</v>
      </c>
      <c r="E143" s="73">
        <v>1</v>
      </c>
      <c r="F143" s="159">
        <v>14376</v>
      </c>
      <c r="G143" s="73">
        <v>35.557646884861903</v>
      </c>
      <c r="H143" s="73">
        <v>-75.461460232201205</v>
      </c>
      <c r="I143" s="73">
        <v>35.595794522000098</v>
      </c>
      <c r="J143" s="73">
        <v>-75.461482991203894</v>
      </c>
    </row>
    <row r="144" spans="1:10" ht="12.75" customHeight="1">
      <c r="A144" s="73" t="s">
        <v>432</v>
      </c>
      <c r="B144" s="73" t="s">
        <v>437</v>
      </c>
      <c r="C144" s="73" t="s">
        <v>438</v>
      </c>
      <c r="D144" s="73" t="s">
        <v>34</v>
      </c>
      <c r="E144" s="73">
        <v>2</v>
      </c>
      <c r="F144" s="159">
        <v>7224</v>
      </c>
      <c r="G144" s="73">
        <v>35.902017486098103</v>
      </c>
      <c r="H144" s="73">
        <v>-75.610601034167502</v>
      </c>
      <c r="I144" s="73">
        <v>35.9041189071608</v>
      </c>
      <c r="J144" s="73">
        <v>-75.605635632481295</v>
      </c>
    </row>
    <row r="145" spans="1:10" ht="12.75" customHeight="1">
      <c r="A145" s="73" t="s">
        <v>432</v>
      </c>
      <c r="B145" s="73" t="s">
        <v>439</v>
      </c>
      <c r="C145" s="73" t="s">
        <v>440</v>
      </c>
      <c r="D145" s="73" t="s">
        <v>34</v>
      </c>
      <c r="E145" s="73">
        <v>2</v>
      </c>
      <c r="F145" s="159">
        <v>12428</v>
      </c>
      <c r="G145" s="73">
        <v>35.368177970514097</v>
      </c>
      <c r="H145" s="73">
        <v>-75.503454197864201</v>
      </c>
      <c r="I145" s="73">
        <v>35.371222503480602</v>
      </c>
      <c r="J145" s="73">
        <v>-75.500578869800606</v>
      </c>
    </row>
    <row r="146" spans="1:10" ht="12.75" customHeight="1">
      <c r="A146" s="73" t="s">
        <v>432</v>
      </c>
      <c r="B146" s="73" t="s">
        <v>441</v>
      </c>
      <c r="C146" s="73" t="s">
        <v>442</v>
      </c>
      <c r="D146" s="73" t="s">
        <v>34</v>
      </c>
      <c r="E146" s="73">
        <v>2</v>
      </c>
      <c r="F146" s="159">
        <v>7785</v>
      </c>
      <c r="G146" s="73">
        <v>35.593703853910398</v>
      </c>
      <c r="H146" s="73">
        <v>-75.472598065362803</v>
      </c>
      <c r="I146" s="73">
        <v>35.577893841467898</v>
      </c>
      <c r="J146" s="73">
        <v>-75.469851483328398</v>
      </c>
    </row>
    <row r="147" spans="1:10" ht="12.75" customHeight="1">
      <c r="A147" s="73" t="s">
        <v>432</v>
      </c>
      <c r="B147" s="73" t="s">
        <v>443</v>
      </c>
      <c r="C147" s="73" t="s">
        <v>444</v>
      </c>
      <c r="D147" s="73" t="s">
        <v>34</v>
      </c>
      <c r="E147" s="73">
        <v>2</v>
      </c>
      <c r="F147" s="159">
        <v>1029</v>
      </c>
      <c r="G147" s="73">
        <v>35.24082817</v>
      </c>
      <c r="H147" s="73">
        <v>-75.624708049999995</v>
      </c>
      <c r="I147" s="73">
        <v>35.242353010000002</v>
      </c>
      <c r="J147" s="73">
        <v>-75.622300379999999</v>
      </c>
    </row>
    <row r="148" spans="1:10" ht="12.75" customHeight="1">
      <c r="A148" s="73" t="s">
        <v>432</v>
      </c>
      <c r="B148" s="73" t="s">
        <v>445</v>
      </c>
      <c r="C148" s="73" t="s">
        <v>446</v>
      </c>
      <c r="D148" s="73" t="s">
        <v>34</v>
      </c>
      <c r="E148" s="73">
        <v>2</v>
      </c>
      <c r="F148" s="159">
        <v>4544</v>
      </c>
      <c r="G148" s="73">
        <v>35.898610704465703</v>
      </c>
      <c r="H148" s="73">
        <v>-75.6147336854591</v>
      </c>
      <c r="I148" s="73">
        <v>35.899997903916002</v>
      </c>
      <c r="J148" s="73">
        <v>-75.602915976641597</v>
      </c>
    </row>
    <row r="149" spans="1:10" ht="12.75" customHeight="1">
      <c r="A149" s="73" t="s">
        <v>432</v>
      </c>
      <c r="B149" s="73" t="s">
        <v>447</v>
      </c>
      <c r="C149" s="73" t="s">
        <v>448</v>
      </c>
      <c r="D149" s="73" t="s">
        <v>34</v>
      </c>
      <c r="E149" s="73">
        <v>1</v>
      </c>
      <c r="F149" s="159">
        <v>33451</v>
      </c>
      <c r="G149" s="73">
        <v>35.919640024779802</v>
      </c>
      <c r="H149" s="73">
        <v>-75.600357045140399</v>
      </c>
      <c r="I149" s="73">
        <v>35.877367157108303</v>
      </c>
      <c r="J149" s="73">
        <v>-75.577011097878298</v>
      </c>
    </row>
    <row r="150" spans="1:10" ht="12.75" customHeight="1">
      <c r="A150" s="73" t="s">
        <v>432</v>
      </c>
      <c r="B150" s="73" t="s">
        <v>449</v>
      </c>
      <c r="C150" s="73" t="s">
        <v>450</v>
      </c>
      <c r="D150" s="73" t="s">
        <v>34</v>
      </c>
      <c r="E150" s="73">
        <v>3</v>
      </c>
      <c r="F150" s="159">
        <v>143</v>
      </c>
      <c r="G150" s="73">
        <v>35.22018662</v>
      </c>
      <c r="H150" s="73">
        <v>-75.660682789999996</v>
      </c>
      <c r="I150" s="73">
        <v>35.219966399999997</v>
      </c>
      <c r="J150" s="73">
        <v>-75.661041370000007</v>
      </c>
    </row>
    <row r="151" spans="1:10" ht="12.75" customHeight="1">
      <c r="A151" s="73" t="s">
        <v>432</v>
      </c>
      <c r="B151" s="73" t="s">
        <v>451</v>
      </c>
      <c r="C151" s="73" t="s">
        <v>452</v>
      </c>
      <c r="D151" s="73" t="s">
        <v>34</v>
      </c>
      <c r="E151" s="73">
        <v>2</v>
      </c>
      <c r="F151" s="159">
        <v>8729</v>
      </c>
      <c r="G151" s="73">
        <v>35.553073157111001</v>
      </c>
      <c r="H151" s="73">
        <v>-75.473027218802699</v>
      </c>
      <c r="I151" s="73">
        <v>35.546054945337403</v>
      </c>
      <c r="J151" s="73">
        <v>-75.473460815431295</v>
      </c>
    </row>
    <row r="152" spans="1:10" ht="12.75" customHeight="1">
      <c r="A152" s="73" t="s">
        <v>432</v>
      </c>
      <c r="B152" s="73" t="s">
        <v>453</v>
      </c>
      <c r="C152" s="73" t="s">
        <v>454</v>
      </c>
      <c r="D152" s="73" t="s">
        <v>34</v>
      </c>
      <c r="E152" s="73">
        <v>2</v>
      </c>
      <c r="F152" s="159">
        <v>14931</v>
      </c>
      <c r="G152" s="73">
        <v>36.177254144660701</v>
      </c>
      <c r="H152" s="73">
        <v>-75.757534493391503</v>
      </c>
      <c r="I152" s="73">
        <v>36.173686036404099</v>
      </c>
      <c r="J152" s="73">
        <v>-75.756933678571698</v>
      </c>
    </row>
    <row r="153" spans="1:10" ht="12.75" customHeight="1">
      <c r="A153" s="73" t="s">
        <v>432</v>
      </c>
      <c r="B153" s="73" t="s">
        <v>455</v>
      </c>
      <c r="C153" s="73" t="s">
        <v>456</v>
      </c>
      <c r="D153" s="73" t="s">
        <v>34</v>
      </c>
      <c r="E153" s="73">
        <v>2</v>
      </c>
      <c r="F153" s="159">
        <v>11424</v>
      </c>
      <c r="G153" s="73">
        <v>36.180441055429</v>
      </c>
      <c r="H153" s="73">
        <v>-75.757255543654296</v>
      </c>
      <c r="I153" s="73">
        <v>36.192061789206498</v>
      </c>
      <c r="J153" s="73">
        <v>-75.762512673322504</v>
      </c>
    </row>
    <row r="154" spans="1:10" ht="12.75" customHeight="1">
      <c r="A154" s="73" t="s">
        <v>432</v>
      </c>
      <c r="B154" s="73" t="s">
        <v>457</v>
      </c>
      <c r="C154" s="73" t="s">
        <v>458</v>
      </c>
      <c r="D154" s="73" t="s">
        <v>34</v>
      </c>
      <c r="E154" s="73">
        <v>2</v>
      </c>
      <c r="F154" s="159">
        <v>7867</v>
      </c>
      <c r="G154" s="73">
        <v>36.085557698774998</v>
      </c>
      <c r="H154" s="73">
        <v>-75.740947712845298</v>
      </c>
      <c r="I154" s="73">
        <v>36.098700902193102</v>
      </c>
      <c r="J154" s="73">
        <v>-75.745110501234805</v>
      </c>
    </row>
    <row r="155" spans="1:10" ht="12.75" customHeight="1">
      <c r="A155" s="73" t="s">
        <v>432</v>
      </c>
      <c r="B155" s="73" t="s">
        <v>459</v>
      </c>
      <c r="C155" s="73" t="s">
        <v>460</v>
      </c>
      <c r="D155" s="73" t="s">
        <v>34</v>
      </c>
      <c r="E155" s="73">
        <v>2</v>
      </c>
      <c r="F155" s="159">
        <v>9618</v>
      </c>
      <c r="G155" s="73">
        <v>36.208961596650703</v>
      </c>
      <c r="H155" s="73">
        <v>-75.767973028601403</v>
      </c>
      <c r="I155" s="73">
        <v>36.196576616781002</v>
      </c>
      <c r="J155" s="73">
        <v>-75.763595663489298</v>
      </c>
    </row>
    <row r="156" spans="1:10" ht="12.75" customHeight="1">
      <c r="A156" s="73" t="s">
        <v>432</v>
      </c>
      <c r="B156" s="73" t="s">
        <v>461</v>
      </c>
      <c r="C156" s="73" t="s">
        <v>462</v>
      </c>
      <c r="D156" s="73" t="s">
        <v>34</v>
      </c>
      <c r="E156" s="73">
        <v>2</v>
      </c>
      <c r="F156" s="159">
        <v>14082</v>
      </c>
      <c r="G156" s="73">
        <v>36.169615423245297</v>
      </c>
      <c r="H156" s="73">
        <v>-75.757738228693697</v>
      </c>
      <c r="I156" s="73">
        <v>36.157705703022003</v>
      </c>
      <c r="J156" s="73">
        <v>-75.751944657222893</v>
      </c>
    </row>
    <row r="157" spans="1:10" ht="12.75" customHeight="1">
      <c r="A157" s="73" t="s">
        <v>432</v>
      </c>
      <c r="B157" s="73" t="s">
        <v>463</v>
      </c>
      <c r="C157" s="73" t="s">
        <v>464</v>
      </c>
      <c r="D157" s="73" t="s">
        <v>34</v>
      </c>
      <c r="E157" s="73">
        <v>1</v>
      </c>
      <c r="F157" s="159">
        <v>4294</v>
      </c>
      <c r="G157" s="73">
        <v>36.025384709999997</v>
      </c>
      <c r="H157" s="73">
        <v>-75.661706719999998</v>
      </c>
      <c r="I157" s="73">
        <v>36.014654360000002</v>
      </c>
      <c r="J157" s="73">
        <v>-75.655606649999996</v>
      </c>
    </row>
    <row r="158" spans="1:10" ht="12.75" customHeight="1">
      <c r="A158" s="73" t="s">
        <v>432</v>
      </c>
      <c r="B158" s="73" t="s">
        <v>465</v>
      </c>
      <c r="C158" s="73" t="s">
        <v>466</v>
      </c>
      <c r="D158" s="73" t="s">
        <v>34</v>
      </c>
      <c r="E158" s="73">
        <v>1</v>
      </c>
      <c r="F158" s="159">
        <v>15749</v>
      </c>
      <c r="G158" s="73">
        <v>36.093473699999997</v>
      </c>
      <c r="H158" s="73">
        <v>-75.706683339999998</v>
      </c>
      <c r="I158" s="73">
        <v>36.0553119</v>
      </c>
      <c r="J158" s="73">
        <v>-75.681980089999996</v>
      </c>
    </row>
    <row r="159" spans="1:10" ht="12.75" customHeight="1">
      <c r="A159" s="73" t="s">
        <v>432</v>
      </c>
      <c r="B159" s="73" t="s">
        <v>467</v>
      </c>
      <c r="C159" s="73" t="s">
        <v>468</v>
      </c>
      <c r="D159" s="73" t="s">
        <v>34</v>
      </c>
      <c r="E159" s="73">
        <v>1</v>
      </c>
      <c r="F159" s="159">
        <v>15855</v>
      </c>
      <c r="G159" s="73">
        <v>36.133398270000001</v>
      </c>
      <c r="H159" s="73">
        <v>-75.728122630000001</v>
      </c>
      <c r="I159" s="73">
        <v>36.093473699999997</v>
      </c>
      <c r="J159" s="73">
        <v>-75.706683339999998</v>
      </c>
    </row>
    <row r="160" spans="1:10" ht="12.75" customHeight="1">
      <c r="A160" s="73" t="s">
        <v>432</v>
      </c>
      <c r="B160" s="73" t="s">
        <v>469</v>
      </c>
      <c r="C160" s="73" t="s">
        <v>470</v>
      </c>
      <c r="D160" s="73" t="s">
        <v>34</v>
      </c>
      <c r="E160" s="73">
        <v>1</v>
      </c>
      <c r="F160" s="159">
        <v>24977</v>
      </c>
      <c r="G160" s="73">
        <v>35.68196897</v>
      </c>
      <c r="H160" s="73">
        <v>-75.480340440000006</v>
      </c>
      <c r="I160" s="73">
        <v>35.68196897</v>
      </c>
      <c r="J160" s="73">
        <v>-75.480340440000006</v>
      </c>
    </row>
    <row r="161" spans="1:10" ht="12.75" customHeight="1">
      <c r="A161" s="73" t="s">
        <v>432</v>
      </c>
      <c r="B161" s="73" t="s">
        <v>471</v>
      </c>
      <c r="C161" s="73" t="s">
        <v>472</v>
      </c>
      <c r="D161" s="73" t="s">
        <v>34</v>
      </c>
      <c r="E161" s="73">
        <v>1</v>
      </c>
      <c r="F161" s="159">
        <v>2492</v>
      </c>
      <c r="G161" s="73">
        <v>35.968322379999996</v>
      </c>
      <c r="H161" s="73">
        <v>-75.628734100000003</v>
      </c>
      <c r="I161" s="73">
        <v>35.961968730000002</v>
      </c>
      <c r="J161" s="73">
        <v>-75.625358820000002</v>
      </c>
    </row>
    <row r="162" spans="1:10" ht="12.75" customHeight="1">
      <c r="A162" s="73" t="s">
        <v>432</v>
      </c>
      <c r="B162" s="73" t="s">
        <v>473</v>
      </c>
      <c r="C162" s="73" t="s">
        <v>474</v>
      </c>
      <c r="D162" s="73" t="s">
        <v>34</v>
      </c>
      <c r="E162" s="73">
        <v>1</v>
      </c>
      <c r="F162" s="159">
        <v>6582</v>
      </c>
      <c r="G162" s="73">
        <v>36.0553119</v>
      </c>
      <c r="H162" s="73">
        <v>-75.681980089999996</v>
      </c>
      <c r="I162" s="73">
        <v>36.039491949999999</v>
      </c>
      <c r="J162" s="73">
        <v>-75.671392010000005</v>
      </c>
    </row>
    <row r="163" spans="1:10" ht="12.75" customHeight="1">
      <c r="A163" s="73" t="s">
        <v>432</v>
      </c>
      <c r="B163" s="73" t="s">
        <v>475</v>
      </c>
      <c r="C163" s="73" t="s">
        <v>476</v>
      </c>
      <c r="D163" s="73" t="s">
        <v>34</v>
      </c>
      <c r="E163" s="73">
        <v>1</v>
      </c>
      <c r="F163" s="159">
        <v>25677</v>
      </c>
      <c r="G163" s="73">
        <v>36.236871020000002</v>
      </c>
      <c r="H163" s="73">
        <v>-75.775222389999996</v>
      </c>
      <c r="I163" s="73">
        <v>36.1704346</v>
      </c>
      <c r="J163" s="73">
        <v>-75.745921879999997</v>
      </c>
    </row>
    <row r="164" spans="1:10" ht="12.75" customHeight="1">
      <c r="A164" s="73" t="s">
        <v>432</v>
      </c>
      <c r="B164" s="73" t="s">
        <v>477</v>
      </c>
      <c r="C164" s="73" t="s">
        <v>478</v>
      </c>
      <c r="D164" s="73" t="s">
        <v>34</v>
      </c>
      <c r="E164" s="73">
        <v>1</v>
      </c>
      <c r="F164" s="159">
        <v>5926</v>
      </c>
      <c r="G164" s="73">
        <v>36.039491949999999</v>
      </c>
      <c r="H164" s="73">
        <v>-75.671392010000005</v>
      </c>
      <c r="I164" s="73">
        <v>36.025384709999997</v>
      </c>
      <c r="J164" s="73">
        <v>-75.661706719999998</v>
      </c>
    </row>
    <row r="165" spans="1:10" ht="12.75" customHeight="1">
      <c r="A165" s="73" t="s">
        <v>432</v>
      </c>
      <c r="B165" s="73" t="s">
        <v>479</v>
      </c>
      <c r="C165" s="73" t="s">
        <v>480</v>
      </c>
      <c r="D165" s="73" t="s">
        <v>34</v>
      </c>
      <c r="E165" s="73">
        <v>1</v>
      </c>
      <c r="F165" s="159">
        <v>31072</v>
      </c>
      <c r="G165" s="73">
        <v>35.287248550000001</v>
      </c>
      <c r="H165" s="73">
        <v>-75.513876940000003</v>
      </c>
      <c r="I165" s="73">
        <v>35.230620969999997</v>
      </c>
      <c r="J165" s="73">
        <v>-75.543797870000006</v>
      </c>
    </row>
    <row r="166" spans="1:10" ht="12.75" customHeight="1">
      <c r="A166" s="73" t="s">
        <v>432</v>
      </c>
      <c r="B166" s="73" t="s">
        <v>481</v>
      </c>
      <c r="C166" s="73" t="s">
        <v>482</v>
      </c>
      <c r="D166" s="73" t="s">
        <v>34</v>
      </c>
      <c r="E166" s="73">
        <v>2</v>
      </c>
      <c r="F166" s="159">
        <v>4997</v>
      </c>
      <c r="G166" s="73">
        <v>35.287637080000003</v>
      </c>
      <c r="H166" s="73">
        <v>-75.516747179999996</v>
      </c>
      <c r="I166" s="73">
        <v>35.300169199999999</v>
      </c>
      <c r="J166" s="73">
        <v>-75.515073709999996</v>
      </c>
    </row>
    <row r="167" spans="1:10" ht="12.75" customHeight="1">
      <c r="A167" s="73" t="s">
        <v>432</v>
      </c>
      <c r="B167" s="73" t="s">
        <v>483</v>
      </c>
      <c r="C167" s="73" t="s">
        <v>484</v>
      </c>
      <c r="D167" s="73" t="s">
        <v>34</v>
      </c>
      <c r="E167" s="73">
        <v>1</v>
      </c>
      <c r="F167" s="159">
        <v>380</v>
      </c>
      <c r="G167" s="73">
        <v>36.018301100000002</v>
      </c>
      <c r="H167" s="73">
        <v>-75.726996499999998</v>
      </c>
      <c r="I167" s="73">
        <v>36.019187629999998</v>
      </c>
      <c r="J167" s="73">
        <v>-75.726879929999996</v>
      </c>
    </row>
    <row r="168" spans="1:10" ht="12.75" customHeight="1">
      <c r="A168" s="73" t="s">
        <v>432</v>
      </c>
      <c r="B168" s="73" t="s">
        <v>485</v>
      </c>
      <c r="C168" s="73" t="s">
        <v>486</v>
      </c>
      <c r="D168" s="73" t="s">
        <v>34</v>
      </c>
      <c r="E168" s="73">
        <v>1</v>
      </c>
      <c r="F168" s="159">
        <v>4726</v>
      </c>
      <c r="G168" s="73">
        <v>35.979955349999997</v>
      </c>
      <c r="H168" s="73">
        <v>-75.635418779999995</v>
      </c>
      <c r="I168" s="73">
        <v>35.968322379999996</v>
      </c>
      <c r="J168" s="73">
        <v>-75.628734100000003</v>
      </c>
    </row>
    <row r="169" spans="1:10" ht="12.75" customHeight="1">
      <c r="A169" s="73" t="s">
        <v>432</v>
      </c>
      <c r="B169" s="73" t="s">
        <v>487</v>
      </c>
      <c r="C169" s="73" t="s">
        <v>488</v>
      </c>
      <c r="D169" s="73" t="s">
        <v>34</v>
      </c>
      <c r="E169" s="73">
        <v>1</v>
      </c>
      <c r="F169" s="159">
        <v>3373</v>
      </c>
      <c r="G169" s="73">
        <v>36.000177700000002</v>
      </c>
      <c r="H169" s="73">
        <v>-75.64692479</v>
      </c>
      <c r="I169" s="73">
        <v>36.000177700000002</v>
      </c>
      <c r="J169" s="73">
        <v>-75.64692479</v>
      </c>
    </row>
    <row r="170" spans="1:10" ht="12.75" customHeight="1">
      <c r="A170" s="73" t="s">
        <v>432</v>
      </c>
      <c r="B170" s="73" t="s">
        <v>489</v>
      </c>
      <c r="C170" s="73" t="s">
        <v>490</v>
      </c>
      <c r="D170" s="73" t="s">
        <v>34</v>
      </c>
      <c r="E170" s="73">
        <v>1</v>
      </c>
      <c r="F170" s="159">
        <v>2605</v>
      </c>
      <c r="G170" s="73">
        <v>36.00847606</v>
      </c>
      <c r="H170" s="73">
        <v>-75.651838760000004</v>
      </c>
      <c r="I170" s="73">
        <v>36.002100779999999</v>
      </c>
      <c r="J170" s="73">
        <v>-75.648043880000003</v>
      </c>
    </row>
    <row r="171" spans="1:10" ht="12.75" customHeight="1">
      <c r="A171" s="73" t="s">
        <v>432</v>
      </c>
      <c r="B171" s="73" t="s">
        <v>491</v>
      </c>
      <c r="C171" s="73" t="s">
        <v>492</v>
      </c>
      <c r="D171" s="73" t="s">
        <v>34</v>
      </c>
      <c r="E171" s="73">
        <v>1</v>
      </c>
      <c r="F171" s="159">
        <v>1673</v>
      </c>
      <c r="G171" s="73">
        <v>36.012584529999998</v>
      </c>
      <c r="H171" s="73">
        <v>-75.654446370000002</v>
      </c>
      <c r="I171" s="73">
        <v>36.00847606</v>
      </c>
      <c r="J171" s="73">
        <v>-75.651838760000004</v>
      </c>
    </row>
    <row r="172" spans="1:10" ht="12.75" customHeight="1">
      <c r="A172" s="73" t="s">
        <v>432</v>
      </c>
      <c r="B172" s="73" t="s">
        <v>493</v>
      </c>
      <c r="C172" s="73" t="s">
        <v>494</v>
      </c>
      <c r="D172" s="73" t="s">
        <v>34</v>
      </c>
      <c r="E172" s="73">
        <v>1</v>
      </c>
      <c r="F172" s="159">
        <v>5481</v>
      </c>
      <c r="G172" s="73">
        <v>35.993613160000002</v>
      </c>
      <c r="H172" s="73">
        <v>-75.643636619999995</v>
      </c>
      <c r="I172" s="73">
        <v>35.979955349999997</v>
      </c>
      <c r="J172" s="73">
        <v>-75.635418779999995</v>
      </c>
    </row>
    <row r="173" spans="1:10" ht="12.75" customHeight="1">
      <c r="A173" s="73" t="s">
        <v>432</v>
      </c>
      <c r="B173" s="73" t="s">
        <v>495</v>
      </c>
      <c r="C173" s="73" t="s">
        <v>496</v>
      </c>
      <c r="D173" s="73" t="s">
        <v>34</v>
      </c>
      <c r="E173" s="73">
        <v>1</v>
      </c>
      <c r="F173" s="159">
        <v>6802</v>
      </c>
      <c r="G173" s="73">
        <v>35.961968730000002</v>
      </c>
      <c r="H173" s="73">
        <v>-75.625358820000002</v>
      </c>
      <c r="I173" s="73">
        <v>35.945017620000002</v>
      </c>
      <c r="J173" s="73">
        <v>-75.615908899999994</v>
      </c>
    </row>
    <row r="174" spans="1:10" ht="12.75" customHeight="1">
      <c r="A174" s="73" t="s">
        <v>432</v>
      </c>
      <c r="B174" s="73" t="s">
        <v>497</v>
      </c>
      <c r="C174" s="73" t="s">
        <v>498</v>
      </c>
      <c r="D174" s="73" t="s">
        <v>34</v>
      </c>
      <c r="E174" s="73">
        <v>1</v>
      </c>
      <c r="F174" s="159">
        <v>834</v>
      </c>
      <c r="G174" s="73">
        <v>36.014654360000002</v>
      </c>
      <c r="H174" s="73">
        <v>-75.655606649999996</v>
      </c>
      <c r="I174" s="73">
        <v>36.012584529999998</v>
      </c>
      <c r="J174" s="73">
        <v>-75.654446370000002</v>
      </c>
    </row>
    <row r="175" spans="1:10" ht="12.75" customHeight="1">
      <c r="A175" s="73" t="s">
        <v>432</v>
      </c>
      <c r="B175" s="73" t="s">
        <v>499</v>
      </c>
      <c r="C175" s="73" t="s">
        <v>500</v>
      </c>
      <c r="D175" s="73" t="s">
        <v>34</v>
      </c>
      <c r="E175" s="73">
        <v>1</v>
      </c>
      <c r="F175" s="159">
        <v>21722</v>
      </c>
      <c r="G175" s="73">
        <v>35.877965019999998</v>
      </c>
      <c r="H175" s="73">
        <v>-75.578261019999999</v>
      </c>
      <c r="I175" s="73">
        <v>35.822229049999997</v>
      </c>
      <c r="J175" s="73">
        <v>-75.552304449999994</v>
      </c>
    </row>
    <row r="176" spans="1:10" ht="12.75" customHeight="1">
      <c r="A176" s="73" t="s">
        <v>432</v>
      </c>
      <c r="B176" s="73" t="s">
        <v>501</v>
      </c>
      <c r="C176" s="73" t="s">
        <v>502</v>
      </c>
      <c r="D176" s="73" t="s">
        <v>34</v>
      </c>
      <c r="E176" s="73">
        <v>1</v>
      </c>
      <c r="F176" s="159">
        <v>24419</v>
      </c>
      <c r="G176" s="73">
        <v>35.23062281</v>
      </c>
      <c r="H176" s="73">
        <v>-75.543804410000007</v>
      </c>
      <c r="I176" s="73">
        <v>35.22817379</v>
      </c>
      <c r="J176" s="73">
        <v>-75.624078679999997</v>
      </c>
    </row>
    <row r="177" spans="1:10" ht="12.75" customHeight="1">
      <c r="A177" s="73" t="s">
        <v>432</v>
      </c>
      <c r="B177" s="73" t="s">
        <v>503</v>
      </c>
      <c r="C177" s="73" t="s">
        <v>504</v>
      </c>
      <c r="D177" s="73" t="s">
        <v>34</v>
      </c>
      <c r="E177" s="73">
        <v>1</v>
      </c>
      <c r="F177" s="159">
        <v>15502</v>
      </c>
      <c r="G177" s="73">
        <v>35.22817379</v>
      </c>
      <c r="H177" s="73">
        <v>-75.624078679999997</v>
      </c>
      <c r="I177" s="73">
        <v>35.214625669999997</v>
      </c>
      <c r="J177" s="73">
        <v>-75.673234690000001</v>
      </c>
    </row>
    <row r="178" spans="1:10" ht="12.75" customHeight="1">
      <c r="A178" s="73" t="s">
        <v>432</v>
      </c>
      <c r="B178" s="73" t="s">
        <v>505</v>
      </c>
      <c r="C178" s="73" t="s">
        <v>506</v>
      </c>
      <c r="D178" s="73" t="s">
        <v>34</v>
      </c>
      <c r="E178" s="73">
        <v>1</v>
      </c>
      <c r="F178" s="159">
        <v>14483</v>
      </c>
      <c r="G178" s="73">
        <v>36.1704346</v>
      </c>
      <c r="H178" s="73">
        <v>-75.745921879999997</v>
      </c>
      <c r="I178" s="73">
        <v>36.133398270000001</v>
      </c>
      <c r="J178" s="73">
        <v>-75.728122630000001</v>
      </c>
    </row>
    <row r="179" spans="1:10" ht="12.75" customHeight="1">
      <c r="A179" s="73" t="s">
        <v>432</v>
      </c>
      <c r="B179" s="73" t="s">
        <v>507</v>
      </c>
      <c r="C179" s="73" t="s">
        <v>508</v>
      </c>
      <c r="D179" s="73" t="s">
        <v>34</v>
      </c>
      <c r="E179" s="73">
        <v>1</v>
      </c>
      <c r="F179" s="159">
        <v>1230</v>
      </c>
      <c r="G179" s="73">
        <v>35.951338749999998</v>
      </c>
      <c r="H179" s="73">
        <v>-75.632648680000003</v>
      </c>
      <c r="I179" s="73">
        <v>35.953828620000003</v>
      </c>
      <c r="J179" s="73">
        <v>-75.635128820000006</v>
      </c>
    </row>
    <row r="180" spans="1:10" ht="12.75" customHeight="1">
      <c r="A180" s="73" t="s">
        <v>432</v>
      </c>
      <c r="B180" s="73" t="s">
        <v>509</v>
      </c>
      <c r="C180" s="73" t="s">
        <v>510</v>
      </c>
      <c r="D180" s="73" t="s">
        <v>34</v>
      </c>
      <c r="E180" s="73">
        <v>2</v>
      </c>
      <c r="F180" s="159">
        <v>144</v>
      </c>
      <c r="G180" s="73"/>
      <c r="H180" s="73"/>
      <c r="I180" s="73"/>
      <c r="J180" s="73"/>
    </row>
    <row r="181" spans="1:10" ht="12.75" customHeight="1">
      <c r="A181" s="73" t="s">
        <v>432</v>
      </c>
      <c r="B181" s="73" t="s">
        <v>511</v>
      </c>
      <c r="C181" s="73" t="s">
        <v>512</v>
      </c>
      <c r="D181" s="73" t="s">
        <v>34</v>
      </c>
      <c r="E181" s="73">
        <v>1</v>
      </c>
      <c r="F181" s="159">
        <v>9979</v>
      </c>
      <c r="G181" s="73">
        <v>35.945017620000002</v>
      </c>
      <c r="H181" s="73">
        <v>-75.615908899999994</v>
      </c>
      <c r="I181" s="73">
        <v>35.920271390000003</v>
      </c>
      <c r="J181" s="73">
        <v>-75.601629819999999</v>
      </c>
    </row>
    <row r="182" spans="1:10" ht="12.75" customHeight="1">
      <c r="A182" s="73" t="s">
        <v>432</v>
      </c>
      <c r="B182" s="73" t="s">
        <v>513</v>
      </c>
      <c r="C182" s="73" t="s">
        <v>514</v>
      </c>
      <c r="D182" s="73" t="s">
        <v>34</v>
      </c>
      <c r="E182" s="73">
        <v>3</v>
      </c>
      <c r="F182" s="159">
        <v>501</v>
      </c>
      <c r="G182" s="73">
        <v>35.674675149999999</v>
      </c>
      <c r="H182" s="73">
        <v>-75.481634720000002</v>
      </c>
      <c r="I182" s="73">
        <v>35.675164649999999</v>
      </c>
      <c r="J182" s="73">
        <v>-75.482047499999993</v>
      </c>
    </row>
    <row r="183" spans="1:10" ht="12.75" customHeight="1">
      <c r="A183" s="73" t="s">
        <v>432</v>
      </c>
      <c r="B183" s="73" t="s">
        <v>515</v>
      </c>
      <c r="C183" s="73" t="s">
        <v>516</v>
      </c>
      <c r="D183" s="73" t="s">
        <v>34</v>
      </c>
      <c r="E183" s="73">
        <v>1</v>
      </c>
      <c r="F183" s="159">
        <v>23561</v>
      </c>
      <c r="G183" s="73">
        <v>35.738527589999997</v>
      </c>
      <c r="H183" s="73">
        <v>-75.501304140000002</v>
      </c>
      <c r="I183" s="73">
        <v>35.738527589999997</v>
      </c>
      <c r="J183" s="73">
        <v>-75.501304140000002</v>
      </c>
    </row>
    <row r="184" spans="1:10" ht="12.75" customHeight="1">
      <c r="A184" s="73" t="s">
        <v>432</v>
      </c>
      <c r="B184" s="73" t="s">
        <v>517</v>
      </c>
      <c r="C184" s="73" t="s">
        <v>518</v>
      </c>
      <c r="D184" s="73" t="s">
        <v>34</v>
      </c>
      <c r="E184" s="73">
        <v>1</v>
      </c>
      <c r="F184" s="159">
        <v>28540</v>
      </c>
      <c r="G184" s="73">
        <v>35.484964509999998</v>
      </c>
      <c r="H184" s="73">
        <v>-75.47857175</v>
      </c>
      <c r="I184" s="73">
        <v>35.40712379</v>
      </c>
      <c r="J184" s="73">
        <v>-75.485344159999997</v>
      </c>
    </row>
    <row r="185" spans="1:10" ht="12.75" customHeight="1">
      <c r="A185" s="73" t="s">
        <v>432</v>
      </c>
      <c r="B185" s="73" t="s">
        <v>519</v>
      </c>
      <c r="C185" s="73" t="s">
        <v>520</v>
      </c>
      <c r="D185" s="73" t="s">
        <v>34</v>
      </c>
      <c r="E185" s="73">
        <v>3</v>
      </c>
      <c r="F185" s="159">
        <v>205</v>
      </c>
      <c r="G185" s="73">
        <v>35.794641970000001</v>
      </c>
      <c r="H185" s="73">
        <v>-75.54818195</v>
      </c>
      <c r="I185" s="73">
        <v>35.79515009</v>
      </c>
      <c r="J185" s="73">
        <v>-75.548077509999999</v>
      </c>
    </row>
    <row r="186" spans="1:10" ht="12.75" customHeight="1">
      <c r="A186" s="73" t="s">
        <v>432</v>
      </c>
      <c r="B186" s="73" t="s">
        <v>521</v>
      </c>
      <c r="C186" s="73" t="s">
        <v>522</v>
      </c>
      <c r="D186" s="73" t="s">
        <v>34</v>
      </c>
      <c r="E186" s="73">
        <v>1</v>
      </c>
      <c r="F186" s="159">
        <v>25117</v>
      </c>
      <c r="G186" s="73">
        <v>35.775068143493598</v>
      </c>
      <c r="H186" s="73">
        <v>-75.538902272200303</v>
      </c>
      <c r="I186" s="73">
        <v>35.821988957728202</v>
      </c>
      <c r="J186" s="73">
        <v>-75.551776875469599</v>
      </c>
    </row>
    <row r="187" spans="1:10" ht="12.75" customHeight="1">
      <c r="A187" s="73" t="s">
        <v>432</v>
      </c>
      <c r="B187" s="73" t="s">
        <v>523</v>
      </c>
      <c r="C187" s="73" t="s">
        <v>524</v>
      </c>
      <c r="D187" s="73" t="s">
        <v>34</v>
      </c>
      <c r="E187" s="73">
        <v>1</v>
      </c>
      <c r="F187" s="159">
        <v>26878</v>
      </c>
      <c r="G187" s="73">
        <v>35.557573980000001</v>
      </c>
      <c r="H187" s="73">
        <v>-75.461996589999998</v>
      </c>
      <c r="I187" s="73">
        <v>35.484964509999998</v>
      </c>
      <c r="J187" s="73">
        <v>-75.47857175</v>
      </c>
    </row>
    <row r="188" spans="1:10" ht="12.75" customHeight="1">
      <c r="A188" s="73" t="s">
        <v>432</v>
      </c>
      <c r="B188" s="73" t="s">
        <v>525</v>
      </c>
      <c r="C188" s="73" t="s">
        <v>526</v>
      </c>
      <c r="D188" s="73" t="s">
        <v>34</v>
      </c>
      <c r="E188" s="73">
        <v>1</v>
      </c>
      <c r="F188" s="159">
        <v>21521</v>
      </c>
      <c r="G188" s="73">
        <v>35.40712379</v>
      </c>
      <c r="H188" s="73">
        <v>-75.485344159999997</v>
      </c>
      <c r="I188" s="73">
        <v>35.349303130000003</v>
      </c>
      <c r="J188" s="73">
        <v>-75.500110609999993</v>
      </c>
    </row>
    <row r="189" spans="1:10" ht="12.75" customHeight="1">
      <c r="A189" s="73" t="s">
        <v>432</v>
      </c>
      <c r="B189" s="73" t="s">
        <v>527</v>
      </c>
      <c r="C189" s="73" t="s">
        <v>528</v>
      </c>
      <c r="D189" s="73" t="s">
        <v>34</v>
      </c>
      <c r="E189" s="73">
        <v>1</v>
      </c>
      <c r="F189" s="159">
        <v>22929</v>
      </c>
      <c r="G189" s="73">
        <v>35.349297380000003</v>
      </c>
      <c r="H189" s="73">
        <v>-75.500110719999995</v>
      </c>
      <c r="I189" s="73">
        <v>35.287248550000001</v>
      </c>
      <c r="J189" s="73">
        <v>-75.513876940000003</v>
      </c>
    </row>
    <row r="190" spans="1:10" ht="12.75" customHeight="1">
      <c r="A190" s="73" t="s">
        <v>432</v>
      </c>
      <c r="B190" s="73" t="s">
        <v>529</v>
      </c>
      <c r="C190" s="73" t="s">
        <v>530</v>
      </c>
      <c r="D190" s="73" t="s">
        <v>34</v>
      </c>
      <c r="E190" s="73">
        <v>1</v>
      </c>
      <c r="F190" s="159">
        <v>22453</v>
      </c>
      <c r="G190" s="73">
        <v>35.214625669999997</v>
      </c>
      <c r="H190" s="73">
        <v>-75.673234690000001</v>
      </c>
      <c r="I190" s="73">
        <v>35.190337990000003</v>
      </c>
      <c r="J190" s="73">
        <v>-75.740945550000006</v>
      </c>
    </row>
    <row r="191" spans="1:10" ht="12.75" customHeight="1">
      <c r="A191" s="73" t="s">
        <v>432</v>
      </c>
      <c r="B191" s="73" t="s">
        <v>531</v>
      </c>
      <c r="C191" s="73" t="s">
        <v>532</v>
      </c>
      <c r="D191" s="73" t="s">
        <v>34</v>
      </c>
      <c r="E191" s="73">
        <v>2</v>
      </c>
      <c r="F191" s="159">
        <v>1743</v>
      </c>
      <c r="G191" s="73">
        <v>35.911646065648902</v>
      </c>
      <c r="H191" s="73">
        <v>-75.669279087977799</v>
      </c>
      <c r="I191" s="73">
        <v>35.9076835430077</v>
      </c>
      <c r="J191" s="73">
        <v>-75.668978680567903</v>
      </c>
    </row>
    <row r="192" spans="1:10" ht="12.75" customHeight="1">
      <c r="A192" s="73" t="s">
        <v>432</v>
      </c>
      <c r="B192" s="73" t="s">
        <v>533</v>
      </c>
      <c r="C192" s="73" t="s">
        <v>534</v>
      </c>
      <c r="D192" s="73" t="s">
        <v>34</v>
      </c>
      <c r="E192" s="73">
        <v>2</v>
      </c>
      <c r="F192" s="159">
        <v>4488</v>
      </c>
      <c r="G192" s="73"/>
      <c r="H192" s="73"/>
      <c r="I192" s="73"/>
      <c r="J192" s="73"/>
    </row>
    <row r="193" spans="1:10" ht="12.75" customHeight="1">
      <c r="A193" s="73" t="s">
        <v>432</v>
      </c>
      <c r="B193" s="73" t="s">
        <v>535</v>
      </c>
      <c r="C193" s="73" t="s">
        <v>536</v>
      </c>
      <c r="D193" s="73" t="s">
        <v>34</v>
      </c>
      <c r="E193" s="73">
        <v>1</v>
      </c>
      <c r="F193" s="159">
        <v>17408</v>
      </c>
      <c r="G193" s="73">
        <v>35.628254599999998</v>
      </c>
      <c r="H193" s="73">
        <v>-75.468346269999998</v>
      </c>
      <c r="I193" s="73">
        <v>35.596786420000001</v>
      </c>
      <c r="J193" s="73">
        <v>-75.462263250000007</v>
      </c>
    </row>
    <row r="194" spans="1:10" ht="12.75" customHeight="1">
      <c r="A194" s="73" t="s">
        <v>432</v>
      </c>
      <c r="B194" s="73" t="s">
        <v>537</v>
      </c>
      <c r="C194" s="73" t="s">
        <v>538</v>
      </c>
      <c r="D194" s="73" t="s">
        <v>34</v>
      </c>
      <c r="E194" s="73">
        <v>2</v>
      </c>
      <c r="F194" s="159">
        <v>864</v>
      </c>
      <c r="G194" s="73">
        <v>35.533389790000001</v>
      </c>
      <c r="H194" s="73">
        <v>-75.475947599999998</v>
      </c>
      <c r="I194" s="73">
        <v>35.535553880000002</v>
      </c>
      <c r="J194" s="73">
        <v>-75.475279839999999</v>
      </c>
    </row>
    <row r="195" spans="1:10" ht="12.75" customHeight="1">
      <c r="A195" s="73" t="s">
        <v>432</v>
      </c>
      <c r="B195" s="73" t="s">
        <v>539</v>
      </c>
      <c r="C195" s="73" t="s">
        <v>540</v>
      </c>
      <c r="D195" s="73" t="s">
        <v>34</v>
      </c>
      <c r="E195" s="73">
        <v>3</v>
      </c>
      <c r="F195" s="159">
        <v>535</v>
      </c>
      <c r="G195" s="73">
        <v>35.927647749999998</v>
      </c>
      <c r="H195" s="73">
        <v>-75.724475830000003</v>
      </c>
      <c r="I195" s="73">
        <v>35.9262388</v>
      </c>
      <c r="J195" s="73">
        <v>-75.724230129999995</v>
      </c>
    </row>
    <row r="196" spans="1:10" ht="12.75" customHeight="1">
      <c r="A196" s="73" t="s">
        <v>432</v>
      </c>
      <c r="B196" s="73" t="s">
        <v>541</v>
      </c>
      <c r="C196" s="73" t="s">
        <v>542</v>
      </c>
      <c r="D196" s="73" t="s">
        <v>34</v>
      </c>
      <c r="E196" s="73">
        <v>1</v>
      </c>
      <c r="F196" s="159">
        <v>147</v>
      </c>
      <c r="G196" s="73">
        <v>36.136094</v>
      </c>
      <c r="H196" s="73">
        <v>-75.744683989999999</v>
      </c>
      <c r="I196" s="73">
        <v>36.136491470000003</v>
      </c>
      <c r="J196" s="73">
        <v>-75.744616879999995</v>
      </c>
    </row>
    <row r="197" spans="1:10" ht="12.75" customHeight="1">
      <c r="A197" s="73" t="s">
        <v>432</v>
      </c>
      <c r="B197" s="73" t="s">
        <v>543</v>
      </c>
      <c r="C197" s="73" t="s">
        <v>544</v>
      </c>
      <c r="D197" s="73" t="s">
        <v>34</v>
      </c>
      <c r="E197" s="73">
        <v>2</v>
      </c>
      <c r="F197" s="159">
        <v>1019</v>
      </c>
      <c r="G197" s="73">
        <v>35.915990708869302</v>
      </c>
      <c r="H197" s="73">
        <v>-75.703225125265405</v>
      </c>
      <c r="I197" s="73">
        <v>35.915139177598398</v>
      </c>
      <c r="J197" s="73">
        <v>-75.701980580282196</v>
      </c>
    </row>
    <row r="198" spans="1:10" ht="12.75" customHeight="1">
      <c r="A198" s="74" t="s">
        <v>432</v>
      </c>
      <c r="B198" s="74" t="s">
        <v>545</v>
      </c>
      <c r="C198" s="74" t="s">
        <v>546</v>
      </c>
      <c r="D198" s="74" t="s">
        <v>34</v>
      </c>
      <c r="E198" s="74">
        <v>3</v>
      </c>
      <c r="F198" s="160">
        <v>151</v>
      </c>
      <c r="G198" s="74">
        <v>35.841378349999999</v>
      </c>
      <c r="H198" s="74">
        <v>-75.619993570000005</v>
      </c>
      <c r="I198" s="74">
        <v>35.841178079999999</v>
      </c>
      <c r="J198" s="74">
        <v>-75.619700649999999</v>
      </c>
    </row>
    <row r="199" spans="1:10" ht="12.75" customHeight="1">
      <c r="A199" s="33"/>
      <c r="B199" s="34">
        <f>COUNTA(B142:B198)</f>
        <v>57</v>
      </c>
      <c r="C199" s="33"/>
      <c r="D199" s="33"/>
      <c r="E199" s="79"/>
      <c r="F199" s="54">
        <f>SUM(F142:F198)</f>
        <v>604631</v>
      </c>
      <c r="G199" s="33"/>
      <c r="H199" s="33"/>
      <c r="I199" s="33"/>
      <c r="J199" s="33"/>
    </row>
    <row r="200" spans="1:10" ht="12.75" customHeight="1">
      <c r="A200" s="33"/>
      <c r="B200" s="34"/>
      <c r="C200" s="33"/>
      <c r="D200" s="33"/>
      <c r="E200" s="79"/>
      <c r="F200" s="54"/>
      <c r="G200" s="33"/>
      <c r="H200" s="33"/>
      <c r="I200" s="33"/>
      <c r="J200" s="33"/>
    </row>
    <row r="201" spans="1:10" ht="12.75" customHeight="1">
      <c r="A201" s="73" t="s">
        <v>547</v>
      </c>
      <c r="B201" s="73" t="s">
        <v>548</v>
      </c>
      <c r="C201" s="73" t="s">
        <v>549</v>
      </c>
      <c r="D201" s="73" t="s">
        <v>34</v>
      </c>
      <c r="E201" s="73">
        <v>1</v>
      </c>
      <c r="F201" s="159">
        <v>23751</v>
      </c>
      <c r="G201" s="73">
        <v>35.169793390000002</v>
      </c>
      <c r="H201" s="73">
        <v>-75.81039509</v>
      </c>
      <c r="I201" s="73">
        <v>35.141046760000002</v>
      </c>
      <c r="J201" s="73">
        <v>-75.881913460000007</v>
      </c>
    </row>
    <row r="202" spans="1:10" ht="12.75" customHeight="1">
      <c r="A202" s="73" t="s">
        <v>547</v>
      </c>
      <c r="B202" s="73" t="s">
        <v>550</v>
      </c>
      <c r="C202" s="73" t="s">
        <v>551</v>
      </c>
      <c r="D202" s="73" t="s">
        <v>34</v>
      </c>
      <c r="E202" s="73">
        <v>1</v>
      </c>
      <c r="F202" s="159">
        <v>26400</v>
      </c>
      <c r="G202" s="73">
        <v>35.069127960000003</v>
      </c>
      <c r="H202" s="73">
        <v>-75.999619629999998</v>
      </c>
      <c r="I202" s="73">
        <v>35.069127960000003</v>
      </c>
      <c r="J202" s="73">
        <v>-75.999619629999998</v>
      </c>
    </row>
    <row r="203" spans="1:10" ht="12.75" customHeight="1">
      <c r="A203" s="73" t="s">
        <v>547</v>
      </c>
      <c r="B203" s="73" t="s">
        <v>552</v>
      </c>
      <c r="C203" s="73" t="s">
        <v>553</v>
      </c>
      <c r="D203" s="73" t="s">
        <v>34</v>
      </c>
      <c r="E203" s="73">
        <v>1</v>
      </c>
      <c r="F203" s="159">
        <v>20240</v>
      </c>
      <c r="G203" s="73">
        <v>35.141046760000002</v>
      </c>
      <c r="H203" s="73">
        <v>-75.881913460000007</v>
      </c>
      <c r="I203" s="73">
        <v>35.113366640000002</v>
      </c>
      <c r="J203" s="73">
        <v>-75.940508769999994</v>
      </c>
    </row>
    <row r="204" spans="1:10" ht="12.75" customHeight="1">
      <c r="A204" s="73" t="s">
        <v>547</v>
      </c>
      <c r="B204" s="73" t="s">
        <v>554</v>
      </c>
      <c r="C204" s="73" t="s">
        <v>555</v>
      </c>
      <c r="D204" s="73" t="s">
        <v>34</v>
      </c>
      <c r="E204" s="73">
        <v>1</v>
      </c>
      <c r="F204" s="159">
        <v>24826</v>
      </c>
      <c r="G204" s="73">
        <v>35.194607730000001</v>
      </c>
      <c r="H204" s="73">
        <v>-75.763352330000004</v>
      </c>
      <c r="I204" s="73">
        <v>35.169793390000002</v>
      </c>
      <c r="J204" s="73">
        <v>-75.81039509</v>
      </c>
    </row>
    <row r="205" spans="1:10" ht="12.75" customHeight="1">
      <c r="A205" s="74" t="s">
        <v>547</v>
      </c>
      <c r="B205" s="74" t="s">
        <v>556</v>
      </c>
      <c r="C205" s="74" t="s">
        <v>557</v>
      </c>
      <c r="D205" s="74" t="s">
        <v>34</v>
      </c>
      <c r="E205" s="74">
        <v>3</v>
      </c>
      <c r="F205" s="160">
        <v>317</v>
      </c>
      <c r="G205" s="74">
        <v>35.403037329999997</v>
      </c>
      <c r="H205" s="74">
        <v>-76.340118520000004</v>
      </c>
      <c r="I205" s="74">
        <v>35.40370738</v>
      </c>
      <c r="J205" s="74">
        <v>-76.339926520000006</v>
      </c>
    </row>
    <row r="206" spans="1:10" ht="12.75" customHeight="1">
      <c r="A206" s="33"/>
      <c r="B206" s="34">
        <f>COUNTA(B201:B205)</f>
        <v>5</v>
      </c>
      <c r="C206" s="33"/>
      <c r="D206" s="33"/>
      <c r="E206" s="79"/>
      <c r="F206" s="54">
        <f>SUM(F201:F205)</f>
        <v>95534</v>
      </c>
      <c r="G206" s="33"/>
      <c r="H206" s="33"/>
      <c r="I206" s="33"/>
      <c r="J206" s="33"/>
    </row>
    <row r="207" spans="1:10" ht="12.75" customHeight="1">
      <c r="A207" s="33"/>
      <c r="B207" s="34"/>
      <c r="C207" s="33"/>
      <c r="D207" s="33"/>
      <c r="E207" s="79"/>
      <c r="F207" s="54"/>
      <c r="G207" s="33"/>
      <c r="H207" s="33"/>
      <c r="I207" s="33"/>
      <c r="J207" s="33"/>
    </row>
    <row r="208" spans="1:10" ht="12.75" customHeight="1">
      <c r="A208" s="73" t="s">
        <v>558</v>
      </c>
      <c r="B208" s="73" t="s">
        <v>559</v>
      </c>
      <c r="C208" s="73" t="s">
        <v>560</v>
      </c>
      <c r="D208" s="73" t="s">
        <v>34</v>
      </c>
      <c r="E208" s="73">
        <v>2</v>
      </c>
      <c r="F208" s="159">
        <v>2652</v>
      </c>
      <c r="G208" s="73">
        <v>34.18164367</v>
      </c>
      <c r="H208" s="73">
        <v>-77.819729350000003</v>
      </c>
      <c r="I208" s="73">
        <v>34.17570078</v>
      </c>
      <c r="J208" s="73">
        <v>-77.824304749999996</v>
      </c>
    </row>
    <row r="209" spans="1:10" ht="12.75" customHeight="1">
      <c r="A209" s="73" t="s">
        <v>558</v>
      </c>
      <c r="B209" s="73" t="s">
        <v>561</v>
      </c>
      <c r="C209" s="73" t="s">
        <v>562</v>
      </c>
      <c r="D209" s="73" t="s">
        <v>34</v>
      </c>
      <c r="E209" s="73">
        <v>1</v>
      </c>
      <c r="F209" s="159">
        <v>1901</v>
      </c>
      <c r="G209" s="73"/>
      <c r="H209" s="73"/>
      <c r="I209" s="73"/>
      <c r="J209" s="73"/>
    </row>
    <row r="210" spans="1:10" ht="12.75" customHeight="1">
      <c r="A210" s="73" t="s">
        <v>558</v>
      </c>
      <c r="B210" s="73" t="s">
        <v>563</v>
      </c>
      <c r="C210" s="73" t="s">
        <v>564</v>
      </c>
      <c r="D210" s="73" t="s">
        <v>34</v>
      </c>
      <c r="E210" s="73">
        <v>1</v>
      </c>
      <c r="F210" s="159">
        <v>3860</v>
      </c>
      <c r="G210" s="73"/>
      <c r="H210" s="73"/>
      <c r="I210" s="73"/>
      <c r="J210" s="73"/>
    </row>
    <row r="211" spans="1:10" ht="12.75" customHeight="1">
      <c r="A211" s="73" t="s">
        <v>558</v>
      </c>
      <c r="B211" s="73" t="s">
        <v>565</v>
      </c>
      <c r="C211" s="73" t="s">
        <v>566</v>
      </c>
      <c r="D211" s="73" t="s">
        <v>34</v>
      </c>
      <c r="E211" s="73">
        <v>1</v>
      </c>
      <c r="F211" s="159">
        <v>2740</v>
      </c>
      <c r="G211" s="73"/>
      <c r="H211" s="73"/>
      <c r="I211" s="73"/>
      <c r="J211" s="73"/>
    </row>
    <row r="212" spans="1:10" ht="12.75" customHeight="1">
      <c r="A212" s="73" t="s">
        <v>558</v>
      </c>
      <c r="B212" s="73" t="s">
        <v>567</v>
      </c>
      <c r="C212" s="73" t="s">
        <v>568</v>
      </c>
      <c r="D212" s="73" t="s">
        <v>34</v>
      </c>
      <c r="E212" s="73">
        <v>1</v>
      </c>
      <c r="F212" s="159">
        <v>1320</v>
      </c>
      <c r="G212" s="73">
        <v>34.18861562</v>
      </c>
      <c r="H212" s="73">
        <v>-77.813023430000001</v>
      </c>
      <c r="I212" s="73">
        <v>34.185350980000003</v>
      </c>
      <c r="J212" s="73">
        <v>-77.814488870000005</v>
      </c>
    </row>
    <row r="213" spans="1:10" ht="12.75" customHeight="1">
      <c r="A213" s="73" t="s">
        <v>558</v>
      </c>
      <c r="B213" s="73" t="s">
        <v>569</v>
      </c>
      <c r="C213" s="73" t="s">
        <v>570</v>
      </c>
      <c r="D213" s="73" t="s">
        <v>34</v>
      </c>
      <c r="E213" s="73">
        <v>1</v>
      </c>
      <c r="F213" s="159">
        <v>12000</v>
      </c>
      <c r="G213" s="73"/>
      <c r="H213" s="73"/>
      <c r="I213" s="73"/>
      <c r="J213" s="73"/>
    </row>
    <row r="214" spans="1:10" ht="12.75" customHeight="1">
      <c r="A214" s="73" t="s">
        <v>558</v>
      </c>
      <c r="B214" s="73" t="s">
        <v>571</v>
      </c>
      <c r="C214" s="73" t="s">
        <v>572</v>
      </c>
      <c r="D214" s="73" t="s">
        <v>34</v>
      </c>
      <c r="E214" s="73">
        <v>1</v>
      </c>
      <c r="F214" s="159">
        <v>1273</v>
      </c>
      <c r="G214" s="73"/>
      <c r="H214" s="73"/>
      <c r="I214" s="73"/>
      <c r="J214" s="73"/>
    </row>
    <row r="215" spans="1:10" ht="12.75" customHeight="1">
      <c r="A215" s="73" t="s">
        <v>558</v>
      </c>
      <c r="B215" s="73" t="s">
        <v>573</v>
      </c>
      <c r="C215" s="73" t="s">
        <v>574</v>
      </c>
      <c r="D215" s="73" t="s">
        <v>34</v>
      </c>
      <c r="E215" s="73">
        <v>3</v>
      </c>
      <c r="F215" s="159">
        <v>2601</v>
      </c>
      <c r="G215" s="73">
        <v>34.051237150794698</v>
      </c>
      <c r="H215" s="73">
        <v>-77.915682781817793</v>
      </c>
      <c r="I215" s="73">
        <v>34.048108080728198</v>
      </c>
      <c r="J215" s="73">
        <v>-77.921025742174194</v>
      </c>
    </row>
    <row r="216" spans="1:10" ht="12.75" customHeight="1">
      <c r="A216" s="73" t="s">
        <v>558</v>
      </c>
      <c r="B216" s="73" t="s">
        <v>575</v>
      </c>
      <c r="C216" s="73" t="s">
        <v>576</v>
      </c>
      <c r="D216" s="73" t="s">
        <v>34</v>
      </c>
      <c r="E216" s="73">
        <v>1</v>
      </c>
      <c r="F216" s="159">
        <v>16999</v>
      </c>
      <c r="G216" s="73"/>
      <c r="H216" s="73"/>
      <c r="I216" s="73"/>
      <c r="J216" s="73"/>
    </row>
    <row r="217" spans="1:10" ht="12.75" customHeight="1">
      <c r="A217" s="73" t="s">
        <v>558</v>
      </c>
      <c r="B217" s="73" t="s">
        <v>577</v>
      </c>
      <c r="C217" s="73" t="s">
        <v>578</v>
      </c>
      <c r="D217" s="73" t="s">
        <v>34</v>
      </c>
      <c r="E217" s="73">
        <v>2</v>
      </c>
      <c r="F217" s="159">
        <v>1047</v>
      </c>
      <c r="G217" s="73">
        <v>34.077230299999997</v>
      </c>
      <c r="H217" s="73">
        <v>-77.877635170000005</v>
      </c>
      <c r="I217" s="73">
        <v>34.07937064</v>
      </c>
      <c r="J217" s="73">
        <v>-77.875873679999998</v>
      </c>
    </row>
    <row r="218" spans="1:10" ht="12.75" customHeight="1">
      <c r="A218" s="73" t="s">
        <v>558</v>
      </c>
      <c r="B218" s="73" t="s">
        <v>579</v>
      </c>
      <c r="C218" s="73" t="s">
        <v>580</v>
      </c>
      <c r="D218" s="73" t="s">
        <v>34</v>
      </c>
      <c r="E218" s="73">
        <v>1</v>
      </c>
      <c r="F218" s="159">
        <v>26985</v>
      </c>
      <c r="G218" s="73">
        <v>33.980096000000003</v>
      </c>
      <c r="H218" s="73">
        <v>-77.911538570000005</v>
      </c>
      <c r="I218" s="73">
        <v>33.917726420000001</v>
      </c>
      <c r="J218" s="73">
        <v>-77.943825099999998</v>
      </c>
    </row>
    <row r="219" spans="1:10" ht="12.75" customHeight="1">
      <c r="A219" s="73" t="s">
        <v>558</v>
      </c>
      <c r="B219" s="73" t="s">
        <v>581</v>
      </c>
      <c r="C219" s="73" t="s">
        <v>582</v>
      </c>
      <c r="D219" s="73" t="s">
        <v>34</v>
      </c>
      <c r="E219" s="73">
        <v>2</v>
      </c>
      <c r="F219" s="159">
        <v>1604</v>
      </c>
      <c r="G219" s="73">
        <v>33.959248420000002</v>
      </c>
      <c r="H219" s="73">
        <v>-77.944571929999995</v>
      </c>
      <c r="I219" s="73">
        <v>33.958359430000002</v>
      </c>
      <c r="J219" s="73">
        <v>-77.941212960000001</v>
      </c>
    </row>
    <row r="220" spans="1:10" ht="12.75" customHeight="1">
      <c r="A220" s="73" t="s">
        <v>558</v>
      </c>
      <c r="B220" s="73" t="s">
        <v>583</v>
      </c>
      <c r="C220" s="73" t="s">
        <v>584</v>
      </c>
      <c r="D220" s="73" t="s">
        <v>34</v>
      </c>
      <c r="E220" s="73">
        <v>1</v>
      </c>
      <c r="F220" s="159">
        <v>36763</v>
      </c>
      <c r="G220" s="73">
        <v>34.223299959842997</v>
      </c>
      <c r="H220" s="73">
        <v>77.781296781270299</v>
      </c>
      <c r="I220" s="73">
        <v>34.3016844859619</v>
      </c>
      <c r="J220" s="73">
        <v>-77.705422452667904</v>
      </c>
    </row>
    <row r="221" spans="1:10" ht="12.75" customHeight="1">
      <c r="A221" s="73" t="s">
        <v>558</v>
      </c>
      <c r="B221" s="73" t="s">
        <v>585</v>
      </c>
      <c r="C221" s="73" t="s">
        <v>586</v>
      </c>
      <c r="D221" s="73" t="s">
        <v>34</v>
      </c>
      <c r="E221" s="73">
        <v>1</v>
      </c>
      <c r="F221" s="159">
        <v>9474</v>
      </c>
      <c r="G221" s="73">
        <v>34.000184179999998</v>
      </c>
      <c r="H221" s="73">
        <v>-77.904679990000005</v>
      </c>
      <c r="I221" s="73">
        <v>34.000184179999998</v>
      </c>
      <c r="J221" s="73">
        <v>-77.904679990000005</v>
      </c>
    </row>
    <row r="222" spans="1:10" ht="12.75" customHeight="1">
      <c r="A222" s="73" t="s">
        <v>558</v>
      </c>
      <c r="B222" s="73" t="s">
        <v>587</v>
      </c>
      <c r="C222" s="73" t="s">
        <v>588</v>
      </c>
      <c r="D222" s="73" t="s">
        <v>34</v>
      </c>
      <c r="E222" s="73">
        <v>1</v>
      </c>
      <c r="F222" s="159">
        <v>32983</v>
      </c>
      <c r="G222" s="73">
        <v>34.199379920812198</v>
      </c>
      <c r="H222" s="73">
        <v>-77.799596775669102</v>
      </c>
      <c r="I222" s="73">
        <v>34.186742857672797</v>
      </c>
      <c r="J222" s="73">
        <v>-77.808523167269698</v>
      </c>
    </row>
    <row r="223" spans="1:10" ht="12.75" customHeight="1">
      <c r="A223" s="73" t="s">
        <v>558</v>
      </c>
      <c r="B223" s="73" t="s">
        <v>589</v>
      </c>
      <c r="C223" s="73" t="s">
        <v>590</v>
      </c>
      <c r="D223" s="73" t="s">
        <v>34</v>
      </c>
      <c r="E223" s="73">
        <v>1</v>
      </c>
      <c r="F223" s="159">
        <v>5427</v>
      </c>
      <c r="G223" s="73">
        <v>34.201198419999997</v>
      </c>
      <c r="H223" s="73">
        <v>-77.794407059999998</v>
      </c>
      <c r="I223" s="73">
        <v>34.221743420000003</v>
      </c>
      <c r="J223" s="73">
        <v>-77.778958149999994</v>
      </c>
    </row>
    <row r="224" spans="1:10" ht="12.75" customHeight="1">
      <c r="A224" s="73" t="s">
        <v>558</v>
      </c>
      <c r="B224" s="73" t="s">
        <v>591</v>
      </c>
      <c r="C224" s="73" t="s">
        <v>592</v>
      </c>
      <c r="D224" s="73" t="s">
        <v>34</v>
      </c>
      <c r="E224" s="73">
        <v>1</v>
      </c>
      <c r="F224" s="159">
        <v>7021</v>
      </c>
      <c r="G224" s="73">
        <v>34.022948810000003</v>
      </c>
      <c r="H224" s="73">
        <v>-77.895689390000001</v>
      </c>
      <c r="I224" s="73">
        <v>34.005192530000002</v>
      </c>
      <c r="J224" s="73">
        <v>-77.902668329999997</v>
      </c>
    </row>
    <row r="225" spans="1:10" ht="12.75" customHeight="1">
      <c r="A225" s="73" t="s">
        <v>558</v>
      </c>
      <c r="B225" s="73" t="s">
        <v>593</v>
      </c>
      <c r="C225" s="73" t="s">
        <v>594</v>
      </c>
      <c r="D225" s="73" t="s">
        <v>34</v>
      </c>
      <c r="E225" s="73">
        <v>2</v>
      </c>
      <c r="F225" s="159">
        <v>138</v>
      </c>
      <c r="G225" s="73"/>
      <c r="H225" s="73"/>
      <c r="I225" s="73"/>
      <c r="J225" s="73"/>
    </row>
    <row r="226" spans="1:10" ht="12.75" customHeight="1">
      <c r="A226" s="73" t="s">
        <v>558</v>
      </c>
      <c r="B226" s="73" t="s">
        <v>595</v>
      </c>
      <c r="C226" s="73" t="s">
        <v>596</v>
      </c>
      <c r="D226" s="73" t="s">
        <v>34</v>
      </c>
      <c r="E226" s="73">
        <v>1</v>
      </c>
      <c r="F226" s="159">
        <v>3615</v>
      </c>
      <c r="G226" s="73"/>
      <c r="H226" s="73"/>
      <c r="I226" s="73"/>
      <c r="J226" s="73"/>
    </row>
    <row r="227" spans="1:10" ht="12.75" customHeight="1">
      <c r="A227" s="73" t="s">
        <v>558</v>
      </c>
      <c r="B227" s="73" t="s">
        <v>597</v>
      </c>
      <c r="C227" s="73" t="s">
        <v>598</v>
      </c>
      <c r="D227" s="73" t="s">
        <v>34</v>
      </c>
      <c r="E227" s="73">
        <v>3</v>
      </c>
      <c r="F227" s="159">
        <v>273</v>
      </c>
      <c r="G227" s="73"/>
      <c r="H227" s="73"/>
      <c r="I227" s="73"/>
      <c r="J227" s="73"/>
    </row>
    <row r="228" spans="1:10" ht="12.75" customHeight="1">
      <c r="A228" s="74" t="s">
        <v>558</v>
      </c>
      <c r="B228" s="74" t="s">
        <v>599</v>
      </c>
      <c r="C228" s="74" t="s">
        <v>600</v>
      </c>
      <c r="D228" s="74" t="s">
        <v>34</v>
      </c>
      <c r="E228" s="74">
        <v>1</v>
      </c>
      <c r="F228" s="160">
        <v>10000</v>
      </c>
      <c r="G228" s="74"/>
      <c r="H228" s="74"/>
      <c r="I228" s="74"/>
      <c r="J228" s="74"/>
    </row>
    <row r="229" spans="1:10" ht="12.75" customHeight="1">
      <c r="A229" s="33"/>
      <c r="B229" s="34">
        <f>COUNTA(B208:B228)</f>
        <v>21</v>
      </c>
      <c r="C229" s="33"/>
      <c r="D229" s="33"/>
      <c r="E229" s="79"/>
      <c r="F229" s="54">
        <f>SUM(F208:F228)</f>
        <v>180676</v>
      </c>
      <c r="G229" s="33"/>
      <c r="H229" s="33"/>
      <c r="I229" s="33"/>
      <c r="J229" s="33"/>
    </row>
    <row r="230" spans="1:10" ht="12.75" customHeight="1">
      <c r="A230" s="33"/>
      <c r="B230" s="34"/>
      <c r="C230" s="33"/>
      <c r="D230" s="33"/>
      <c r="E230" s="79"/>
      <c r="F230" s="54"/>
      <c r="G230" s="33"/>
      <c r="H230" s="33"/>
      <c r="I230" s="33"/>
      <c r="J230" s="33"/>
    </row>
    <row r="231" spans="1:10" ht="12.75" customHeight="1">
      <c r="A231" s="73" t="s">
        <v>601</v>
      </c>
      <c r="B231" s="73" t="s">
        <v>602</v>
      </c>
      <c r="C231" s="73" t="s">
        <v>603</v>
      </c>
      <c r="D231" s="73" t="s">
        <v>34</v>
      </c>
      <c r="E231" s="73">
        <v>1</v>
      </c>
      <c r="F231" s="159">
        <v>26400</v>
      </c>
      <c r="G231" s="73"/>
      <c r="H231" s="73"/>
      <c r="I231" s="73"/>
      <c r="J231" s="73"/>
    </row>
    <row r="232" spans="1:10" ht="12.75" customHeight="1">
      <c r="A232" s="73" t="s">
        <v>601</v>
      </c>
      <c r="B232" s="73" t="s">
        <v>604</v>
      </c>
      <c r="C232" s="73" t="s">
        <v>605</v>
      </c>
      <c r="D232" s="73" t="s">
        <v>34</v>
      </c>
      <c r="E232" s="73">
        <v>1</v>
      </c>
      <c r="F232" s="159">
        <v>38516</v>
      </c>
      <c r="G232" s="73">
        <v>34.530035587529902</v>
      </c>
      <c r="H232" s="73">
        <v>-77.337570179664397</v>
      </c>
      <c r="I232" s="73">
        <v>34.5936501045529</v>
      </c>
      <c r="J232" s="73">
        <v>-77.231483448722202</v>
      </c>
    </row>
    <row r="233" spans="1:10" ht="12.75" customHeight="1">
      <c r="A233" s="73" t="s">
        <v>601</v>
      </c>
      <c r="B233" s="73" t="s">
        <v>606</v>
      </c>
      <c r="C233" s="73" t="s">
        <v>607</v>
      </c>
      <c r="D233" s="73" t="s">
        <v>34</v>
      </c>
      <c r="E233" s="73">
        <v>1</v>
      </c>
      <c r="F233" s="159">
        <v>11321</v>
      </c>
      <c r="G233" s="73"/>
      <c r="H233" s="73"/>
      <c r="I233" s="73"/>
      <c r="J233" s="73"/>
    </row>
    <row r="234" spans="1:10" ht="12.75" customHeight="1">
      <c r="A234" s="73" t="s">
        <v>601</v>
      </c>
      <c r="B234" s="73" t="s">
        <v>608</v>
      </c>
      <c r="C234" s="73" t="s">
        <v>609</v>
      </c>
      <c r="D234" s="73" t="s">
        <v>34</v>
      </c>
      <c r="E234" s="73">
        <v>3</v>
      </c>
      <c r="F234" s="159">
        <v>1377</v>
      </c>
      <c r="G234" s="73">
        <v>34.499972247000002</v>
      </c>
      <c r="H234" s="73">
        <v>-77.427359103000001</v>
      </c>
      <c r="I234" s="73">
        <v>34.496951443999997</v>
      </c>
      <c r="J234" s="73">
        <v>-77.427771855000003</v>
      </c>
    </row>
    <row r="235" spans="1:10" ht="12.75" customHeight="1">
      <c r="A235" s="73" t="s">
        <v>601</v>
      </c>
      <c r="B235" s="73" t="s">
        <v>610</v>
      </c>
      <c r="C235" s="73" t="s">
        <v>611</v>
      </c>
      <c r="D235" s="73" t="s">
        <v>34</v>
      </c>
      <c r="E235" s="73">
        <v>2</v>
      </c>
      <c r="F235" s="159">
        <v>1026</v>
      </c>
      <c r="G235" s="73">
        <v>34.697561489999998</v>
      </c>
      <c r="H235" s="73">
        <v>-77.427940640000003</v>
      </c>
      <c r="I235" s="73">
        <v>34.697744489999998</v>
      </c>
      <c r="J235" s="73">
        <v>-77.430515729999996</v>
      </c>
    </row>
    <row r="236" spans="1:10" ht="12.75" customHeight="1">
      <c r="A236" s="73" t="s">
        <v>601</v>
      </c>
      <c r="B236" s="73" t="s">
        <v>612</v>
      </c>
      <c r="C236" s="73" t="s">
        <v>613</v>
      </c>
      <c r="D236" s="73" t="s">
        <v>34</v>
      </c>
      <c r="E236" s="73">
        <v>3</v>
      </c>
      <c r="F236" s="159">
        <v>677</v>
      </c>
      <c r="G236" s="73">
        <v>34.742927309999999</v>
      </c>
      <c r="H236" s="73">
        <v>-77.427828099999999</v>
      </c>
      <c r="I236" s="73">
        <v>34.742174560000002</v>
      </c>
      <c r="J236" s="73">
        <v>-77.426412839999998</v>
      </c>
    </row>
    <row r="237" spans="1:10" ht="12.75" customHeight="1">
      <c r="A237" s="73" t="s">
        <v>601</v>
      </c>
      <c r="B237" s="73" t="s">
        <v>614</v>
      </c>
      <c r="C237" s="73" t="s">
        <v>615</v>
      </c>
      <c r="D237" s="73" t="s">
        <v>34</v>
      </c>
      <c r="E237" s="73">
        <v>2</v>
      </c>
      <c r="F237" s="159">
        <v>537</v>
      </c>
      <c r="G237" s="73"/>
      <c r="H237" s="73"/>
      <c r="I237" s="73"/>
      <c r="J237" s="73"/>
    </row>
    <row r="238" spans="1:10" ht="12.75" customHeight="1">
      <c r="A238" s="73" t="s">
        <v>601</v>
      </c>
      <c r="B238" s="73" t="s">
        <v>616</v>
      </c>
      <c r="C238" s="73" t="s">
        <v>617</v>
      </c>
      <c r="D238" s="73" t="s">
        <v>34</v>
      </c>
      <c r="E238" s="73">
        <v>1</v>
      </c>
      <c r="F238" s="159">
        <v>24993</v>
      </c>
      <c r="G238" s="73"/>
      <c r="H238" s="73"/>
      <c r="I238" s="73"/>
      <c r="J238" s="73"/>
    </row>
    <row r="239" spans="1:10" ht="12.75" customHeight="1">
      <c r="A239" s="73" t="s">
        <v>601</v>
      </c>
      <c r="B239" s="73" t="s">
        <v>618</v>
      </c>
      <c r="C239" s="73" t="s">
        <v>619</v>
      </c>
      <c r="D239" s="73" t="s">
        <v>34</v>
      </c>
      <c r="E239" s="73">
        <v>2</v>
      </c>
      <c r="F239" s="159">
        <v>1298</v>
      </c>
      <c r="G239" s="73"/>
      <c r="H239" s="73"/>
      <c r="I239" s="73"/>
      <c r="J239" s="73"/>
    </row>
    <row r="240" spans="1:10" ht="12.75" customHeight="1">
      <c r="A240" s="73" t="s">
        <v>601</v>
      </c>
      <c r="B240" s="73" t="s">
        <v>620</v>
      </c>
      <c r="C240" s="73" t="s">
        <v>621</v>
      </c>
      <c r="D240" s="73" t="s">
        <v>34</v>
      </c>
      <c r="E240" s="73">
        <v>1</v>
      </c>
      <c r="F240" s="159">
        <v>24276</v>
      </c>
      <c r="G240" s="73">
        <v>34.44216814</v>
      </c>
      <c r="H240" s="73">
        <v>-77.51532315</v>
      </c>
      <c r="I240" s="73">
        <v>34.478248100000002</v>
      </c>
      <c r="J240" s="73">
        <v>-77.448215509999997</v>
      </c>
    </row>
    <row r="241" spans="1:10" ht="12.75" customHeight="1">
      <c r="A241" s="73" t="s">
        <v>601</v>
      </c>
      <c r="B241" s="73" t="s">
        <v>622</v>
      </c>
      <c r="C241" s="73" t="s">
        <v>623</v>
      </c>
      <c r="D241" s="73" t="s">
        <v>34</v>
      </c>
      <c r="E241" s="73">
        <v>1</v>
      </c>
      <c r="F241" s="159">
        <v>4107</v>
      </c>
      <c r="G241" s="73">
        <v>34.477693882363901</v>
      </c>
      <c r="H241" s="73">
        <v>-77.447948445029596</v>
      </c>
      <c r="I241" s="73">
        <v>34.797956130537997</v>
      </c>
      <c r="J241" s="73">
        <v>-77.412242878628106</v>
      </c>
    </row>
    <row r="242" spans="1:10" ht="12.75" customHeight="1">
      <c r="A242" s="73" t="s">
        <v>601</v>
      </c>
      <c r="B242" s="73" t="s">
        <v>624</v>
      </c>
      <c r="C242" s="73" t="s">
        <v>625</v>
      </c>
      <c r="D242" s="73" t="s">
        <v>34</v>
      </c>
      <c r="E242" s="73">
        <v>2</v>
      </c>
      <c r="F242" s="159">
        <v>5500</v>
      </c>
      <c r="G242" s="73">
        <v>34.6214838099933</v>
      </c>
      <c r="H242" s="73">
        <v>-77.175779331908402</v>
      </c>
      <c r="I242" s="73">
        <v>34.6225079688504</v>
      </c>
      <c r="J242" s="73">
        <v>-77.1828174483624</v>
      </c>
    </row>
    <row r="243" spans="1:10" ht="12.75" customHeight="1">
      <c r="A243" s="73" t="s">
        <v>601</v>
      </c>
      <c r="B243" s="73" t="s">
        <v>626</v>
      </c>
      <c r="C243" s="73" t="s">
        <v>627</v>
      </c>
      <c r="D243" s="73" t="s">
        <v>34</v>
      </c>
      <c r="E243" s="73">
        <v>2</v>
      </c>
      <c r="F243" s="159">
        <v>462</v>
      </c>
      <c r="G243" s="73">
        <v>34.652855039999999</v>
      </c>
      <c r="H243" s="73">
        <v>-77.164667289999997</v>
      </c>
      <c r="I243" s="73">
        <v>34.652285460000002</v>
      </c>
      <c r="J243" s="73">
        <v>-77.165954080000006</v>
      </c>
    </row>
    <row r="244" spans="1:10" ht="12.75" customHeight="1">
      <c r="A244" s="73" t="s">
        <v>601</v>
      </c>
      <c r="B244" s="73" t="s">
        <v>628</v>
      </c>
      <c r="C244" s="73" t="s">
        <v>629</v>
      </c>
      <c r="D244" s="73" t="s">
        <v>34</v>
      </c>
      <c r="E244" s="73">
        <v>3</v>
      </c>
      <c r="F244" s="159">
        <v>178</v>
      </c>
      <c r="G244" s="73">
        <v>34.639827160000003</v>
      </c>
      <c r="H244" s="73">
        <v>-77.139664019999998</v>
      </c>
      <c r="I244" s="73">
        <v>34.639636670000002</v>
      </c>
      <c r="J244" s="73">
        <v>-77.139328800000001</v>
      </c>
    </row>
    <row r="245" spans="1:10" ht="12.75" customHeight="1">
      <c r="A245" s="73" t="s">
        <v>601</v>
      </c>
      <c r="B245" s="73" t="s">
        <v>630</v>
      </c>
      <c r="C245" s="73" t="s">
        <v>631</v>
      </c>
      <c r="D245" s="73" t="s">
        <v>34</v>
      </c>
      <c r="E245" s="73">
        <v>2</v>
      </c>
      <c r="F245" s="159">
        <v>1163</v>
      </c>
      <c r="G245" s="73">
        <v>34.469984259999997</v>
      </c>
      <c r="H245" s="73">
        <v>-77.507905949999994</v>
      </c>
      <c r="I245" s="73">
        <v>34.467787540000003</v>
      </c>
      <c r="J245" s="73">
        <v>-77.510699079999995</v>
      </c>
    </row>
    <row r="246" spans="1:10" ht="12.75" customHeight="1">
      <c r="A246" s="74" t="s">
        <v>601</v>
      </c>
      <c r="B246" s="74" t="s">
        <v>632</v>
      </c>
      <c r="C246" s="74" t="s">
        <v>633</v>
      </c>
      <c r="D246" s="74" t="s">
        <v>34</v>
      </c>
      <c r="E246" s="74">
        <v>2</v>
      </c>
      <c r="F246" s="160">
        <v>331</v>
      </c>
      <c r="G246" s="74">
        <v>34.684826919999999</v>
      </c>
      <c r="H246" s="74">
        <v>-77.122727319999996</v>
      </c>
      <c r="I246" s="74">
        <v>34.684875310000002</v>
      </c>
      <c r="J246" s="74">
        <v>-77.123873739999993</v>
      </c>
    </row>
    <row r="247" spans="1:10" ht="12.75" customHeight="1">
      <c r="A247" s="33"/>
      <c r="B247" s="34">
        <f>COUNTA(B231:B246)</f>
        <v>16</v>
      </c>
      <c r="C247" s="33"/>
      <c r="D247" s="33"/>
      <c r="E247" s="79"/>
      <c r="F247" s="54">
        <f>SUM(F231:F246)</f>
        <v>142162</v>
      </c>
      <c r="G247" s="33"/>
      <c r="H247" s="33"/>
      <c r="I247" s="33"/>
      <c r="J247" s="33"/>
    </row>
    <row r="248" spans="1:10" ht="12.75" customHeight="1">
      <c r="A248" s="33"/>
      <c r="B248" s="34"/>
      <c r="C248" s="33"/>
      <c r="D248" s="33"/>
      <c r="E248" s="79"/>
      <c r="F248" s="54"/>
      <c r="G248" s="33"/>
      <c r="H248" s="33"/>
      <c r="I248" s="33"/>
      <c r="J248" s="33"/>
    </row>
    <row r="249" spans="1:10" ht="12.75" customHeight="1">
      <c r="A249" s="73" t="s">
        <v>634</v>
      </c>
      <c r="B249" s="73" t="s">
        <v>635</v>
      </c>
      <c r="C249" s="73" t="s">
        <v>636</v>
      </c>
      <c r="D249" s="73" t="s">
        <v>34</v>
      </c>
      <c r="E249" s="73">
        <v>2</v>
      </c>
      <c r="F249" s="159">
        <v>939</v>
      </c>
      <c r="G249" s="73">
        <v>34.994233749999999</v>
      </c>
      <c r="H249" s="73">
        <v>-76.752055870000007</v>
      </c>
      <c r="I249" s="73">
        <v>34.99583861</v>
      </c>
      <c r="J249" s="73">
        <v>-76.751393530000001</v>
      </c>
    </row>
    <row r="250" spans="1:10" ht="12.75" customHeight="1">
      <c r="A250" s="73" t="s">
        <v>634</v>
      </c>
      <c r="B250" s="73" t="s">
        <v>637</v>
      </c>
      <c r="C250" s="73" t="s">
        <v>638</v>
      </c>
      <c r="D250" s="73" t="s">
        <v>34</v>
      </c>
      <c r="E250" s="73">
        <v>2</v>
      </c>
      <c r="F250" s="159">
        <v>2900</v>
      </c>
      <c r="G250" s="73">
        <v>34.97079248</v>
      </c>
      <c r="H250" s="73">
        <v>-76.797859619999997</v>
      </c>
      <c r="I250" s="73">
        <v>34.964894630000003</v>
      </c>
      <c r="J250" s="73">
        <v>-76.802943909999996</v>
      </c>
    </row>
    <row r="251" spans="1:10" ht="12.75" customHeight="1">
      <c r="A251" s="73" t="s">
        <v>634</v>
      </c>
      <c r="B251" s="73" t="s">
        <v>639</v>
      </c>
      <c r="C251" s="73" t="s">
        <v>640</v>
      </c>
      <c r="D251" s="73" t="s">
        <v>34</v>
      </c>
      <c r="E251" s="73">
        <v>2</v>
      </c>
      <c r="F251" s="159">
        <v>2805</v>
      </c>
      <c r="G251" s="73">
        <v>34.993342869999999</v>
      </c>
      <c r="H251" s="73">
        <v>-76.852232860000001</v>
      </c>
      <c r="I251" s="73">
        <v>34.998143910000003</v>
      </c>
      <c r="J251" s="73">
        <v>-76.859402680000002</v>
      </c>
    </row>
    <row r="252" spans="1:10" ht="12.75" customHeight="1">
      <c r="A252" s="73" t="s">
        <v>634</v>
      </c>
      <c r="B252" s="73" t="s">
        <v>641</v>
      </c>
      <c r="C252" s="73" t="s">
        <v>642</v>
      </c>
      <c r="D252" s="73" t="s">
        <v>34</v>
      </c>
      <c r="E252" s="73">
        <v>2</v>
      </c>
      <c r="F252" s="159">
        <v>589</v>
      </c>
      <c r="G252" s="73">
        <v>35.024814120000002</v>
      </c>
      <c r="H252" s="73">
        <v>-76.90089657</v>
      </c>
      <c r="I252" s="73">
        <v>35.023825619999997</v>
      </c>
      <c r="J252" s="73">
        <v>-76.899642360000001</v>
      </c>
    </row>
    <row r="253" spans="1:10" ht="12.75" customHeight="1">
      <c r="A253" s="73" t="s">
        <v>634</v>
      </c>
      <c r="B253" s="73" t="s">
        <v>643</v>
      </c>
      <c r="C253" s="73" t="s">
        <v>644</v>
      </c>
      <c r="D253" s="73" t="s">
        <v>34</v>
      </c>
      <c r="E253" s="73">
        <v>2</v>
      </c>
      <c r="F253" s="159">
        <v>4590</v>
      </c>
      <c r="G253" s="73">
        <v>34.97079248</v>
      </c>
      <c r="H253" s="73">
        <v>-76.797858559999995</v>
      </c>
      <c r="I253" s="73">
        <v>34.97335812</v>
      </c>
      <c r="J253" s="73">
        <v>-76.791070050000002</v>
      </c>
    </row>
    <row r="254" spans="1:10" ht="12.75" customHeight="1">
      <c r="A254" s="73" t="s">
        <v>634</v>
      </c>
      <c r="B254" s="73" t="s">
        <v>645</v>
      </c>
      <c r="C254" s="73" t="s">
        <v>646</v>
      </c>
      <c r="D254" s="73" t="s">
        <v>34</v>
      </c>
      <c r="E254" s="73">
        <v>2</v>
      </c>
      <c r="F254" s="159">
        <v>2071</v>
      </c>
      <c r="G254" s="73">
        <v>35.005160910000001</v>
      </c>
      <c r="H254" s="73">
        <v>-76.711473940000005</v>
      </c>
      <c r="I254" s="73">
        <v>35.010428650000001</v>
      </c>
      <c r="J254" s="73">
        <v>-76.709357389999994</v>
      </c>
    </row>
    <row r="255" spans="1:10" ht="12.75" customHeight="1">
      <c r="A255" s="73" t="s">
        <v>634</v>
      </c>
      <c r="B255" s="73" t="s">
        <v>647</v>
      </c>
      <c r="C255" s="73" t="s">
        <v>648</v>
      </c>
      <c r="D255" s="73" t="s">
        <v>34</v>
      </c>
      <c r="E255" s="73">
        <v>1</v>
      </c>
      <c r="F255" s="159">
        <v>483</v>
      </c>
      <c r="G255" s="73">
        <v>34.993199150000002</v>
      </c>
      <c r="H255" s="73">
        <v>-76.756177699999995</v>
      </c>
      <c r="I255" s="73">
        <v>34.992721490000001</v>
      </c>
      <c r="J255" s="73">
        <v>-76.756258779999996</v>
      </c>
    </row>
    <row r="256" spans="1:10" ht="12.75" customHeight="1">
      <c r="A256" s="73" t="s">
        <v>634</v>
      </c>
      <c r="B256" s="73" t="s">
        <v>649</v>
      </c>
      <c r="C256" s="73" t="s">
        <v>650</v>
      </c>
      <c r="D256" s="73" t="s">
        <v>34</v>
      </c>
      <c r="E256" s="73">
        <v>2</v>
      </c>
      <c r="F256" s="159">
        <v>94</v>
      </c>
      <c r="G256" s="73"/>
      <c r="H256" s="73"/>
      <c r="I256" s="73"/>
      <c r="J256" s="73"/>
    </row>
    <row r="257" spans="1:10" ht="12.75" customHeight="1">
      <c r="A257" s="74" t="s">
        <v>634</v>
      </c>
      <c r="B257" s="74" t="s">
        <v>651</v>
      </c>
      <c r="C257" s="74" t="s">
        <v>652</v>
      </c>
      <c r="D257" s="74" t="s">
        <v>34</v>
      </c>
      <c r="E257" s="74">
        <v>2</v>
      </c>
      <c r="F257" s="160">
        <v>286</v>
      </c>
      <c r="G257" s="74">
        <v>35.180600839999997</v>
      </c>
      <c r="H257" s="74">
        <v>-76.663050339999998</v>
      </c>
      <c r="I257" s="74">
        <v>35.180105529999999</v>
      </c>
      <c r="J257" s="74">
        <v>-76.663775209999997</v>
      </c>
    </row>
    <row r="258" spans="1:10" ht="12.75" customHeight="1">
      <c r="A258" s="33"/>
      <c r="B258" s="34">
        <f>COUNTA(B249:B257)</f>
        <v>9</v>
      </c>
      <c r="C258" s="33"/>
      <c r="D258" s="33"/>
      <c r="E258" s="79"/>
      <c r="F258" s="54">
        <f>SUM(F249:F257)</f>
        <v>14757</v>
      </c>
      <c r="G258" s="33"/>
      <c r="H258" s="33"/>
      <c r="I258" s="33"/>
      <c r="J258" s="33"/>
    </row>
    <row r="259" spans="1:10" ht="12.75" customHeight="1">
      <c r="A259" s="33"/>
      <c r="B259" s="34"/>
      <c r="C259" s="33"/>
      <c r="D259" s="33"/>
      <c r="E259" s="79"/>
      <c r="F259" s="54"/>
      <c r="G259" s="33"/>
      <c r="H259" s="33"/>
      <c r="I259" s="33"/>
      <c r="J259" s="33"/>
    </row>
    <row r="260" spans="1:10" ht="12.75" customHeight="1">
      <c r="A260" s="74" t="s">
        <v>653</v>
      </c>
      <c r="B260" s="74" t="s">
        <v>654</v>
      </c>
      <c r="C260" s="74" t="s">
        <v>655</v>
      </c>
      <c r="D260" s="74" t="s">
        <v>34</v>
      </c>
      <c r="E260" s="74">
        <v>3</v>
      </c>
      <c r="F260" s="156">
        <v>249</v>
      </c>
      <c r="G260" s="74">
        <v>36.269556639999998</v>
      </c>
      <c r="H260" s="74">
        <v>-76.177284799999995</v>
      </c>
      <c r="I260" s="74">
        <v>36.270096049999999</v>
      </c>
      <c r="J260" s="74">
        <v>-76.177775920000002</v>
      </c>
    </row>
    <row r="261" spans="1:10" ht="12.75" customHeight="1">
      <c r="A261" s="33"/>
      <c r="B261" s="34">
        <f>COUNTA(B260:B260)</f>
        <v>1</v>
      </c>
      <c r="C261" s="33"/>
      <c r="D261" s="33"/>
      <c r="E261" s="79"/>
      <c r="F261" s="54">
        <f>SUM(F260:F260)</f>
        <v>249</v>
      </c>
      <c r="G261" s="33"/>
      <c r="H261" s="33"/>
      <c r="I261" s="33"/>
      <c r="J261" s="33"/>
    </row>
    <row r="262" spans="1:10" ht="12.75" customHeight="1">
      <c r="A262" s="33"/>
      <c r="B262" s="34"/>
      <c r="C262" s="33"/>
      <c r="D262" s="33"/>
      <c r="E262" s="79"/>
      <c r="F262" s="54"/>
      <c r="G262" s="33"/>
      <c r="H262" s="33"/>
      <c r="I262" s="33"/>
      <c r="J262" s="33"/>
    </row>
    <row r="263" spans="1:10" ht="12.75" customHeight="1">
      <c r="A263" s="73" t="s">
        <v>656</v>
      </c>
      <c r="B263" s="73" t="s">
        <v>657</v>
      </c>
      <c r="C263" s="73" t="s">
        <v>658</v>
      </c>
      <c r="D263" s="73" t="s">
        <v>34</v>
      </c>
      <c r="E263" s="73">
        <v>2</v>
      </c>
      <c r="F263" s="159">
        <v>1151</v>
      </c>
      <c r="G263" s="73">
        <v>34.429301648719502</v>
      </c>
      <c r="H263" s="73">
        <v>-77.550108421974898</v>
      </c>
      <c r="I263" s="73">
        <v>34.4311600034073</v>
      </c>
      <c r="J263" s="73">
        <v>-77.549679268532302</v>
      </c>
    </row>
    <row r="264" spans="1:10" ht="12.75" customHeight="1">
      <c r="A264" s="73" t="s">
        <v>656</v>
      </c>
      <c r="B264" s="73" t="s">
        <v>659</v>
      </c>
      <c r="C264" s="73" t="s">
        <v>660</v>
      </c>
      <c r="D264" s="73" t="s">
        <v>34</v>
      </c>
      <c r="E264" s="73">
        <v>1</v>
      </c>
      <c r="F264" s="159">
        <v>36509</v>
      </c>
      <c r="G264" s="73">
        <v>34.322314771852</v>
      </c>
      <c r="H264" s="73">
        <v>-77.681922901784603</v>
      </c>
      <c r="I264" s="73">
        <v>34.373620353303799</v>
      </c>
      <c r="J264" s="73">
        <v>-77.617549885436503</v>
      </c>
    </row>
    <row r="265" spans="1:10" ht="12.75" customHeight="1">
      <c r="A265" s="73" t="s">
        <v>656</v>
      </c>
      <c r="B265" s="73" t="s">
        <v>661</v>
      </c>
      <c r="C265" s="73" t="s">
        <v>662</v>
      </c>
      <c r="D265" s="73" t="s">
        <v>34</v>
      </c>
      <c r="E265" s="73">
        <v>1</v>
      </c>
      <c r="F265" s="159">
        <v>16575</v>
      </c>
      <c r="G265" s="73">
        <v>34.372824540000003</v>
      </c>
      <c r="H265" s="73">
        <v>-77.618410109999999</v>
      </c>
      <c r="I265" s="73">
        <v>34.402685959999999</v>
      </c>
      <c r="J265" s="73">
        <v>-77.577857289999997</v>
      </c>
    </row>
    <row r="266" spans="1:10" ht="12.75" customHeight="1">
      <c r="A266" s="73" t="s">
        <v>656</v>
      </c>
      <c r="B266" s="73" t="s">
        <v>663</v>
      </c>
      <c r="C266" s="73" t="s">
        <v>664</v>
      </c>
      <c r="D266" s="73" t="s">
        <v>34</v>
      </c>
      <c r="E266" s="73">
        <v>1</v>
      </c>
      <c r="F266" s="159">
        <v>428</v>
      </c>
      <c r="G266" s="73">
        <v>34.350381769999998</v>
      </c>
      <c r="H266" s="73">
        <v>-77.65330582</v>
      </c>
      <c r="I266" s="73">
        <v>34.349709369999999</v>
      </c>
      <c r="J266" s="73">
        <v>-77.654431399999993</v>
      </c>
    </row>
    <row r="267" spans="1:10" ht="12.75" customHeight="1">
      <c r="A267" s="73" t="s">
        <v>656</v>
      </c>
      <c r="B267" s="73" t="s">
        <v>665</v>
      </c>
      <c r="C267" s="73" t="s">
        <v>666</v>
      </c>
      <c r="D267" s="73" t="s">
        <v>34</v>
      </c>
      <c r="E267" s="73">
        <v>1</v>
      </c>
      <c r="F267" s="159">
        <v>5875</v>
      </c>
      <c r="G267" s="73"/>
      <c r="H267" s="73"/>
      <c r="I267" s="73"/>
      <c r="J267" s="73"/>
    </row>
    <row r="268" spans="1:10" ht="12.75" customHeight="1">
      <c r="A268" s="74" t="s">
        <v>656</v>
      </c>
      <c r="B268" s="74" t="s">
        <v>667</v>
      </c>
      <c r="C268" s="74" t="s">
        <v>668</v>
      </c>
      <c r="D268" s="74" t="s">
        <v>34</v>
      </c>
      <c r="E268" s="74">
        <v>1</v>
      </c>
      <c r="F268" s="160">
        <v>17840</v>
      </c>
      <c r="G268" s="74">
        <v>34.402685959999999</v>
      </c>
      <c r="H268" s="74">
        <v>-77.577857289999997</v>
      </c>
      <c r="I268" s="74">
        <v>34.44216814</v>
      </c>
      <c r="J268" s="74">
        <v>-77.51532315</v>
      </c>
    </row>
    <row r="269" spans="1:10" ht="12.75" customHeight="1">
      <c r="A269" s="33"/>
      <c r="B269" s="34">
        <f>COUNTA(B263:B268)</f>
        <v>6</v>
      </c>
      <c r="C269" s="33"/>
      <c r="D269" s="33"/>
      <c r="E269" s="79"/>
      <c r="F269" s="178">
        <v>78378</v>
      </c>
      <c r="G269" s="33"/>
      <c r="H269" s="33"/>
      <c r="I269" s="33"/>
      <c r="J269" s="33"/>
    </row>
    <row r="270" spans="1:10" ht="12.75" customHeight="1">
      <c r="A270" s="33"/>
      <c r="B270" s="34"/>
      <c r="C270" s="33"/>
      <c r="D270" s="33"/>
      <c r="E270" s="79"/>
      <c r="F270" s="54"/>
      <c r="G270" s="33"/>
      <c r="H270" s="33"/>
      <c r="I270" s="33"/>
      <c r="J270" s="33"/>
    </row>
    <row r="271" spans="1:10" ht="12.75" customHeight="1">
      <c r="A271" s="74" t="s">
        <v>669</v>
      </c>
      <c r="B271" s="74" t="s">
        <v>670</v>
      </c>
      <c r="C271" s="74" t="s">
        <v>671</v>
      </c>
      <c r="D271" s="74" t="s">
        <v>34</v>
      </c>
      <c r="E271" s="74">
        <v>3</v>
      </c>
      <c r="F271" s="156">
        <v>622</v>
      </c>
      <c r="G271" s="74">
        <v>36.082179250000003</v>
      </c>
      <c r="H271" s="74">
        <v>-76.380963870000002</v>
      </c>
      <c r="I271" s="74">
        <v>36.081505069999999</v>
      </c>
      <c r="J271" s="74">
        <v>-76.382811129999993</v>
      </c>
    </row>
    <row r="272" spans="1:10" ht="12.75" customHeight="1">
      <c r="A272" s="33"/>
      <c r="B272" s="34">
        <f>COUNTA(B271:B271)</f>
        <v>1</v>
      </c>
      <c r="C272" s="33"/>
      <c r="D272" s="33"/>
      <c r="E272" s="79"/>
      <c r="F272" s="54">
        <f>SUM(F271:F271)</f>
        <v>622</v>
      </c>
      <c r="G272" s="33"/>
      <c r="H272" s="33"/>
      <c r="I272" s="33"/>
      <c r="J272" s="33"/>
    </row>
    <row r="273" spans="1:10" ht="12.75" customHeight="1">
      <c r="A273" s="33"/>
      <c r="B273" s="34"/>
      <c r="C273" s="33"/>
      <c r="D273" s="33"/>
      <c r="E273" s="79"/>
      <c r="F273" s="54"/>
      <c r="G273" s="33"/>
      <c r="H273" s="33"/>
      <c r="I273" s="33"/>
      <c r="J273" s="33"/>
    </row>
    <row r="274" spans="1:10" ht="12.75" customHeight="1">
      <c r="A274" s="74" t="s">
        <v>672</v>
      </c>
      <c r="B274" s="74" t="s">
        <v>673</v>
      </c>
      <c r="C274" s="74" t="s">
        <v>674</v>
      </c>
      <c r="D274" s="74" t="s">
        <v>34</v>
      </c>
      <c r="E274" s="74">
        <v>3</v>
      </c>
      <c r="F274" s="156">
        <v>260</v>
      </c>
      <c r="G274" s="74">
        <v>35.936506000000001</v>
      </c>
      <c r="H274" s="74">
        <v>-76.357935999999995</v>
      </c>
      <c r="I274" s="74">
        <v>35.936449000000003</v>
      </c>
      <c r="J274" s="74">
        <v>-76.357102999999995</v>
      </c>
    </row>
    <row r="275" spans="1:10" ht="12.75" customHeight="1">
      <c r="A275" s="33"/>
      <c r="B275" s="34">
        <f>COUNTA(B274:B274)</f>
        <v>1</v>
      </c>
      <c r="C275" s="33"/>
      <c r="D275" s="33"/>
      <c r="E275" s="79"/>
      <c r="F275" s="54">
        <f>SUM(F274:F274)</f>
        <v>260</v>
      </c>
      <c r="G275" s="33"/>
      <c r="H275" s="33"/>
      <c r="I275" s="33"/>
      <c r="J275" s="33"/>
    </row>
    <row r="276" spans="1:10" ht="12.75" customHeight="1">
      <c r="A276" s="33"/>
      <c r="B276" s="34"/>
      <c r="C276" s="33"/>
      <c r="D276" s="33"/>
      <c r="E276" s="79"/>
      <c r="F276" s="54"/>
      <c r="G276" s="33"/>
      <c r="H276" s="33"/>
      <c r="I276" s="33"/>
      <c r="J276" s="33"/>
    </row>
    <row r="277" spans="1:10" ht="12.75" customHeight="1">
      <c r="A277" s="33"/>
      <c r="B277" s="34"/>
      <c r="C277" s="33"/>
      <c r="D277" s="33"/>
      <c r="E277" s="79"/>
      <c r="F277" s="54"/>
      <c r="G277" s="33"/>
      <c r="H277" s="33"/>
      <c r="I277" s="33"/>
      <c r="J277" s="33"/>
    </row>
    <row r="278" spans="1:10" ht="12.75" customHeight="1">
      <c r="A278" s="33"/>
      <c r="C278" s="108" t="s">
        <v>118</v>
      </c>
      <c r="D278" s="109"/>
      <c r="E278" s="110"/>
      <c r="G278" s="33"/>
      <c r="H278" s="33"/>
      <c r="I278" s="33"/>
      <c r="J278" s="33"/>
    </row>
    <row r="279" spans="1:10" s="2" customFormat="1" ht="12.75" customHeight="1">
      <c r="C279" s="104" t="s">
        <v>116</v>
      </c>
      <c r="D279" s="105">
        <f>SUM(B13+B16+B57+B61+B116+B119+B129+B140+B199+B206+B229+B247+B258+B261+B269+B272+B275)</f>
        <v>241</v>
      </c>
      <c r="E279" s="110"/>
      <c r="F279" s="158"/>
      <c r="G279" s="55"/>
      <c r="H279" s="55"/>
      <c r="I279" s="55"/>
      <c r="J279" s="55"/>
    </row>
    <row r="280" spans="1:10" ht="12.75" customHeight="1">
      <c r="A280" s="48"/>
      <c r="B280" s="48"/>
      <c r="C280" s="104" t="s">
        <v>117</v>
      </c>
      <c r="D280" s="106">
        <f>SUM(F13+F16+F57+F61+F116+F119+F129+F140+F199+F206+F229+F247+F258+F261+F269+F272+F275)</f>
        <v>1849346</v>
      </c>
      <c r="E280" s="107" t="s">
        <v>676</v>
      </c>
      <c r="F280" s="94"/>
      <c r="G280" s="47"/>
      <c r="H280" s="47"/>
      <c r="I280" s="47"/>
      <c r="J280" s="47"/>
    </row>
  </sheetData>
  <phoneticPr fontId="3" type="noConversion"/>
  <printOptions horizontalCentered="1" gridLines="1"/>
  <pageMargins left="0.5" right="0.5" top="1.5" bottom="0.75" header="0.5" footer="0.5"/>
  <pageSetup scale="80" orientation="landscape" r:id="rId1"/>
  <headerFooter alignWithMargins="0">
    <oddHeader>&amp;C&amp;"Arial,Bold"&amp;16 2010 Swimming Season
North Carolina Beach Attributes</oddHeader>
    <oddFooter>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J282"/>
  <sheetViews>
    <sheetView zoomScaleNormal="100" workbookViewId="0"/>
  </sheetViews>
  <sheetFormatPr defaultRowHeight="12.75"/>
  <cols>
    <col min="1" max="1" width="11.5703125" style="5" customWidth="1"/>
    <col min="2" max="2" width="7.7109375" style="5" customWidth="1"/>
    <col min="3" max="3" width="41" style="5" customWidth="1"/>
    <col min="4" max="6" width="9.28515625" style="5" customWidth="1"/>
    <col min="7" max="7" width="11" style="5" customWidth="1"/>
    <col min="8" max="8" width="9.28515625" style="5" customWidth="1"/>
    <col min="9" max="9" width="11" style="5" customWidth="1"/>
    <col min="10" max="10" width="9.140625" style="24"/>
    <col min="11" max="16384" width="9.140625" style="5"/>
  </cols>
  <sheetData>
    <row r="1" spans="1:10" s="2" customFormat="1" ht="40.5" customHeight="1">
      <c r="A1" s="25" t="s">
        <v>16</v>
      </c>
      <c r="B1" s="25" t="s">
        <v>17</v>
      </c>
      <c r="C1" s="25" t="s">
        <v>82</v>
      </c>
      <c r="D1" s="3" t="s">
        <v>83</v>
      </c>
      <c r="E1" s="3" t="s">
        <v>84</v>
      </c>
      <c r="F1" s="3" t="s">
        <v>85</v>
      </c>
      <c r="G1" s="3" t="s">
        <v>86</v>
      </c>
      <c r="H1" s="3" t="s">
        <v>87</v>
      </c>
      <c r="I1" s="3" t="s">
        <v>88</v>
      </c>
      <c r="J1" s="80" t="s">
        <v>675</v>
      </c>
    </row>
    <row r="2" spans="1:10" ht="12.75" customHeight="1">
      <c r="A2" s="73" t="s">
        <v>198</v>
      </c>
      <c r="B2" s="73" t="s">
        <v>176</v>
      </c>
      <c r="C2" s="73" t="s">
        <v>177</v>
      </c>
      <c r="D2" s="73">
        <v>214</v>
      </c>
      <c r="E2" s="73" t="s">
        <v>677</v>
      </c>
      <c r="F2" s="73">
        <v>2</v>
      </c>
      <c r="G2" s="73" t="s">
        <v>36</v>
      </c>
      <c r="H2" s="73">
        <v>1</v>
      </c>
      <c r="I2" s="73" t="s">
        <v>36</v>
      </c>
      <c r="J2" s="159">
        <v>321</v>
      </c>
    </row>
    <row r="3" spans="1:10" ht="12.75" customHeight="1">
      <c r="A3" s="73" t="s">
        <v>198</v>
      </c>
      <c r="B3" s="73" t="s">
        <v>178</v>
      </c>
      <c r="C3" s="73" t="s">
        <v>179</v>
      </c>
      <c r="D3" s="73">
        <v>214</v>
      </c>
      <c r="E3" s="73" t="s">
        <v>677</v>
      </c>
      <c r="F3" s="73">
        <v>2</v>
      </c>
      <c r="G3" s="73" t="s">
        <v>36</v>
      </c>
      <c r="H3" s="73">
        <v>1</v>
      </c>
      <c r="I3" s="73" t="s">
        <v>36</v>
      </c>
      <c r="J3" s="159">
        <v>2947</v>
      </c>
    </row>
    <row r="4" spans="1:10" ht="12.75" customHeight="1">
      <c r="A4" s="73" t="s">
        <v>198</v>
      </c>
      <c r="B4" s="73" t="s">
        <v>180</v>
      </c>
      <c r="C4" s="73" t="s">
        <v>181</v>
      </c>
      <c r="D4" s="73">
        <v>214</v>
      </c>
      <c r="E4" s="73" t="s">
        <v>677</v>
      </c>
      <c r="F4" s="73">
        <v>2</v>
      </c>
      <c r="G4" s="73" t="s">
        <v>36</v>
      </c>
      <c r="H4" s="73">
        <v>1</v>
      </c>
      <c r="I4" s="73" t="s">
        <v>36</v>
      </c>
      <c r="J4" s="159">
        <v>1268</v>
      </c>
    </row>
    <row r="5" spans="1:10" ht="12.75" customHeight="1">
      <c r="A5" s="73" t="s">
        <v>198</v>
      </c>
      <c r="B5" s="73" t="s">
        <v>182</v>
      </c>
      <c r="C5" s="73" t="s">
        <v>183</v>
      </c>
      <c r="D5" s="73">
        <v>214</v>
      </c>
      <c r="E5" s="73" t="s">
        <v>677</v>
      </c>
      <c r="F5" s="73">
        <v>2</v>
      </c>
      <c r="G5" s="73" t="s">
        <v>36</v>
      </c>
      <c r="H5" s="73">
        <v>1</v>
      </c>
      <c r="I5" s="73" t="s">
        <v>36</v>
      </c>
      <c r="J5" s="159">
        <v>6891</v>
      </c>
    </row>
    <row r="6" spans="1:10" ht="12.75" customHeight="1">
      <c r="A6" s="73" t="s">
        <v>198</v>
      </c>
      <c r="B6" s="73" t="s">
        <v>184</v>
      </c>
      <c r="C6" s="73" t="s">
        <v>185</v>
      </c>
      <c r="D6" s="73">
        <v>214</v>
      </c>
      <c r="E6" s="73" t="s">
        <v>677</v>
      </c>
      <c r="F6" s="73">
        <v>2</v>
      </c>
      <c r="G6" s="73" t="s">
        <v>36</v>
      </c>
      <c r="H6" s="73">
        <v>1</v>
      </c>
      <c r="I6" s="73" t="s">
        <v>36</v>
      </c>
      <c r="J6" s="159">
        <v>576</v>
      </c>
    </row>
    <row r="7" spans="1:10" ht="12.75" customHeight="1">
      <c r="A7" s="73" t="s">
        <v>198</v>
      </c>
      <c r="B7" s="73" t="s">
        <v>186</v>
      </c>
      <c r="C7" s="73" t="s">
        <v>187</v>
      </c>
      <c r="D7" s="73">
        <v>214</v>
      </c>
      <c r="E7" s="73" t="s">
        <v>677</v>
      </c>
      <c r="F7" s="73">
        <v>5</v>
      </c>
      <c r="G7" s="73" t="s">
        <v>36</v>
      </c>
      <c r="H7" s="73">
        <v>1</v>
      </c>
      <c r="I7" s="73" t="s">
        <v>36</v>
      </c>
      <c r="J7" s="159">
        <v>2412</v>
      </c>
    </row>
    <row r="8" spans="1:10" ht="12.75" customHeight="1">
      <c r="A8" s="73" t="s">
        <v>198</v>
      </c>
      <c r="B8" s="73" t="s">
        <v>188</v>
      </c>
      <c r="C8" s="73" t="s">
        <v>189</v>
      </c>
      <c r="D8" s="73">
        <v>214</v>
      </c>
      <c r="E8" s="73" t="s">
        <v>677</v>
      </c>
      <c r="F8" s="73">
        <v>2</v>
      </c>
      <c r="G8" s="73" t="s">
        <v>36</v>
      </c>
      <c r="H8" s="73">
        <v>1</v>
      </c>
      <c r="I8" s="73" t="s">
        <v>36</v>
      </c>
      <c r="J8" s="159">
        <v>888</v>
      </c>
    </row>
    <row r="9" spans="1:10" ht="12.75" customHeight="1">
      <c r="A9" s="73" t="s">
        <v>198</v>
      </c>
      <c r="B9" s="73" t="s">
        <v>190</v>
      </c>
      <c r="C9" s="73" t="s">
        <v>191</v>
      </c>
      <c r="D9" s="73">
        <v>214</v>
      </c>
      <c r="E9" s="73" t="s">
        <v>677</v>
      </c>
      <c r="F9" s="73">
        <v>2</v>
      </c>
      <c r="G9" s="73" t="s">
        <v>36</v>
      </c>
      <c r="H9" s="73">
        <v>1</v>
      </c>
      <c r="I9" s="73" t="s">
        <v>36</v>
      </c>
      <c r="J9" s="159">
        <v>2976</v>
      </c>
    </row>
    <row r="10" spans="1:10" ht="12.75" customHeight="1">
      <c r="A10" s="73" t="s">
        <v>198</v>
      </c>
      <c r="B10" s="73" t="s">
        <v>192</v>
      </c>
      <c r="C10" s="73" t="s">
        <v>193</v>
      </c>
      <c r="D10" s="73">
        <v>214</v>
      </c>
      <c r="E10" s="73" t="s">
        <v>677</v>
      </c>
      <c r="F10" s="73">
        <v>2</v>
      </c>
      <c r="G10" s="73" t="s">
        <v>36</v>
      </c>
      <c r="H10" s="73">
        <v>1</v>
      </c>
      <c r="I10" s="73" t="s">
        <v>36</v>
      </c>
      <c r="J10" s="159">
        <v>656</v>
      </c>
    </row>
    <row r="11" spans="1:10" ht="12.75" customHeight="1">
      <c r="A11" s="73" t="s">
        <v>198</v>
      </c>
      <c r="B11" s="73" t="s">
        <v>194</v>
      </c>
      <c r="C11" s="73" t="s">
        <v>195</v>
      </c>
      <c r="D11" s="73">
        <v>214</v>
      </c>
      <c r="E11" s="73" t="s">
        <v>677</v>
      </c>
      <c r="F11" s="73">
        <v>5</v>
      </c>
      <c r="G11" s="73" t="s">
        <v>36</v>
      </c>
      <c r="H11" s="73">
        <v>1</v>
      </c>
      <c r="I11" s="73" t="s">
        <v>36</v>
      </c>
      <c r="J11" s="159">
        <v>226</v>
      </c>
    </row>
    <row r="12" spans="1:10" ht="12.75" customHeight="1">
      <c r="A12" s="74" t="s">
        <v>198</v>
      </c>
      <c r="B12" s="74" t="s">
        <v>196</v>
      </c>
      <c r="C12" s="74" t="s">
        <v>197</v>
      </c>
      <c r="D12" s="74">
        <v>214</v>
      </c>
      <c r="E12" s="74" t="s">
        <v>677</v>
      </c>
      <c r="F12" s="74">
        <v>2</v>
      </c>
      <c r="G12" s="74" t="s">
        <v>36</v>
      </c>
      <c r="H12" s="74">
        <v>1</v>
      </c>
      <c r="I12" s="74" t="s">
        <v>36</v>
      </c>
      <c r="J12" s="160">
        <v>1104</v>
      </c>
    </row>
    <row r="13" spans="1:10" ht="12.75" customHeight="1">
      <c r="A13" s="32"/>
      <c r="B13" s="62">
        <f>COUNTA(B2:B12)</f>
        <v>11</v>
      </c>
      <c r="C13" s="20"/>
      <c r="D13" s="20"/>
      <c r="E13" s="20"/>
      <c r="F13" s="29">
        <f>COUNTIF(F2:F12, "&gt;0")</f>
        <v>11</v>
      </c>
      <c r="G13" s="20"/>
      <c r="H13" s="29"/>
      <c r="I13" s="32"/>
      <c r="J13" s="54">
        <f>SUM(J2:J12)</f>
        <v>20265</v>
      </c>
    </row>
    <row r="14" spans="1:10" ht="12.75" customHeight="1">
      <c r="A14" s="32"/>
      <c r="B14" s="56"/>
      <c r="C14" s="32"/>
      <c r="D14" s="32"/>
      <c r="E14" s="32"/>
      <c r="F14" s="32"/>
      <c r="G14" s="32"/>
      <c r="H14" s="32"/>
      <c r="I14" s="32"/>
      <c r="J14" s="157"/>
    </row>
    <row r="15" spans="1:10" ht="12.75" customHeight="1">
      <c r="A15" s="74" t="s">
        <v>199</v>
      </c>
      <c r="B15" s="74" t="s">
        <v>200</v>
      </c>
      <c r="C15" s="74" t="s">
        <v>201</v>
      </c>
      <c r="D15" s="74">
        <v>214</v>
      </c>
      <c r="E15" s="74" t="s">
        <v>677</v>
      </c>
      <c r="F15" s="74">
        <v>2</v>
      </c>
      <c r="G15" s="74" t="s">
        <v>36</v>
      </c>
      <c r="H15" s="74">
        <v>1</v>
      </c>
      <c r="I15" s="74" t="s">
        <v>36</v>
      </c>
      <c r="J15" s="156">
        <v>236</v>
      </c>
    </row>
    <row r="16" spans="1:10" ht="12.75" customHeight="1">
      <c r="A16" s="32"/>
      <c r="B16" s="62">
        <f>COUNTA(B15:B15)</f>
        <v>1</v>
      </c>
      <c r="C16" s="20"/>
      <c r="D16" s="20"/>
      <c r="E16" s="20"/>
      <c r="F16" s="29">
        <f>COUNTIF(F15:F15, "&gt;0")</f>
        <v>1</v>
      </c>
      <c r="G16" s="20"/>
      <c r="H16" s="20"/>
      <c r="I16" s="32"/>
      <c r="J16" s="54">
        <f>SUM(J15:J15)</f>
        <v>236</v>
      </c>
    </row>
    <row r="17" spans="1:10" ht="12.75" customHeight="1">
      <c r="A17" s="32"/>
      <c r="B17" s="56"/>
      <c r="C17" s="32"/>
      <c r="D17" s="32"/>
      <c r="E17" s="32"/>
      <c r="F17" s="32"/>
      <c r="G17" s="32"/>
      <c r="H17" s="32"/>
      <c r="I17" s="32"/>
      <c r="J17" s="157"/>
    </row>
    <row r="18" spans="1:10" ht="12.75" customHeight="1">
      <c r="A18" s="73" t="s">
        <v>202</v>
      </c>
      <c r="B18" s="73" t="s">
        <v>203</v>
      </c>
      <c r="C18" s="73" t="s">
        <v>204</v>
      </c>
      <c r="D18" s="73">
        <v>214</v>
      </c>
      <c r="E18" s="73" t="s">
        <v>677</v>
      </c>
      <c r="F18" s="73">
        <v>5</v>
      </c>
      <c r="G18" s="73" t="s">
        <v>36</v>
      </c>
      <c r="H18" s="73">
        <v>1</v>
      </c>
      <c r="I18" s="73" t="s">
        <v>36</v>
      </c>
      <c r="J18" s="159">
        <v>11000</v>
      </c>
    </row>
    <row r="19" spans="1:10" ht="12.75" customHeight="1">
      <c r="A19" s="73" t="s">
        <v>202</v>
      </c>
      <c r="B19" s="73" t="s">
        <v>205</v>
      </c>
      <c r="C19" s="73" t="s">
        <v>206</v>
      </c>
      <c r="D19" s="73">
        <v>214</v>
      </c>
      <c r="E19" s="73" t="s">
        <v>677</v>
      </c>
      <c r="F19" s="73">
        <v>5</v>
      </c>
      <c r="G19" s="73" t="s">
        <v>36</v>
      </c>
      <c r="H19" s="73">
        <v>1</v>
      </c>
      <c r="I19" s="73" t="s">
        <v>36</v>
      </c>
      <c r="J19" s="159">
        <v>8154</v>
      </c>
    </row>
    <row r="20" spans="1:10" ht="12.75" customHeight="1">
      <c r="A20" s="73" t="s">
        <v>202</v>
      </c>
      <c r="B20" s="73" t="s">
        <v>207</v>
      </c>
      <c r="C20" s="73" t="s">
        <v>208</v>
      </c>
      <c r="D20" s="73">
        <v>214</v>
      </c>
      <c r="E20" s="73" t="s">
        <v>677</v>
      </c>
      <c r="F20" s="73">
        <v>2</v>
      </c>
      <c r="G20" s="73" t="s">
        <v>36</v>
      </c>
      <c r="H20" s="73">
        <v>1</v>
      </c>
      <c r="I20" s="73" t="s">
        <v>36</v>
      </c>
      <c r="J20" s="159">
        <v>451</v>
      </c>
    </row>
    <row r="21" spans="1:10" ht="12.75" customHeight="1">
      <c r="A21" s="73" t="s">
        <v>202</v>
      </c>
      <c r="B21" s="73" t="s">
        <v>209</v>
      </c>
      <c r="C21" s="73" t="s">
        <v>210</v>
      </c>
      <c r="D21" s="73">
        <v>214</v>
      </c>
      <c r="E21" s="73" t="s">
        <v>677</v>
      </c>
      <c r="F21" s="73">
        <v>2</v>
      </c>
      <c r="G21" s="73" t="s">
        <v>36</v>
      </c>
      <c r="H21" s="73">
        <v>1</v>
      </c>
      <c r="I21" s="73" t="s">
        <v>36</v>
      </c>
      <c r="J21" s="159">
        <v>369</v>
      </c>
    </row>
    <row r="22" spans="1:10" ht="12.75" customHeight="1">
      <c r="A22" s="73" t="s">
        <v>202</v>
      </c>
      <c r="B22" s="73" t="s">
        <v>211</v>
      </c>
      <c r="C22" s="73" t="s">
        <v>212</v>
      </c>
      <c r="D22" s="73">
        <v>214</v>
      </c>
      <c r="E22" s="73" t="s">
        <v>677</v>
      </c>
      <c r="F22" s="73">
        <v>2</v>
      </c>
      <c r="G22" s="73" t="s">
        <v>36</v>
      </c>
      <c r="H22" s="73">
        <v>1</v>
      </c>
      <c r="I22" s="73" t="s">
        <v>36</v>
      </c>
      <c r="J22" s="159">
        <v>918</v>
      </c>
    </row>
    <row r="23" spans="1:10" ht="12.75" customHeight="1">
      <c r="A23" s="73" t="s">
        <v>202</v>
      </c>
      <c r="B23" s="73" t="s">
        <v>213</v>
      </c>
      <c r="C23" s="73" t="s">
        <v>214</v>
      </c>
      <c r="D23" s="73">
        <v>214</v>
      </c>
      <c r="E23" s="73" t="s">
        <v>677</v>
      </c>
      <c r="F23" s="73">
        <v>5</v>
      </c>
      <c r="G23" s="73" t="s">
        <v>36</v>
      </c>
      <c r="H23" s="73">
        <v>1</v>
      </c>
      <c r="I23" s="73" t="s">
        <v>36</v>
      </c>
      <c r="J23" s="159">
        <v>7503</v>
      </c>
    </row>
    <row r="24" spans="1:10" ht="12.75" customHeight="1">
      <c r="A24" s="73" t="s">
        <v>202</v>
      </c>
      <c r="B24" s="73" t="s">
        <v>215</v>
      </c>
      <c r="C24" s="73" t="s">
        <v>216</v>
      </c>
      <c r="D24" s="73">
        <v>214</v>
      </c>
      <c r="E24" s="73" t="s">
        <v>677</v>
      </c>
      <c r="F24" s="73">
        <v>2</v>
      </c>
      <c r="G24" s="73" t="s">
        <v>36</v>
      </c>
      <c r="H24" s="73">
        <v>1</v>
      </c>
      <c r="I24" s="73" t="s">
        <v>36</v>
      </c>
      <c r="J24" s="159">
        <v>2000</v>
      </c>
    </row>
    <row r="25" spans="1:10" ht="12.75" customHeight="1">
      <c r="A25" s="73" t="s">
        <v>202</v>
      </c>
      <c r="B25" s="73" t="s">
        <v>217</v>
      </c>
      <c r="C25" s="73" t="s">
        <v>218</v>
      </c>
      <c r="D25" s="73">
        <v>214</v>
      </c>
      <c r="E25" s="73" t="s">
        <v>677</v>
      </c>
      <c r="F25" s="73">
        <v>5</v>
      </c>
      <c r="G25" s="73" t="s">
        <v>36</v>
      </c>
      <c r="H25" s="73">
        <v>1</v>
      </c>
      <c r="I25" s="73" t="s">
        <v>36</v>
      </c>
      <c r="J25" s="159">
        <v>34010</v>
      </c>
    </row>
    <row r="26" spans="1:10" ht="12.75" customHeight="1">
      <c r="A26" s="73" t="s">
        <v>202</v>
      </c>
      <c r="B26" s="73" t="s">
        <v>219</v>
      </c>
      <c r="C26" s="73" t="s">
        <v>220</v>
      </c>
      <c r="D26" s="73">
        <v>214</v>
      </c>
      <c r="E26" s="73" t="s">
        <v>677</v>
      </c>
      <c r="F26" s="73">
        <v>5</v>
      </c>
      <c r="G26" s="73" t="s">
        <v>36</v>
      </c>
      <c r="H26" s="73">
        <v>1</v>
      </c>
      <c r="I26" s="73" t="s">
        <v>36</v>
      </c>
      <c r="J26" s="159">
        <v>7852</v>
      </c>
    </row>
    <row r="27" spans="1:10" ht="12.75" customHeight="1">
      <c r="A27" s="73" t="s">
        <v>202</v>
      </c>
      <c r="B27" s="73" t="s">
        <v>221</v>
      </c>
      <c r="C27" s="73" t="s">
        <v>222</v>
      </c>
      <c r="D27" s="73">
        <v>214</v>
      </c>
      <c r="E27" s="73" t="s">
        <v>677</v>
      </c>
      <c r="F27" s="73">
        <v>5</v>
      </c>
      <c r="G27" s="73" t="s">
        <v>36</v>
      </c>
      <c r="H27" s="73">
        <v>1</v>
      </c>
      <c r="I27" s="73" t="s">
        <v>36</v>
      </c>
      <c r="J27" s="159">
        <v>7878</v>
      </c>
    </row>
    <row r="28" spans="1:10" ht="12.75" customHeight="1">
      <c r="A28" s="73" t="s">
        <v>202</v>
      </c>
      <c r="B28" s="73" t="s">
        <v>223</v>
      </c>
      <c r="C28" s="73" t="s">
        <v>224</v>
      </c>
      <c r="D28" s="73">
        <v>214</v>
      </c>
      <c r="E28" s="73" t="s">
        <v>677</v>
      </c>
      <c r="F28" s="73">
        <v>5</v>
      </c>
      <c r="G28" s="73" t="s">
        <v>36</v>
      </c>
      <c r="H28" s="73">
        <v>1</v>
      </c>
      <c r="I28" s="73" t="s">
        <v>36</v>
      </c>
      <c r="J28" s="159">
        <v>17999</v>
      </c>
    </row>
    <row r="29" spans="1:10" ht="12.75" customHeight="1">
      <c r="A29" s="73" t="s">
        <v>202</v>
      </c>
      <c r="B29" s="73" t="s">
        <v>225</v>
      </c>
      <c r="C29" s="73" t="s">
        <v>226</v>
      </c>
      <c r="D29" s="73">
        <v>214</v>
      </c>
      <c r="E29" s="73" t="s">
        <v>677</v>
      </c>
      <c r="F29" s="73">
        <v>5</v>
      </c>
      <c r="G29" s="73" t="s">
        <v>36</v>
      </c>
      <c r="H29" s="73">
        <v>1</v>
      </c>
      <c r="I29" s="73" t="s">
        <v>36</v>
      </c>
      <c r="J29" s="159">
        <v>7189</v>
      </c>
    </row>
    <row r="30" spans="1:10" ht="12.75" customHeight="1">
      <c r="A30" s="73" t="s">
        <v>202</v>
      </c>
      <c r="B30" s="73" t="s">
        <v>227</v>
      </c>
      <c r="C30" s="73" t="s">
        <v>228</v>
      </c>
      <c r="D30" s="73">
        <v>214</v>
      </c>
      <c r="E30" s="73" t="s">
        <v>677</v>
      </c>
      <c r="F30" s="73">
        <v>2</v>
      </c>
      <c r="G30" s="73" t="s">
        <v>36</v>
      </c>
      <c r="H30" s="73">
        <v>1</v>
      </c>
      <c r="I30" s="73" t="s">
        <v>36</v>
      </c>
      <c r="J30" s="159">
        <v>483</v>
      </c>
    </row>
    <row r="31" spans="1:10" ht="12.75" customHeight="1">
      <c r="A31" s="73" t="s">
        <v>202</v>
      </c>
      <c r="B31" s="73" t="s">
        <v>229</v>
      </c>
      <c r="C31" s="73" t="s">
        <v>230</v>
      </c>
      <c r="D31" s="73">
        <v>214</v>
      </c>
      <c r="E31" s="73" t="s">
        <v>677</v>
      </c>
      <c r="F31" s="73">
        <v>2</v>
      </c>
      <c r="G31" s="73" t="s">
        <v>36</v>
      </c>
      <c r="H31" s="73">
        <v>1</v>
      </c>
      <c r="I31" s="73" t="s">
        <v>36</v>
      </c>
      <c r="J31" s="159">
        <v>269</v>
      </c>
    </row>
    <row r="32" spans="1:10" ht="12.75" customHeight="1">
      <c r="A32" s="73" t="s">
        <v>202</v>
      </c>
      <c r="B32" s="73" t="s">
        <v>231</v>
      </c>
      <c r="C32" s="73" t="s">
        <v>232</v>
      </c>
      <c r="D32" s="73">
        <v>214</v>
      </c>
      <c r="E32" s="73" t="s">
        <v>677</v>
      </c>
      <c r="F32" s="73">
        <v>2</v>
      </c>
      <c r="G32" s="73" t="s">
        <v>36</v>
      </c>
      <c r="H32" s="73">
        <v>1</v>
      </c>
      <c r="I32" s="73" t="s">
        <v>36</v>
      </c>
      <c r="J32" s="159">
        <v>568</v>
      </c>
    </row>
    <row r="33" spans="1:10" ht="12.75" customHeight="1">
      <c r="A33" s="73" t="s">
        <v>202</v>
      </c>
      <c r="B33" s="73" t="s">
        <v>233</v>
      </c>
      <c r="C33" s="73" t="s">
        <v>234</v>
      </c>
      <c r="D33" s="73">
        <v>214</v>
      </c>
      <c r="E33" s="73" t="s">
        <v>677</v>
      </c>
      <c r="F33" s="73">
        <v>2</v>
      </c>
      <c r="G33" s="73" t="s">
        <v>36</v>
      </c>
      <c r="H33" s="73">
        <v>1</v>
      </c>
      <c r="I33" s="73" t="s">
        <v>36</v>
      </c>
      <c r="J33" s="159">
        <v>444</v>
      </c>
    </row>
    <row r="34" spans="1:10" ht="12.75" customHeight="1">
      <c r="A34" s="73" t="s">
        <v>202</v>
      </c>
      <c r="B34" s="73" t="s">
        <v>235</v>
      </c>
      <c r="C34" s="73" t="s">
        <v>236</v>
      </c>
      <c r="D34" s="73">
        <v>214</v>
      </c>
      <c r="E34" s="73" t="s">
        <v>677</v>
      </c>
      <c r="F34" s="73">
        <v>2</v>
      </c>
      <c r="G34" s="73" t="s">
        <v>36</v>
      </c>
      <c r="H34" s="73">
        <v>1</v>
      </c>
      <c r="I34" s="73" t="s">
        <v>36</v>
      </c>
      <c r="J34" s="159">
        <v>1523</v>
      </c>
    </row>
    <row r="35" spans="1:10" ht="12.75" customHeight="1">
      <c r="A35" s="73" t="s">
        <v>202</v>
      </c>
      <c r="B35" s="73" t="s">
        <v>237</v>
      </c>
      <c r="C35" s="73" t="s">
        <v>238</v>
      </c>
      <c r="D35" s="73">
        <v>214</v>
      </c>
      <c r="E35" s="73" t="s">
        <v>677</v>
      </c>
      <c r="F35" s="73">
        <v>2</v>
      </c>
      <c r="G35" s="73" t="s">
        <v>36</v>
      </c>
      <c r="H35" s="73">
        <v>1</v>
      </c>
      <c r="I35" s="73" t="s">
        <v>36</v>
      </c>
      <c r="J35" s="159">
        <v>1055</v>
      </c>
    </row>
    <row r="36" spans="1:10" ht="12.75" customHeight="1">
      <c r="A36" s="73" t="s">
        <v>202</v>
      </c>
      <c r="B36" s="73" t="s">
        <v>239</v>
      </c>
      <c r="C36" s="73" t="s">
        <v>240</v>
      </c>
      <c r="D36" s="73">
        <v>214</v>
      </c>
      <c r="E36" s="73" t="s">
        <v>677</v>
      </c>
      <c r="F36" s="73">
        <v>2</v>
      </c>
      <c r="G36" s="73" t="s">
        <v>36</v>
      </c>
      <c r="H36" s="73">
        <v>1</v>
      </c>
      <c r="I36" s="73" t="s">
        <v>36</v>
      </c>
      <c r="J36" s="159">
        <v>229</v>
      </c>
    </row>
    <row r="37" spans="1:10" ht="12.75" customHeight="1">
      <c r="A37" s="73" t="s">
        <v>202</v>
      </c>
      <c r="B37" s="73" t="s">
        <v>241</v>
      </c>
      <c r="C37" s="73" t="s">
        <v>242</v>
      </c>
      <c r="D37" s="73">
        <v>214</v>
      </c>
      <c r="E37" s="73" t="s">
        <v>677</v>
      </c>
      <c r="F37" s="73">
        <v>5</v>
      </c>
      <c r="G37" s="73" t="s">
        <v>36</v>
      </c>
      <c r="H37" s="73">
        <v>1</v>
      </c>
      <c r="I37" s="73" t="s">
        <v>36</v>
      </c>
      <c r="J37" s="159">
        <v>16984</v>
      </c>
    </row>
    <row r="38" spans="1:10" ht="12.75" customHeight="1">
      <c r="A38" s="73" t="s">
        <v>202</v>
      </c>
      <c r="B38" s="73" t="s">
        <v>243</v>
      </c>
      <c r="C38" s="73" t="s">
        <v>244</v>
      </c>
      <c r="D38" s="73">
        <v>214</v>
      </c>
      <c r="E38" s="73" t="s">
        <v>677</v>
      </c>
      <c r="F38" s="73">
        <v>5</v>
      </c>
      <c r="G38" s="73" t="s">
        <v>36</v>
      </c>
      <c r="H38" s="73">
        <v>1</v>
      </c>
      <c r="I38" s="73" t="s">
        <v>36</v>
      </c>
      <c r="J38" s="159">
        <v>4812</v>
      </c>
    </row>
    <row r="39" spans="1:10" ht="12.75" customHeight="1">
      <c r="A39" s="73" t="s">
        <v>202</v>
      </c>
      <c r="B39" s="73" t="s">
        <v>245</v>
      </c>
      <c r="C39" s="73" t="s">
        <v>246</v>
      </c>
      <c r="D39" s="73">
        <v>214</v>
      </c>
      <c r="E39" s="73" t="s">
        <v>677</v>
      </c>
      <c r="F39" s="73">
        <v>5</v>
      </c>
      <c r="G39" s="73" t="s">
        <v>36</v>
      </c>
      <c r="H39" s="73">
        <v>1</v>
      </c>
      <c r="I39" s="73" t="s">
        <v>36</v>
      </c>
      <c r="J39" s="159">
        <v>5909</v>
      </c>
    </row>
    <row r="40" spans="1:10" ht="12.75" customHeight="1">
      <c r="A40" s="73" t="s">
        <v>202</v>
      </c>
      <c r="B40" s="73" t="s">
        <v>247</v>
      </c>
      <c r="C40" s="73" t="s">
        <v>248</v>
      </c>
      <c r="D40" s="73">
        <v>214</v>
      </c>
      <c r="E40" s="73" t="s">
        <v>677</v>
      </c>
      <c r="F40" s="73">
        <v>5</v>
      </c>
      <c r="G40" s="73" t="s">
        <v>36</v>
      </c>
      <c r="H40" s="73">
        <v>1</v>
      </c>
      <c r="I40" s="73" t="s">
        <v>36</v>
      </c>
      <c r="J40" s="159">
        <v>4522</v>
      </c>
    </row>
    <row r="41" spans="1:10" ht="12.75" customHeight="1">
      <c r="A41" s="73" t="s">
        <v>202</v>
      </c>
      <c r="B41" s="73" t="s">
        <v>249</v>
      </c>
      <c r="C41" s="73" t="s">
        <v>250</v>
      </c>
      <c r="D41" s="73">
        <v>214</v>
      </c>
      <c r="E41" s="73" t="s">
        <v>677</v>
      </c>
      <c r="F41" s="73">
        <v>5</v>
      </c>
      <c r="G41" s="73" t="s">
        <v>36</v>
      </c>
      <c r="H41" s="73">
        <v>1</v>
      </c>
      <c r="I41" s="73" t="s">
        <v>36</v>
      </c>
      <c r="J41" s="159">
        <v>10811</v>
      </c>
    </row>
    <row r="42" spans="1:10" ht="12.75" customHeight="1">
      <c r="A42" s="73" t="s">
        <v>202</v>
      </c>
      <c r="B42" s="73" t="s">
        <v>251</v>
      </c>
      <c r="C42" s="73" t="s">
        <v>252</v>
      </c>
      <c r="D42" s="73">
        <v>214</v>
      </c>
      <c r="E42" s="73" t="s">
        <v>677</v>
      </c>
      <c r="F42" s="73">
        <v>5</v>
      </c>
      <c r="G42" s="73" t="s">
        <v>36</v>
      </c>
      <c r="H42" s="73">
        <v>1</v>
      </c>
      <c r="I42" s="73" t="s">
        <v>36</v>
      </c>
      <c r="J42" s="159">
        <v>6415</v>
      </c>
    </row>
    <row r="43" spans="1:10" ht="12.75" customHeight="1">
      <c r="A43" s="73" t="s">
        <v>202</v>
      </c>
      <c r="B43" s="73" t="s">
        <v>253</v>
      </c>
      <c r="C43" s="73" t="s">
        <v>254</v>
      </c>
      <c r="D43" s="73">
        <v>214</v>
      </c>
      <c r="E43" s="73" t="s">
        <v>677</v>
      </c>
      <c r="F43" s="73">
        <v>5</v>
      </c>
      <c r="G43" s="73" t="s">
        <v>36</v>
      </c>
      <c r="H43" s="73">
        <v>1</v>
      </c>
      <c r="I43" s="73" t="s">
        <v>36</v>
      </c>
      <c r="J43" s="159">
        <v>18110</v>
      </c>
    </row>
    <row r="44" spans="1:10" ht="12.75" customHeight="1">
      <c r="A44" s="73" t="s">
        <v>202</v>
      </c>
      <c r="B44" s="73" t="s">
        <v>255</v>
      </c>
      <c r="C44" s="73" t="s">
        <v>256</v>
      </c>
      <c r="D44" s="73">
        <v>214</v>
      </c>
      <c r="E44" s="73" t="s">
        <v>677</v>
      </c>
      <c r="F44" s="73">
        <v>5</v>
      </c>
      <c r="G44" s="73" t="s">
        <v>36</v>
      </c>
      <c r="H44" s="73">
        <v>1</v>
      </c>
      <c r="I44" s="73" t="s">
        <v>36</v>
      </c>
      <c r="J44" s="159">
        <v>12042</v>
      </c>
    </row>
    <row r="45" spans="1:10" ht="12.75" customHeight="1">
      <c r="A45" s="73" t="s">
        <v>202</v>
      </c>
      <c r="B45" s="73" t="s">
        <v>257</v>
      </c>
      <c r="C45" s="73" t="s">
        <v>258</v>
      </c>
      <c r="D45" s="73">
        <v>214</v>
      </c>
      <c r="E45" s="73" t="s">
        <v>677</v>
      </c>
      <c r="F45" s="73">
        <v>5</v>
      </c>
      <c r="G45" s="73" t="s">
        <v>36</v>
      </c>
      <c r="H45" s="73">
        <v>1</v>
      </c>
      <c r="I45" s="73" t="s">
        <v>36</v>
      </c>
      <c r="J45" s="159">
        <v>5014</v>
      </c>
    </row>
    <row r="46" spans="1:10" ht="12.75" customHeight="1">
      <c r="A46" s="73" t="s">
        <v>202</v>
      </c>
      <c r="B46" s="73" t="s">
        <v>259</v>
      </c>
      <c r="C46" s="73" t="s">
        <v>260</v>
      </c>
      <c r="D46" s="73">
        <v>214</v>
      </c>
      <c r="E46" s="73" t="s">
        <v>677</v>
      </c>
      <c r="F46" s="73">
        <v>5</v>
      </c>
      <c r="G46" s="73" t="s">
        <v>36</v>
      </c>
      <c r="H46" s="73">
        <v>1</v>
      </c>
      <c r="I46" s="73" t="s">
        <v>36</v>
      </c>
      <c r="J46" s="159">
        <v>4655</v>
      </c>
    </row>
    <row r="47" spans="1:10" ht="12.75" customHeight="1">
      <c r="A47" s="73" t="s">
        <v>202</v>
      </c>
      <c r="B47" s="73" t="s">
        <v>261</v>
      </c>
      <c r="C47" s="73" t="s">
        <v>262</v>
      </c>
      <c r="D47" s="73">
        <v>214</v>
      </c>
      <c r="E47" s="73" t="s">
        <v>677</v>
      </c>
      <c r="F47" s="73">
        <v>5</v>
      </c>
      <c r="G47" s="73" t="s">
        <v>36</v>
      </c>
      <c r="H47" s="73">
        <v>1</v>
      </c>
      <c r="I47" s="73" t="s">
        <v>36</v>
      </c>
      <c r="J47" s="159">
        <v>5058</v>
      </c>
    </row>
    <row r="48" spans="1:10" ht="12.75" customHeight="1">
      <c r="A48" s="73" t="s">
        <v>202</v>
      </c>
      <c r="B48" s="73" t="s">
        <v>263</v>
      </c>
      <c r="C48" s="73" t="s">
        <v>264</v>
      </c>
      <c r="D48" s="73">
        <v>214</v>
      </c>
      <c r="E48" s="73" t="s">
        <v>677</v>
      </c>
      <c r="F48" s="73">
        <v>5</v>
      </c>
      <c r="G48" s="73" t="s">
        <v>36</v>
      </c>
      <c r="H48" s="73">
        <v>1</v>
      </c>
      <c r="I48" s="73" t="s">
        <v>36</v>
      </c>
      <c r="J48" s="159">
        <v>8716</v>
      </c>
    </row>
    <row r="49" spans="1:10" ht="12.75" customHeight="1">
      <c r="A49" s="73" t="s">
        <v>202</v>
      </c>
      <c r="B49" s="73" t="s">
        <v>265</v>
      </c>
      <c r="C49" s="73" t="s">
        <v>266</v>
      </c>
      <c r="D49" s="73">
        <v>214</v>
      </c>
      <c r="E49" s="73" t="s">
        <v>677</v>
      </c>
      <c r="F49" s="73">
        <v>5</v>
      </c>
      <c r="G49" s="73" t="s">
        <v>36</v>
      </c>
      <c r="H49" s="73">
        <v>1</v>
      </c>
      <c r="I49" s="73" t="s">
        <v>36</v>
      </c>
      <c r="J49" s="159">
        <v>5458</v>
      </c>
    </row>
    <row r="50" spans="1:10" ht="12.75" customHeight="1">
      <c r="A50" s="73" t="s">
        <v>202</v>
      </c>
      <c r="B50" s="73" t="s">
        <v>267</v>
      </c>
      <c r="C50" s="73" t="s">
        <v>268</v>
      </c>
      <c r="D50" s="73">
        <v>214</v>
      </c>
      <c r="E50" s="73" t="s">
        <v>677</v>
      </c>
      <c r="F50" s="73">
        <v>5</v>
      </c>
      <c r="G50" s="73" t="s">
        <v>36</v>
      </c>
      <c r="H50" s="73">
        <v>1</v>
      </c>
      <c r="I50" s="73" t="s">
        <v>36</v>
      </c>
      <c r="J50" s="159">
        <v>5729</v>
      </c>
    </row>
    <row r="51" spans="1:10" ht="12.75" customHeight="1">
      <c r="A51" s="73" t="s">
        <v>202</v>
      </c>
      <c r="B51" s="73" t="s">
        <v>269</v>
      </c>
      <c r="C51" s="73" t="s">
        <v>270</v>
      </c>
      <c r="D51" s="73">
        <v>214</v>
      </c>
      <c r="E51" s="73" t="s">
        <v>677</v>
      </c>
      <c r="F51" s="73">
        <v>5</v>
      </c>
      <c r="G51" s="73" t="s">
        <v>36</v>
      </c>
      <c r="H51" s="73">
        <v>1</v>
      </c>
      <c r="I51" s="73" t="s">
        <v>36</v>
      </c>
      <c r="J51" s="159">
        <v>6106</v>
      </c>
    </row>
    <row r="52" spans="1:10" ht="12.75" customHeight="1">
      <c r="A52" s="73" t="s">
        <v>202</v>
      </c>
      <c r="B52" s="73" t="s">
        <v>271</v>
      </c>
      <c r="C52" s="73" t="s">
        <v>272</v>
      </c>
      <c r="D52" s="73">
        <v>214</v>
      </c>
      <c r="E52" s="73" t="s">
        <v>677</v>
      </c>
      <c r="F52" s="73">
        <v>2</v>
      </c>
      <c r="G52" s="73" t="s">
        <v>36</v>
      </c>
      <c r="H52" s="73">
        <v>1</v>
      </c>
      <c r="I52" s="73" t="s">
        <v>36</v>
      </c>
      <c r="J52" s="159">
        <v>291</v>
      </c>
    </row>
    <row r="53" spans="1:10" ht="12.75" customHeight="1">
      <c r="A53" s="73" t="s">
        <v>202</v>
      </c>
      <c r="B53" s="73" t="s">
        <v>273</v>
      </c>
      <c r="C53" s="73" t="s">
        <v>274</v>
      </c>
      <c r="D53" s="73">
        <v>214</v>
      </c>
      <c r="E53" s="73" t="s">
        <v>677</v>
      </c>
      <c r="F53" s="73">
        <v>5</v>
      </c>
      <c r="G53" s="73" t="s">
        <v>36</v>
      </c>
      <c r="H53" s="73">
        <v>1</v>
      </c>
      <c r="I53" s="73" t="s">
        <v>36</v>
      </c>
      <c r="J53" s="159">
        <v>7899</v>
      </c>
    </row>
    <row r="54" spans="1:10" ht="12.75" customHeight="1">
      <c r="A54" s="73" t="s">
        <v>202</v>
      </c>
      <c r="B54" s="73" t="s">
        <v>275</v>
      </c>
      <c r="C54" s="73" t="s">
        <v>276</v>
      </c>
      <c r="D54" s="73">
        <v>214</v>
      </c>
      <c r="E54" s="73" t="s">
        <v>677</v>
      </c>
      <c r="F54" s="73">
        <v>5</v>
      </c>
      <c r="G54" s="73" t="s">
        <v>36</v>
      </c>
      <c r="H54" s="73">
        <v>1</v>
      </c>
      <c r="I54" s="73" t="s">
        <v>36</v>
      </c>
      <c r="J54" s="159">
        <v>12048</v>
      </c>
    </row>
    <row r="55" spans="1:10" ht="12.75" customHeight="1">
      <c r="A55" s="73" t="s">
        <v>202</v>
      </c>
      <c r="B55" s="73" t="s">
        <v>277</v>
      </c>
      <c r="C55" s="73" t="s">
        <v>278</v>
      </c>
      <c r="D55" s="73">
        <v>214</v>
      </c>
      <c r="E55" s="73" t="s">
        <v>677</v>
      </c>
      <c r="F55" s="73">
        <v>2</v>
      </c>
      <c r="G55" s="73" t="s">
        <v>36</v>
      </c>
      <c r="H55" s="73">
        <v>1</v>
      </c>
      <c r="I55" s="73" t="s">
        <v>36</v>
      </c>
      <c r="J55" s="159">
        <v>808</v>
      </c>
    </row>
    <row r="56" spans="1:10" ht="12.75" customHeight="1">
      <c r="A56" s="74" t="s">
        <v>202</v>
      </c>
      <c r="B56" s="74" t="s">
        <v>279</v>
      </c>
      <c r="C56" s="74" t="s">
        <v>280</v>
      </c>
      <c r="D56" s="74">
        <v>214</v>
      </c>
      <c r="E56" s="74" t="s">
        <v>677</v>
      </c>
      <c r="F56" s="74">
        <v>2</v>
      </c>
      <c r="G56" s="74" t="s">
        <v>36</v>
      </c>
      <c r="H56" s="74">
        <v>1</v>
      </c>
      <c r="I56" s="74" t="s">
        <v>36</v>
      </c>
      <c r="J56" s="160">
        <v>890</v>
      </c>
    </row>
    <row r="57" spans="1:10" ht="12.75" customHeight="1">
      <c r="A57" s="30"/>
      <c r="B57" s="29">
        <f>COUNTA(F18:F56)</f>
        <v>39</v>
      </c>
      <c r="C57" s="29"/>
      <c r="D57" s="30"/>
      <c r="E57" s="30"/>
      <c r="F57" s="29">
        <f>COUNTIF(F18:F56, "&gt;0")</f>
        <v>39</v>
      </c>
      <c r="G57" s="30"/>
      <c r="H57" s="29"/>
      <c r="I57" s="30"/>
      <c r="J57" s="54">
        <f>SUM(J18:J56)</f>
        <v>252171</v>
      </c>
    </row>
    <row r="58" spans="1:10" ht="12.75" customHeight="1">
      <c r="A58" s="32"/>
      <c r="B58" s="62"/>
      <c r="C58" s="32"/>
      <c r="D58" s="32"/>
      <c r="E58" s="32"/>
      <c r="F58" s="32"/>
      <c r="G58" s="32"/>
      <c r="H58" s="32"/>
      <c r="I58" s="32"/>
      <c r="J58" s="157"/>
    </row>
    <row r="59" spans="1:10" ht="12.75" customHeight="1">
      <c r="A59" s="73" t="s">
        <v>281</v>
      </c>
      <c r="B59" s="73" t="s">
        <v>282</v>
      </c>
      <c r="C59" s="73" t="s">
        <v>283</v>
      </c>
      <c r="D59" s="73">
        <v>214</v>
      </c>
      <c r="E59" s="73" t="s">
        <v>677</v>
      </c>
      <c r="F59" s="73">
        <v>2</v>
      </c>
      <c r="G59" s="73" t="s">
        <v>36</v>
      </c>
      <c r="H59" s="73">
        <v>1</v>
      </c>
      <c r="I59" s="73" t="s">
        <v>36</v>
      </c>
      <c r="J59" s="159">
        <v>2086</v>
      </c>
    </row>
    <row r="60" spans="1:10" ht="12.75" customHeight="1">
      <c r="A60" s="74" t="s">
        <v>281</v>
      </c>
      <c r="B60" s="74" t="s">
        <v>284</v>
      </c>
      <c r="C60" s="74" t="s">
        <v>285</v>
      </c>
      <c r="D60" s="74">
        <v>214</v>
      </c>
      <c r="E60" s="74" t="s">
        <v>677</v>
      </c>
      <c r="F60" s="74">
        <v>2</v>
      </c>
      <c r="G60" s="74" t="s">
        <v>36</v>
      </c>
      <c r="H60" s="74">
        <v>1</v>
      </c>
      <c r="I60" s="74" t="s">
        <v>36</v>
      </c>
      <c r="J60" s="160">
        <v>407</v>
      </c>
    </row>
    <row r="61" spans="1:10">
      <c r="A61" s="30"/>
      <c r="B61" s="29">
        <f>COUNTA(B59:B60)</f>
        <v>2</v>
      </c>
      <c r="C61" s="29"/>
      <c r="D61" s="30"/>
      <c r="E61" s="30"/>
      <c r="F61" s="29">
        <f>COUNTIF(F59:F60, "&gt;0")</f>
        <v>2</v>
      </c>
      <c r="G61" s="30"/>
      <c r="H61" s="29"/>
      <c r="I61" s="30"/>
      <c r="J61" s="54">
        <f>SUM(J59:J60)</f>
        <v>2493</v>
      </c>
    </row>
    <row r="62" spans="1:10">
      <c r="A62" s="30"/>
      <c r="B62" s="29"/>
      <c r="C62" s="29"/>
      <c r="D62" s="30"/>
      <c r="E62" s="30"/>
      <c r="F62" s="29"/>
      <c r="G62" s="30"/>
      <c r="H62" s="29"/>
      <c r="I62" s="30"/>
      <c r="J62" s="54"/>
    </row>
    <row r="63" spans="1:10" ht="12.75" customHeight="1">
      <c r="A63" s="73" t="s">
        <v>286</v>
      </c>
      <c r="B63" s="73" t="s">
        <v>287</v>
      </c>
      <c r="C63" s="73" t="s">
        <v>288</v>
      </c>
      <c r="D63" s="73">
        <v>214</v>
      </c>
      <c r="E63" s="73" t="s">
        <v>677</v>
      </c>
      <c r="F63" s="73">
        <v>5</v>
      </c>
      <c r="G63" s="73" t="s">
        <v>36</v>
      </c>
      <c r="H63" s="73">
        <v>1</v>
      </c>
      <c r="I63" s="73" t="s">
        <v>36</v>
      </c>
      <c r="J63" s="159">
        <v>11665</v>
      </c>
    </row>
    <row r="64" spans="1:10" ht="12.75" customHeight="1">
      <c r="A64" s="73" t="s">
        <v>286</v>
      </c>
      <c r="B64" s="73" t="s">
        <v>289</v>
      </c>
      <c r="C64" s="73" t="s">
        <v>290</v>
      </c>
      <c r="D64" s="73">
        <v>214</v>
      </c>
      <c r="E64" s="73" t="s">
        <v>677</v>
      </c>
      <c r="F64" s="73">
        <v>2</v>
      </c>
      <c r="G64" s="73" t="s">
        <v>36</v>
      </c>
      <c r="H64" s="73">
        <v>1</v>
      </c>
      <c r="I64" s="73" t="s">
        <v>36</v>
      </c>
      <c r="J64" s="159">
        <v>518</v>
      </c>
    </row>
    <row r="65" spans="1:10" ht="12.75" customHeight="1">
      <c r="A65" s="73" t="s">
        <v>286</v>
      </c>
      <c r="B65" s="73" t="s">
        <v>291</v>
      </c>
      <c r="C65" s="73" t="s">
        <v>292</v>
      </c>
      <c r="D65" s="73">
        <v>214</v>
      </c>
      <c r="E65" s="73" t="s">
        <v>677</v>
      </c>
      <c r="F65" s="73">
        <v>2</v>
      </c>
      <c r="G65" s="73" t="s">
        <v>36</v>
      </c>
      <c r="H65" s="73">
        <v>1</v>
      </c>
      <c r="I65" s="73" t="s">
        <v>36</v>
      </c>
      <c r="J65" s="159">
        <v>670</v>
      </c>
    </row>
    <row r="66" spans="1:10" ht="12.75" customHeight="1">
      <c r="A66" s="73" t="s">
        <v>286</v>
      </c>
      <c r="B66" s="73" t="s">
        <v>293</v>
      </c>
      <c r="C66" s="73" t="s">
        <v>294</v>
      </c>
      <c r="D66" s="73">
        <v>214</v>
      </c>
      <c r="E66" s="73" t="s">
        <v>677</v>
      </c>
      <c r="F66" s="73">
        <v>5</v>
      </c>
      <c r="G66" s="73" t="s">
        <v>36</v>
      </c>
      <c r="H66" s="73">
        <v>1</v>
      </c>
      <c r="I66" s="73" t="s">
        <v>36</v>
      </c>
      <c r="J66" s="159">
        <v>6826</v>
      </c>
    </row>
    <row r="67" spans="1:10" ht="12.75" customHeight="1">
      <c r="A67" s="73" t="s">
        <v>286</v>
      </c>
      <c r="B67" s="73" t="s">
        <v>295</v>
      </c>
      <c r="C67" s="73" t="s">
        <v>296</v>
      </c>
      <c r="D67" s="73">
        <v>214</v>
      </c>
      <c r="E67" s="73" t="s">
        <v>677</v>
      </c>
      <c r="F67" s="73">
        <v>2</v>
      </c>
      <c r="G67" s="73" t="s">
        <v>36</v>
      </c>
      <c r="H67" s="73">
        <v>1</v>
      </c>
      <c r="I67" s="73" t="s">
        <v>36</v>
      </c>
      <c r="J67" s="159">
        <v>1701</v>
      </c>
    </row>
    <row r="68" spans="1:10" ht="12.75" customHeight="1">
      <c r="A68" s="73" t="s">
        <v>286</v>
      </c>
      <c r="B68" s="73" t="s">
        <v>297</v>
      </c>
      <c r="C68" s="73" t="s">
        <v>298</v>
      </c>
      <c r="D68" s="73">
        <v>214</v>
      </c>
      <c r="E68" s="73" t="s">
        <v>677</v>
      </c>
      <c r="F68" s="73">
        <v>2</v>
      </c>
      <c r="G68" s="73" t="s">
        <v>36</v>
      </c>
      <c r="H68" s="73">
        <v>1</v>
      </c>
      <c r="I68" s="73" t="s">
        <v>36</v>
      </c>
      <c r="J68" s="159">
        <v>7670</v>
      </c>
    </row>
    <row r="69" spans="1:10" ht="12.75" customHeight="1">
      <c r="A69" s="73" t="s">
        <v>286</v>
      </c>
      <c r="B69" s="73" t="s">
        <v>299</v>
      </c>
      <c r="C69" s="73" t="s">
        <v>300</v>
      </c>
      <c r="D69" s="73">
        <v>214</v>
      </c>
      <c r="E69" s="73" t="s">
        <v>677</v>
      </c>
      <c r="F69" s="73">
        <v>2</v>
      </c>
      <c r="G69" s="73" t="s">
        <v>36</v>
      </c>
      <c r="H69" s="73">
        <v>1</v>
      </c>
      <c r="I69" s="73" t="s">
        <v>36</v>
      </c>
      <c r="J69" s="159">
        <v>633</v>
      </c>
    </row>
    <row r="70" spans="1:10" ht="12.75" customHeight="1">
      <c r="A70" s="73" t="s">
        <v>286</v>
      </c>
      <c r="B70" s="73" t="s">
        <v>301</v>
      </c>
      <c r="C70" s="73" t="s">
        <v>302</v>
      </c>
      <c r="D70" s="73">
        <v>214</v>
      </c>
      <c r="E70" s="73" t="s">
        <v>677</v>
      </c>
      <c r="F70" s="73">
        <v>2</v>
      </c>
      <c r="G70" s="73" t="s">
        <v>36</v>
      </c>
      <c r="H70" s="73">
        <v>1</v>
      </c>
      <c r="I70" s="73" t="s">
        <v>36</v>
      </c>
      <c r="J70" s="159">
        <v>1235</v>
      </c>
    </row>
    <row r="71" spans="1:10" ht="12.75" customHeight="1">
      <c r="A71" s="73" t="s">
        <v>286</v>
      </c>
      <c r="B71" s="73" t="s">
        <v>303</v>
      </c>
      <c r="C71" s="73" t="s">
        <v>304</v>
      </c>
      <c r="D71" s="73">
        <v>214</v>
      </c>
      <c r="E71" s="73" t="s">
        <v>677</v>
      </c>
      <c r="F71" s="73">
        <v>2</v>
      </c>
      <c r="G71" s="73" t="s">
        <v>36</v>
      </c>
      <c r="H71" s="73">
        <v>1</v>
      </c>
      <c r="I71" s="73" t="s">
        <v>36</v>
      </c>
      <c r="J71" s="159">
        <v>3423</v>
      </c>
    </row>
    <row r="72" spans="1:10" ht="12.75" customHeight="1">
      <c r="A72" s="73" t="s">
        <v>286</v>
      </c>
      <c r="B72" s="73" t="s">
        <v>305</v>
      </c>
      <c r="C72" s="73" t="s">
        <v>306</v>
      </c>
      <c r="D72" s="73">
        <v>214</v>
      </c>
      <c r="E72" s="73" t="s">
        <v>677</v>
      </c>
      <c r="F72" s="73">
        <v>2</v>
      </c>
      <c r="G72" s="73" t="s">
        <v>36</v>
      </c>
      <c r="H72" s="73">
        <v>1</v>
      </c>
      <c r="I72" s="73" t="s">
        <v>36</v>
      </c>
      <c r="J72" s="159">
        <v>1366</v>
      </c>
    </row>
    <row r="73" spans="1:10" ht="12.75" customHeight="1">
      <c r="A73" s="73" t="s">
        <v>286</v>
      </c>
      <c r="B73" s="73" t="s">
        <v>307</v>
      </c>
      <c r="C73" s="73" t="s">
        <v>308</v>
      </c>
      <c r="D73" s="73">
        <v>214</v>
      </c>
      <c r="E73" s="73" t="s">
        <v>677</v>
      </c>
      <c r="F73" s="73">
        <v>2</v>
      </c>
      <c r="G73" s="73" t="s">
        <v>36</v>
      </c>
      <c r="H73" s="73">
        <v>1</v>
      </c>
      <c r="I73" s="73" t="s">
        <v>36</v>
      </c>
      <c r="J73" s="159">
        <v>861</v>
      </c>
    </row>
    <row r="74" spans="1:10" ht="12.75" customHeight="1">
      <c r="A74" s="73" t="s">
        <v>286</v>
      </c>
      <c r="B74" s="73" t="s">
        <v>309</v>
      </c>
      <c r="C74" s="73" t="s">
        <v>310</v>
      </c>
      <c r="D74" s="73">
        <v>214</v>
      </c>
      <c r="E74" s="73" t="s">
        <v>677</v>
      </c>
      <c r="F74" s="73">
        <v>2</v>
      </c>
      <c r="G74" s="73" t="s">
        <v>36</v>
      </c>
      <c r="H74" s="73">
        <v>1</v>
      </c>
      <c r="I74" s="73" t="s">
        <v>36</v>
      </c>
      <c r="J74" s="159">
        <v>15777</v>
      </c>
    </row>
    <row r="75" spans="1:10" ht="12.75" customHeight="1">
      <c r="A75" s="73" t="s">
        <v>286</v>
      </c>
      <c r="B75" s="73" t="s">
        <v>311</v>
      </c>
      <c r="C75" s="73" t="s">
        <v>312</v>
      </c>
      <c r="D75" s="73">
        <v>214</v>
      </c>
      <c r="E75" s="73" t="s">
        <v>677</v>
      </c>
      <c r="F75" s="73">
        <v>2</v>
      </c>
      <c r="G75" s="73" t="s">
        <v>36</v>
      </c>
      <c r="H75" s="73">
        <v>1</v>
      </c>
      <c r="I75" s="73" t="s">
        <v>36</v>
      </c>
      <c r="J75" s="159">
        <v>2548</v>
      </c>
    </row>
    <row r="76" spans="1:10" ht="12.75" customHeight="1">
      <c r="A76" s="73" t="s">
        <v>286</v>
      </c>
      <c r="B76" s="73" t="s">
        <v>313</v>
      </c>
      <c r="C76" s="73" t="s">
        <v>314</v>
      </c>
      <c r="D76" s="73">
        <v>214</v>
      </c>
      <c r="E76" s="73" t="s">
        <v>677</v>
      </c>
      <c r="F76" s="73">
        <v>2</v>
      </c>
      <c r="G76" s="73" t="s">
        <v>36</v>
      </c>
      <c r="H76" s="73">
        <v>1</v>
      </c>
      <c r="I76" s="73" t="s">
        <v>36</v>
      </c>
      <c r="J76" s="159">
        <v>2521</v>
      </c>
    </row>
    <row r="77" spans="1:10" ht="12.75" customHeight="1">
      <c r="A77" s="73" t="s">
        <v>286</v>
      </c>
      <c r="B77" s="73" t="s">
        <v>315</v>
      </c>
      <c r="C77" s="73" t="s">
        <v>316</v>
      </c>
      <c r="D77" s="73">
        <v>214</v>
      </c>
      <c r="E77" s="73" t="s">
        <v>677</v>
      </c>
      <c r="F77" s="73">
        <v>2</v>
      </c>
      <c r="G77" s="73" t="s">
        <v>36</v>
      </c>
      <c r="H77" s="73">
        <v>1</v>
      </c>
      <c r="I77" s="73" t="s">
        <v>36</v>
      </c>
      <c r="J77" s="159">
        <v>22794</v>
      </c>
    </row>
    <row r="78" spans="1:10" ht="12.75" customHeight="1">
      <c r="A78" s="73" t="s">
        <v>286</v>
      </c>
      <c r="B78" s="73" t="s">
        <v>317</v>
      </c>
      <c r="C78" s="73" t="s">
        <v>318</v>
      </c>
      <c r="D78" s="73">
        <v>214</v>
      </c>
      <c r="E78" s="73" t="s">
        <v>677</v>
      </c>
      <c r="F78" s="73">
        <v>2</v>
      </c>
      <c r="G78" s="73" t="s">
        <v>36</v>
      </c>
      <c r="H78" s="73">
        <v>1</v>
      </c>
      <c r="I78" s="73" t="s">
        <v>36</v>
      </c>
      <c r="J78" s="159">
        <v>3302</v>
      </c>
    </row>
    <row r="79" spans="1:10" ht="12.75" customHeight="1">
      <c r="A79" s="73" t="s">
        <v>286</v>
      </c>
      <c r="B79" s="73" t="s">
        <v>319</v>
      </c>
      <c r="C79" s="73" t="s">
        <v>320</v>
      </c>
      <c r="D79" s="73">
        <v>214</v>
      </c>
      <c r="E79" s="73" t="s">
        <v>677</v>
      </c>
      <c r="F79" s="73">
        <v>2</v>
      </c>
      <c r="G79" s="73" t="s">
        <v>36</v>
      </c>
      <c r="H79" s="73">
        <v>1</v>
      </c>
      <c r="I79" s="73" t="s">
        <v>36</v>
      </c>
      <c r="J79" s="159">
        <v>2342</v>
      </c>
    </row>
    <row r="80" spans="1:10" ht="12.75" customHeight="1">
      <c r="A80" s="73" t="s">
        <v>286</v>
      </c>
      <c r="B80" s="73" t="s">
        <v>321</v>
      </c>
      <c r="C80" s="73" t="s">
        <v>322</v>
      </c>
      <c r="D80" s="73">
        <v>214</v>
      </c>
      <c r="E80" s="73" t="s">
        <v>677</v>
      </c>
      <c r="F80" s="73">
        <v>5</v>
      </c>
      <c r="G80" s="73" t="s">
        <v>36</v>
      </c>
      <c r="H80" s="73">
        <v>1</v>
      </c>
      <c r="I80" s="73" t="s">
        <v>36</v>
      </c>
      <c r="J80" s="159">
        <v>26400</v>
      </c>
    </row>
    <row r="81" spans="1:10" ht="12.75" customHeight="1">
      <c r="A81" s="73" t="s">
        <v>286</v>
      </c>
      <c r="B81" s="73" t="s">
        <v>323</v>
      </c>
      <c r="C81" s="73" t="s">
        <v>324</v>
      </c>
      <c r="D81" s="73">
        <v>214</v>
      </c>
      <c r="E81" s="73" t="s">
        <v>677</v>
      </c>
      <c r="F81" s="73">
        <v>2</v>
      </c>
      <c r="G81" s="73" t="s">
        <v>36</v>
      </c>
      <c r="H81" s="73">
        <v>1</v>
      </c>
      <c r="I81" s="73" t="s">
        <v>36</v>
      </c>
      <c r="J81" s="159">
        <v>913</v>
      </c>
    </row>
    <row r="82" spans="1:10" ht="12.75" customHeight="1">
      <c r="A82" s="73" t="s">
        <v>286</v>
      </c>
      <c r="B82" s="73" t="s">
        <v>325</v>
      </c>
      <c r="C82" s="73" t="s">
        <v>326</v>
      </c>
      <c r="D82" s="73">
        <v>214</v>
      </c>
      <c r="E82" s="73" t="s">
        <v>677</v>
      </c>
      <c r="F82" s="73">
        <v>2</v>
      </c>
      <c r="G82" s="73" t="s">
        <v>36</v>
      </c>
      <c r="H82" s="73">
        <v>1</v>
      </c>
      <c r="I82" s="73" t="s">
        <v>36</v>
      </c>
      <c r="J82" s="159">
        <v>8904</v>
      </c>
    </row>
    <row r="83" spans="1:10" ht="12.75" customHeight="1">
      <c r="A83" s="73" t="s">
        <v>286</v>
      </c>
      <c r="B83" s="73" t="s">
        <v>327</v>
      </c>
      <c r="C83" s="73" t="s">
        <v>328</v>
      </c>
      <c r="D83" s="73">
        <v>214</v>
      </c>
      <c r="E83" s="73" t="s">
        <v>677</v>
      </c>
      <c r="F83" s="73">
        <v>2</v>
      </c>
      <c r="G83" s="73" t="s">
        <v>36</v>
      </c>
      <c r="H83" s="73">
        <v>1</v>
      </c>
      <c r="I83" s="73" t="s">
        <v>36</v>
      </c>
      <c r="J83" s="159">
        <v>504</v>
      </c>
    </row>
    <row r="84" spans="1:10" ht="12.75" customHeight="1">
      <c r="A84" s="73" t="s">
        <v>286</v>
      </c>
      <c r="B84" s="73" t="s">
        <v>329</v>
      </c>
      <c r="C84" s="73" t="s">
        <v>330</v>
      </c>
      <c r="D84" s="73">
        <v>214</v>
      </c>
      <c r="E84" s="73" t="s">
        <v>677</v>
      </c>
      <c r="F84" s="73">
        <v>5</v>
      </c>
      <c r="G84" s="73" t="s">
        <v>36</v>
      </c>
      <c r="H84" s="73">
        <v>1</v>
      </c>
      <c r="I84" s="73" t="s">
        <v>36</v>
      </c>
      <c r="J84" s="159">
        <v>7817</v>
      </c>
    </row>
    <row r="85" spans="1:10" ht="12.75" customHeight="1">
      <c r="A85" s="73" t="s">
        <v>286</v>
      </c>
      <c r="B85" s="73" t="s">
        <v>331</v>
      </c>
      <c r="C85" s="73" t="s">
        <v>332</v>
      </c>
      <c r="D85" s="73">
        <v>214</v>
      </c>
      <c r="E85" s="73" t="s">
        <v>677</v>
      </c>
      <c r="F85" s="73">
        <v>2</v>
      </c>
      <c r="G85" s="73" t="s">
        <v>36</v>
      </c>
      <c r="H85" s="73">
        <v>1</v>
      </c>
      <c r="I85" s="73" t="s">
        <v>36</v>
      </c>
      <c r="J85" s="159">
        <v>14688</v>
      </c>
    </row>
    <row r="86" spans="1:10" ht="12.75" customHeight="1">
      <c r="A86" s="73" t="s">
        <v>286</v>
      </c>
      <c r="B86" s="73" t="s">
        <v>333</v>
      </c>
      <c r="C86" s="73" t="s">
        <v>334</v>
      </c>
      <c r="D86" s="73">
        <v>214</v>
      </c>
      <c r="E86" s="73" t="s">
        <v>677</v>
      </c>
      <c r="F86" s="73">
        <v>2</v>
      </c>
      <c r="G86" s="73" t="s">
        <v>36</v>
      </c>
      <c r="H86" s="73">
        <v>1</v>
      </c>
      <c r="I86" s="73" t="s">
        <v>36</v>
      </c>
      <c r="J86" s="159">
        <v>6466</v>
      </c>
    </row>
    <row r="87" spans="1:10" ht="12.75" customHeight="1">
      <c r="A87" s="73" t="s">
        <v>286</v>
      </c>
      <c r="B87" s="73" t="s">
        <v>335</v>
      </c>
      <c r="C87" s="73" t="s">
        <v>336</v>
      </c>
      <c r="D87" s="73">
        <v>214</v>
      </c>
      <c r="E87" s="73" t="s">
        <v>677</v>
      </c>
      <c r="F87" s="73">
        <v>5</v>
      </c>
      <c r="G87" s="73" t="s">
        <v>36</v>
      </c>
      <c r="H87" s="73">
        <v>1</v>
      </c>
      <c r="I87" s="73" t="s">
        <v>36</v>
      </c>
      <c r="J87" s="159">
        <v>23527</v>
      </c>
    </row>
    <row r="88" spans="1:10" ht="12.75" customHeight="1">
      <c r="A88" s="73" t="s">
        <v>286</v>
      </c>
      <c r="B88" s="73" t="s">
        <v>337</v>
      </c>
      <c r="C88" s="73" t="s">
        <v>338</v>
      </c>
      <c r="D88" s="73">
        <v>214</v>
      </c>
      <c r="E88" s="73" t="s">
        <v>677</v>
      </c>
      <c r="F88" s="73">
        <v>5</v>
      </c>
      <c r="G88" s="73" t="s">
        <v>36</v>
      </c>
      <c r="H88" s="73">
        <v>1</v>
      </c>
      <c r="I88" s="73" t="s">
        <v>36</v>
      </c>
      <c r="J88" s="159">
        <v>9497</v>
      </c>
    </row>
    <row r="89" spans="1:10" ht="12.75" customHeight="1">
      <c r="A89" s="73" t="s">
        <v>286</v>
      </c>
      <c r="B89" s="73" t="s">
        <v>339</v>
      </c>
      <c r="C89" s="73" t="s">
        <v>340</v>
      </c>
      <c r="D89" s="73">
        <v>214</v>
      </c>
      <c r="E89" s="73" t="s">
        <v>677</v>
      </c>
      <c r="F89" s="73">
        <v>5</v>
      </c>
      <c r="G89" s="73" t="s">
        <v>36</v>
      </c>
      <c r="H89" s="73">
        <v>1</v>
      </c>
      <c r="I89" s="73" t="s">
        <v>36</v>
      </c>
      <c r="J89" s="159">
        <v>15258</v>
      </c>
    </row>
    <row r="90" spans="1:10" ht="12.75" customHeight="1">
      <c r="A90" s="73" t="s">
        <v>286</v>
      </c>
      <c r="B90" s="73" t="s">
        <v>341</v>
      </c>
      <c r="C90" s="73" t="s">
        <v>342</v>
      </c>
      <c r="D90" s="73">
        <v>214</v>
      </c>
      <c r="E90" s="73" t="s">
        <v>677</v>
      </c>
      <c r="F90" s="73">
        <v>5</v>
      </c>
      <c r="G90" s="73" t="s">
        <v>36</v>
      </c>
      <c r="H90" s="73">
        <v>1</v>
      </c>
      <c r="I90" s="73" t="s">
        <v>36</v>
      </c>
      <c r="J90" s="159">
        <v>8533</v>
      </c>
    </row>
    <row r="91" spans="1:10" ht="12.75" customHeight="1">
      <c r="A91" s="73" t="s">
        <v>286</v>
      </c>
      <c r="B91" s="73" t="s">
        <v>343</v>
      </c>
      <c r="C91" s="73" t="s">
        <v>344</v>
      </c>
      <c r="D91" s="73">
        <v>214</v>
      </c>
      <c r="E91" s="73" t="s">
        <v>677</v>
      </c>
      <c r="F91" s="73">
        <v>2</v>
      </c>
      <c r="G91" s="73" t="s">
        <v>36</v>
      </c>
      <c r="H91" s="73">
        <v>1</v>
      </c>
      <c r="I91" s="73" t="s">
        <v>36</v>
      </c>
      <c r="J91" s="159">
        <v>164</v>
      </c>
    </row>
    <row r="92" spans="1:10" ht="12.75" customHeight="1">
      <c r="A92" s="73" t="s">
        <v>286</v>
      </c>
      <c r="B92" s="73" t="s">
        <v>345</v>
      </c>
      <c r="C92" s="73" t="s">
        <v>346</v>
      </c>
      <c r="D92" s="73">
        <v>214</v>
      </c>
      <c r="E92" s="73" t="s">
        <v>677</v>
      </c>
      <c r="F92" s="73">
        <v>2</v>
      </c>
      <c r="G92" s="73" t="s">
        <v>36</v>
      </c>
      <c r="H92" s="73">
        <v>1</v>
      </c>
      <c r="I92" s="73" t="s">
        <v>36</v>
      </c>
      <c r="J92" s="159">
        <v>694</v>
      </c>
    </row>
    <row r="93" spans="1:10" ht="12.75" customHeight="1">
      <c r="A93" s="73" t="s">
        <v>286</v>
      </c>
      <c r="B93" s="73" t="s">
        <v>347</v>
      </c>
      <c r="C93" s="73" t="s">
        <v>348</v>
      </c>
      <c r="D93" s="73">
        <v>214</v>
      </c>
      <c r="E93" s="73" t="s">
        <v>677</v>
      </c>
      <c r="F93" s="73">
        <v>2</v>
      </c>
      <c r="G93" s="73" t="s">
        <v>36</v>
      </c>
      <c r="H93" s="73">
        <v>1</v>
      </c>
      <c r="I93" s="73" t="s">
        <v>36</v>
      </c>
      <c r="J93" s="159">
        <v>577</v>
      </c>
    </row>
    <row r="94" spans="1:10" ht="12.75" customHeight="1">
      <c r="A94" s="73" t="s">
        <v>286</v>
      </c>
      <c r="B94" s="73" t="s">
        <v>349</v>
      </c>
      <c r="C94" s="73" t="s">
        <v>350</v>
      </c>
      <c r="D94" s="73">
        <v>214</v>
      </c>
      <c r="E94" s="73" t="s">
        <v>677</v>
      </c>
      <c r="F94" s="73">
        <v>2</v>
      </c>
      <c r="G94" s="73" t="s">
        <v>36</v>
      </c>
      <c r="H94" s="73">
        <v>1</v>
      </c>
      <c r="I94" s="73" t="s">
        <v>36</v>
      </c>
      <c r="J94" s="159">
        <v>577</v>
      </c>
    </row>
    <row r="95" spans="1:10" ht="12.75" customHeight="1">
      <c r="A95" s="73" t="s">
        <v>286</v>
      </c>
      <c r="B95" s="73" t="s">
        <v>351</v>
      </c>
      <c r="C95" s="73" t="s">
        <v>352</v>
      </c>
      <c r="D95" s="73">
        <v>214</v>
      </c>
      <c r="E95" s="73" t="s">
        <v>677</v>
      </c>
      <c r="F95" s="73">
        <v>2</v>
      </c>
      <c r="G95" s="73" t="s">
        <v>36</v>
      </c>
      <c r="H95" s="73">
        <v>1</v>
      </c>
      <c r="I95" s="73" t="s">
        <v>36</v>
      </c>
      <c r="J95" s="159">
        <v>2088</v>
      </c>
    </row>
    <row r="96" spans="1:10" ht="12.75" customHeight="1">
      <c r="A96" s="73" t="s">
        <v>286</v>
      </c>
      <c r="B96" s="73" t="s">
        <v>353</v>
      </c>
      <c r="C96" s="73" t="s">
        <v>354</v>
      </c>
      <c r="D96" s="73">
        <v>214</v>
      </c>
      <c r="E96" s="73" t="s">
        <v>677</v>
      </c>
      <c r="F96" s="73">
        <v>5</v>
      </c>
      <c r="G96" s="73" t="s">
        <v>36</v>
      </c>
      <c r="H96" s="73">
        <v>1</v>
      </c>
      <c r="I96" s="73" t="s">
        <v>36</v>
      </c>
      <c r="J96" s="159">
        <v>433</v>
      </c>
    </row>
    <row r="97" spans="1:10" ht="12.75" customHeight="1">
      <c r="A97" s="73" t="s">
        <v>286</v>
      </c>
      <c r="B97" s="73" t="s">
        <v>355</v>
      </c>
      <c r="C97" s="73" t="s">
        <v>356</v>
      </c>
      <c r="D97" s="73">
        <v>214</v>
      </c>
      <c r="E97" s="73" t="s">
        <v>677</v>
      </c>
      <c r="F97" s="73">
        <v>5</v>
      </c>
      <c r="G97" s="73" t="s">
        <v>36</v>
      </c>
      <c r="H97" s="73">
        <v>1</v>
      </c>
      <c r="I97" s="73" t="s">
        <v>36</v>
      </c>
      <c r="J97" s="159">
        <v>13543</v>
      </c>
    </row>
    <row r="98" spans="1:10" ht="12.75" customHeight="1">
      <c r="A98" s="73" t="s">
        <v>286</v>
      </c>
      <c r="B98" s="73" t="s">
        <v>357</v>
      </c>
      <c r="C98" s="73" t="s">
        <v>358</v>
      </c>
      <c r="D98" s="73">
        <v>214</v>
      </c>
      <c r="E98" s="73" t="s">
        <v>677</v>
      </c>
      <c r="F98" s="73">
        <v>5</v>
      </c>
      <c r="G98" s="73" t="s">
        <v>36</v>
      </c>
      <c r="H98" s="73">
        <v>1</v>
      </c>
      <c r="I98" s="73" t="s">
        <v>36</v>
      </c>
      <c r="J98" s="159">
        <v>4105</v>
      </c>
    </row>
    <row r="99" spans="1:10" ht="12.75" customHeight="1">
      <c r="A99" s="73" t="s">
        <v>286</v>
      </c>
      <c r="B99" s="73" t="s">
        <v>359</v>
      </c>
      <c r="C99" s="73" t="s">
        <v>360</v>
      </c>
      <c r="D99" s="73">
        <v>214</v>
      </c>
      <c r="E99" s="73" t="s">
        <v>677</v>
      </c>
      <c r="F99" s="73">
        <v>5</v>
      </c>
      <c r="G99" s="73" t="s">
        <v>36</v>
      </c>
      <c r="H99" s="73">
        <v>1</v>
      </c>
      <c r="I99" s="73" t="s">
        <v>36</v>
      </c>
      <c r="J99" s="159">
        <v>3850</v>
      </c>
    </row>
    <row r="100" spans="1:10" ht="12.75" customHeight="1">
      <c r="A100" s="73" t="s">
        <v>286</v>
      </c>
      <c r="B100" s="73" t="s">
        <v>361</v>
      </c>
      <c r="C100" s="73" t="s">
        <v>362</v>
      </c>
      <c r="D100" s="73">
        <v>214</v>
      </c>
      <c r="E100" s="73" t="s">
        <v>677</v>
      </c>
      <c r="F100" s="73">
        <v>5</v>
      </c>
      <c r="G100" s="73" t="s">
        <v>36</v>
      </c>
      <c r="H100" s="73">
        <v>1</v>
      </c>
      <c r="I100" s="73" t="s">
        <v>36</v>
      </c>
      <c r="J100" s="159">
        <v>16914</v>
      </c>
    </row>
    <row r="101" spans="1:10" ht="12.75" customHeight="1">
      <c r="A101" s="73" t="s">
        <v>286</v>
      </c>
      <c r="B101" s="73" t="s">
        <v>363</v>
      </c>
      <c r="C101" s="73" t="s">
        <v>364</v>
      </c>
      <c r="D101" s="73">
        <v>214</v>
      </c>
      <c r="E101" s="73" t="s">
        <v>677</v>
      </c>
      <c r="F101" s="73">
        <v>5</v>
      </c>
      <c r="G101" s="73" t="s">
        <v>36</v>
      </c>
      <c r="H101" s="73">
        <v>1</v>
      </c>
      <c r="I101" s="73" t="s">
        <v>36</v>
      </c>
      <c r="J101" s="159">
        <v>3837</v>
      </c>
    </row>
    <row r="102" spans="1:10" ht="12.75" customHeight="1">
      <c r="A102" s="73" t="s">
        <v>286</v>
      </c>
      <c r="B102" s="73" t="s">
        <v>365</v>
      </c>
      <c r="C102" s="73" t="s">
        <v>366</v>
      </c>
      <c r="D102" s="73">
        <v>214</v>
      </c>
      <c r="E102" s="73" t="s">
        <v>677</v>
      </c>
      <c r="F102" s="73">
        <v>5</v>
      </c>
      <c r="G102" s="73" t="s">
        <v>36</v>
      </c>
      <c r="H102" s="73">
        <v>1</v>
      </c>
      <c r="I102" s="73" t="s">
        <v>36</v>
      </c>
      <c r="J102" s="159">
        <v>5604</v>
      </c>
    </row>
    <row r="103" spans="1:10" ht="12.75" customHeight="1">
      <c r="A103" s="73" t="s">
        <v>286</v>
      </c>
      <c r="B103" s="73" t="s">
        <v>367</v>
      </c>
      <c r="C103" s="73" t="s">
        <v>368</v>
      </c>
      <c r="D103" s="73">
        <v>214</v>
      </c>
      <c r="E103" s="73" t="s">
        <v>677</v>
      </c>
      <c r="F103" s="73">
        <v>5</v>
      </c>
      <c r="G103" s="73" t="s">
        <v>36</v>
      </c>
      <c r="H103" s="73">
        <v>1</v>
      </c>
      <c r="I103" s="73" t="s">
        <v>36</v>
      </c>
      <c r="J103" s="159">
        <v>6096</v>
      </c>
    </row>
    <row r="104" spans="1:10" ht="12.75" customHeight="1">
      <c r="A104" s="73" t="s">
        <v>286</v>
      </c>
      <c r="B104" s="73" t="s">
        <v>369</v>
      </c>
      <c r="C104" s="73" t="s">
        <v>370</v>
      </c>
      <c r="D104" s="73">
        <v>214</v>
      </c>
      <c r="E104" s="73" t="s">
        <v>677</v>
      </c>
      <c r="F104" s="73">
        <v>2</v>
      </c>
      <c r="G104" s="73" t="s">
        <v>36</v>
      </c>
      <c r="H104" s="73">
        <v>1</v>
      </c>
      <c r="I104" s="73" t="s">
        <v>36</v>
      </c>
      <c r="J104" s="159">
        <v>247</v>
      </c>
    </row>
    <row r="105" spans="1:10" ht="12.75" customHeight="1">
      <c r="A105" s="73" t="s">
        <v>286</v>
      </c>
      <c r="B105" s="73" t="s">
        <v>371</v>
      </c>
      <c r="C105" s="73" t="s">
        <v>372</v>
      </c>
      <c r="D105" s="73">
        <v>214</v>
      </c>
      <c r="E105" s="73" t="s">
        <v>677</v>
      </c>
      <c r="F105" s="73">
        <v>5</v>
      </c>
      <c r="G105" s="73" t="s">
        <v>36</v>
      </c>
      <c r="H105" s="73">
        <v>1</v>
      </c>
      <c r="I105" s="73" t="s">
        <v>36</v>
      </c>
      <c r="J105" s="159">
        <v>4045</v>
      </c>
    </row>
    <row r="106" spans="1:10" ht="12.75" customHeight="1">
      <c r="A106" s="73" t="s">
        <v>286</v>
      </c>
      <c r="B106" s="73" t="s">
        <v>373</v>
      </c>
      <c r="C106" s="73" t="s">
        <v>374</v>
      </c>
      <c r="D106" s="73">
        <v>214</v>
      </c>
      <c r="E106" s="73" t="s">
        <v>677</v>
      </c>
      <c r="F106" s="73">
        <v>5</v>
      </c>
      <c r="G106" s="73" t="s">
        <v>36</v>
      </c>
      <c r="H106" s="73">
        <v>1</v>
      </c>
      <c r="I106" s="73" t="s">
        <v>36</v>
      </c>
      <c r="J106" s="159">
        <v>2832</v>
      </c>
    </row>
    <row r="107" spans="1:10" ht="12.75" customHeight="1">
      <c r="A107" s="73" t="s">
        <v>286</v>
      </c>
      <c r="B107" s="73" t="s">
        <v>375</v>
      </c>
      <c r="C107" s="73" t="s">
        <v>376</v>
      </c>
      <c r="D107" s="73">
        <v>214</v>
      </c>
      <c r="E107" s="73" t="s">
        <v>677</v>
      </c>
      <c r="F107" s="73">
        <v>2</v>
      </c>
      <c r="G107" s="73" t="s">
        <v>36</v>
      </c>
      <c r="H107" s="73">
        <v>1</v>
      </c>
      <c r="I107" s="73" t="s">
        <v>36</v>
      </c>
      <c r="J107" s="159">
        <v>8164</v>
      </c>
    </row>
    <row r="108" spans="1:10" ht="12.75" customHeight="1">
      <c r="A108" s="73" t="s">
        <v>286</v>
      </c>
      <c r="B108" s="73" t="s">
        <v>377</v>
      </c>
      <c r="C108" s="73" t="s">
        <v>378</v>
      </c>
      <c r="D108" s="73">
        <v>214</v>
      </c>
      <c r="E108" s="73" t="s">
        <v>677</v>
      </c>
      <c r="F108" s="73">
        <v>2</v>
      </c>
      <c r="G108" s="73" t="s">
        <v>36</v>
      </c>
      <c r="H108" s="73">
        <v>1</v>
      </c>
      <c r="I108" s="73" t="s">
        <v>36</v>
      </c>
      <c r="J108" s="159">
        <v>5772</v>
      </c>
    </row>
    <row r="109" spans="1:10" ht="12.75" customHeight="1">
      <c r="A109" s="73" t="s">
        <v>286</v>
      </c>
      <c r="B109" s="73" t="s">
        <v>379</v>
      </c>
      <c r="C109" s="73" t="s">
        <v>380</v>
      </c>
      <c r="D109" s="73">
        <v>214</v>
      </c>
      <c r="E109" s="73" t="s">
        <v>677</v>
      </c>
      <c r="F109" s="73">
        <v>2</v>
      </c>
      <c r="G109" s="73" t="s">
        <v>36</v>
      </c>
      <c r="H109" s="73">
        <v>1</v>
      </c>
      <c r="I109" s="73" t="s">
        <v>36</v>
      </c>
      <c r="J109" s="159">
        <v>1653</v>
      </c>
    </row>
    <row r="110" spans="1:10" ht="12.75" customHeight="1">
      <c r="A110" s="73" t="s">
        <v>286</v>
      </c>
      <c r="B110" s="73" t="s">
        <v>381</v>
      </c>
      <c r="C110" s="73" t="s">
        <v>382</v>
      </c>
      <c r="D110" s="73">
        <v>214</v>
      </c>
      <c r="E110" s="73" t="s">
        <v>677</v>
      </c>
      <c r="F110" s="73">
        <v>2</v>
      </c>
      <c r="G110" s="73" t="s">
        <v>36</v>
      </c>
      <c r="H110" s="73">
        <v>1</v>
      </c>
      <c r="I110" s="73" t="s">
        <v>36</v>
      </c>
      <c r="J110" s="159">
        <v>3031</v>
      </c>
    </row>
    <row r="111" spans="1:10" ht="12.75" customHeight="1">
      <c r="A111" s="73" t="s">
        <v>286</v>
      </c>
      <c r="B111" s="73" t="s">
        <v>383</v>
      </c>
      <c r="C111" s="73" t="s">
        <v>384</v>
      </c>
      <c r="D111" s="73">
        <v>214</v>
      </c>
      <c r="E111" s="73" t="s">
        <v>677</v>
      </c>
      <c r="F111" s="73">
        <v>2</v>
      </c>
      <c r="G111" s="73" t="s">
        <v>36</v>
      </c>
      <c r="H111" s="73">
        <v>1</v>
      </c>
      <c r="I111" s="73" t="s">
        <v>36</v>
      </c>
      <c r="J111" s="159">
        <v>6415</v>
      </c>
    </row>
    <row r="112" spans="1:10" ht="12.75" customHeight="1">
      <c r="A112" s="73" t="s">
        <v>286</v>
      </c>
      <c r="B112" s="73" t="s">
        <v>385</v>
      </c>
      <c r="C112" s="73" t="s">
        <v>386</v>
      </c>
      <c r="D112" s="73">
        <v>214</v>
      </c>
      <c r="E112" s="73" t="s">
        <v>677</v>
      </c>
      <c r="F112" s="73">
        <v>2</v>
      </c>
      <c r="G112" s="73" t="s">
        <v>36</v>
      </c>
      <c r="H112" s="73">
        <v>1</v>
      </c>
      <c r="I112" s="73" t="s">
        <v>36</v>
      </c>
      <c r="J112" s="159">
        <v>1954</v>
      </c>
    </row>
    <row r="113" spans="1:10" ht="12.75" customHeight="1">
      <c r="A113" s="73" t="s">
        <v>286</v>
      </c>
      <c r="B113" s="73" t="s">
        <v>387</v>
      </c>
      <c r="C113" s="73" t="s">
        <v>388</v>
      </c>
      <c r="D113" s="73">
        <v>214</v>
      </c>
      <c r="E113" s="73" t="s">
        <v>677</v>
      </c>
      <c r="F113" s="73">
        <v>2</v>
      </c>
      <c r="G113" s="73" t="s">
        <v>36</v>
      </c>
      <c r="H113" s="73">
        <v>1</v>
      </c>
      <c r="I113" s="73" t="s">
        <v>36</v>
      </c>
      <c r="J113" s="159">
        <v>4623</v>
      </c>
    </row>
    <row r="114" spans="1:10" ht="12.75" customHeight="1">
      <c r="A114" s="73" t="s">
        <v>286</v>
      </c>
      <c r="B114" s="73" t="s">
        <v>389</v>
      </c>
      <c r="C114" s="73" t="s">
        <v>390</v>
      </c>
      <c r="D114" s="73">
        <v>214</v>
      </c>
      <c r="E114" s="73" t="s">
        <v>677</v>
      </c>
      <c r="F114" s="73">
        <v>2</v>
      </c>
      <c r="G114" s="73" t="s">
        <v>36</v>
      </c>
      <c r="H114" s="73">
        <v>1</v>
      </c>
      <c r="I114" s="73" t="s">
        <v>36</v>
      </c>
      <c r="J114" s="159">
        <v>7000</v>
      </c>
    </row>
    <row r="115" spans="1:10" ht="12.75" customHeight="1">
      <c r="A115" s="74" t="s">
        <v>286</v>
      </c>
      <c r="B115" s="74" t="s">
        <v>391</v>
      </c>
      <c r="C115" s="74" t="s">
        <v>392</v>
      </c>
      <c r="D115" s="74">
        <v>214</v>
      </c>
      <c r="E115" s="74" t="s">
        <v>677</v>
      </c>
      <c r="F115" s="74">
        <v>2</v>
      </c>
      <c r="G115" s="74" t="s">
        <v>36</v>
      </c>
      <c r="H115" s="74">
        <v>1</v>
      </c>
      <c r="I115" s="74" t="s">
        <v>36</v>
      </c>
      <c r="J115" s="160">
        <v>3304</v>
      </c>
    </row>
    <row r="116" spans="1:10">
      <c r="A116" s="30"/>
      <c r="B116" s="29">
        <f>COUNTA(B63:B115)</f>
        <v>53</v>
      </c>
      <c r="C116" s="29"/>
      <c r="D116" s="30"/>
      <c r="E116" s="30"/>
      <c r="F116" s="29">
        <f>COUNTIF(F63:F115, "&gt;0")</f>
        <v>53</v>
      </c>
      <c r="G116" s="30"/>
      <c r="H116" s="29"/>
      <c r="I116" s="30"/>
      <c r="J116" s="54">
        <f>SUM(J63:J115)</f>
        <v>315881</v>
      </c>
    </row>
    <row r="117" spans="1:10">
      <c r="A117" s="30"/>
      <c r="B117" s="29"/>
      <c r="C117" s="29"/>
      <c r="D117" s="30"/>
      <c r="E117" s="30"/>
      <c r="F117" s="29"/>
      <c r="G117" s="30"/>
      <c r="H117" s="29"/>
      <c r="I117" s="30"/>
      <c r="J117" s="54"/>
    </row>
    <row r="118" spans="1:10" ht="12.75" customHeight="1">
      <c r="A118" s="74" t="s">
        <v>393</v>
      </c>
      <c r="B118" s="74" t="s">
        <v>394</v>
      </c>
      <c r="C118" s="74" t="s">
        <v>395</v>
      </c>
      <c r="D118" s="74">
        <v>214</v>
      </c>
      <c r="E118" s="74" t="s">
        <v>677</v>
      </c>
      <c r="F118" s="74">
        <v>2</v>
      </c>
      <c r="G118" s="74" t="s">
        <v>36</v>
      </c>
      <c r="H118" s="74">
        <v>1</v>
      </c>
      <c r="I118" s="74" t="s">
        <v>36</v>
      </c>
      <c r="J118" s="156">
        <v>225</v>
      </c>
    </row>
    <row r="119" spans="1:10">
      <c r="A119" s="30"/>
      <c r="B119" s="29">
        <f>COUNTA(B118:B118)</f>
        <v>1</v>
      </c>
      <c r="C119" s="29"/>
      <c r="D119" s="30"/>
      <c r="E119" s="30"/>
      <c r="F119" s="29">
        <f>COUNTIF(F118:F118, "&gt;0")</f>
        <v>1</v>
      </c>
      <c r="G119" s="30"/>
      <c r="H119" s="29"/>
      <c r="I119" s="30"/>
      <c r="J119" s="54">
        <f>SUM(J118:J118)</f>
        <v>225</v>
      </c>
    </row>
    <row r="120" spans="1:10">
      <c r="A120" s="30"/>
      <c r="B120" s="29"/>
      <c r="C120" s="29"/>
      <c r="D120" s="30"/>
      <c r="E120" s="30"/>
      <c r="F120" s="29"/>
      <c r="G120" s="30"/>
      <c r="H120" s="29"/>
      <c r="I120" s="30"/>
      <c r="J120" s="54"/>
    </row>
    <row r="121" spans="1:10" ht="12.75" customHeight="1">
      <c r="A121" s="73" t="s">
        <v>396</v>
      </c>
      <c r="B121" s="73" t="s">
        <v>397</v>
      </c>
      <c r="C121" s="73" t="s">
        <v>398</v>
      </c>
      <c r="D121" s="73">
        <v>214</v>
      </c>
      <c r="E121" s="73" t="s">
        <v>677</v>
      </c>
      <c r="F121" s="73">
        <v>2</v>
      </c>
      <c r="G121" s="73" t="s">
        <v>36</v>
      </c>
      <c r="H121" s="73">
        <v>1</v>
      </c>
      <c r="I121" s="73" t="s">
        <v>36</v>
      </c>
      <c r="J121" s="159">
        <v>809</v>
      </c>
    </row>
    <row r="122" spans="1:10" ht="12.75" customHeight="1">
      <c r="A122" s="73" t="s">
        <v>396</v>
      </c>
      <c r="B122" s="73" t="s">
        <v>399</v>
      </c>
      <c r="C122" s="73" t="s">
        <v>400</v>
      </c>
      <c r="D122" s="73">
        <v>214</v>
      </c>
      <c r="E122" s="73" t="s">
        <v>677</v>
      </c>
      <c r="F122" s="73">
        <v>2</v>
      </c>
      <c r="G122" s="73" t="s">
        <v>36</v>
      </c>
      <c r="H122" s="73">
        <v>1</v>
      </c>
      <c r="I122" s="73" t="s">
        <v>36</v>
      </c>
      <c r="J122" s="159">
        <v>849</v>
      </c>
    </row>
    <row r="123" spans="1:10" ht="12.75" customHeight="1">
      <c r="A123" s="73" t="s">
        <v>396</v>
      </c>
      <c r="B123" s="73" t="s">
        <v>401</v>
      </c>
      <c r="C123" s="73" t="s">
        <v>402</v>
      </c>
      <c r="D123" s="73">
        <v>214</v>
      </c>
      <c r="E123" s="73" t="s">
        <v>677</v>
      </c>
      <c r="F123" s="73">
        <v>2</v>
      </c>
      <c r="G123" s="73" t="s">
        <v>36</v>
      </c>
      <c r="H123" s="73">
        <v>1</v>
      </c>
      <c r="I123" s="73" t="s">
        <v>36</v>
      </c>
      <c r="J123" s="159">
        <v>5082</v>
      </c>
    </row>
    <row r="124" spans="1:10" ht="12.75" customHeight="1">
      <c r="A124" s="73" t="s">
        <v>396</v>
      </c>
      <c r="B124" s="73" t="s">
        <v>403</v>
      </c>
      <c r="C124" s="73" t="s">
        <v>404</v>
      </c>
      <c r="D124" s="73">
        <v>214</v>
      </c>
      <c r="E124" s="73" t="s">
        <v>677</v>
      </c>
      <c r="F124" s="73">
        <v>2</v>
      </c>
      <c r="G124" s="73" t="s">
        <v>36</v>
      </c>
      <c r="H124" s="73">
        <v>1</v>
      </c>
      <c r="I124" s="73" t="s">
        <v>36</v>
      </c>
      <c r="J124" s="159">
        <v>4075</v>
      </c>
    </row>
    <row r="125" spans="1:10" ht="12.75" customHeight="1">
      <c r="A125" s="73" t="s">
        <v>396</v>
      </c>
      <c r="B125" s="73" t="s">
        <v>405</v>
      </c>
      <c r="C125" s="73" t="s">
        <v>406</v>
      </c>
      <c r="D125" s="73">
        <v>214</v>
      </c>
      <c r="E125" s="73" t="s">
        <v>677</v>
      </c>
      <c r="F125" s="73">
        <v>2</v>
      </c>
      <c r="G125" s="73" t="s">
        <v>36</v>
      </c>
      <c r="H125" s="73">
        <v>1</v>
      </c>
      <c r="I125" s="73" t="s">
        <v>36</v>
      </c>
      <c r="J125" s="159">
        <v>4036</v>
      </c>
    </row>
    <row r="126" spans="1:10" ht="12.75" customHeight="1">
      <c r="A126" s="73" t="s">
        <v>396</v>
      </c>
      <c r="B126" s="73" t="s">
        <v>407</v>
      </c>
      <c r="C126" s="73" t="s">
        <v>408</v>
      </c>
      <c r="D126" s="73">
        <v>214</v>
      </c>
      <c r="E126" s="73" t="s">
        <v>677</v>
      </c>
      <c r="F126" s="73">
        <v>2</v>
      </c>
      <c r="G126" s="73" t="s">
        <v>36</v>
      </c>
      <c r="H126" s="73">
        <v>1</v>
      </c>
      <c r="I126" s="73" t="s">
        <v>36</v>
      </c>
      <c r="J126" s="159">
        <v>1322</v>
      </c>
    </row>
    <row r="127" spans="1:10" ht="12.75" customHeight="1">
      <c r="A127" s="73" t="s">
        <v>396</v>
      </c>
      <c r="B127" s="73" t="s">
        <v>409</v>
      </c>
      <c r="C127" s="73" t="s">
        <v>410</v>
      </c>
      <c r="D127" s="73">
        <v>214</v>
      </c>
      <c r="E127" s="73" t="s">
        <v>677</v>
      </c>
      <c r="F127" s="73">
        <v>2</v>
      </c>
      <c r="G127" s="73" t="s">
        <v>36</v>
      </c>
      <c r="H127" s="73">
        <v>1</v>
      </c>
      <c r="I127" s="73" t="s">
        <v>36</v>
      </c>
      <c r="J127" s="159">
        <v>3109</v>
      </c>
    </row>
    <row r="128" spans="1:10" ht="12.75" customHeight="1">
      <c r="A128" s="74" t="s">
        <v>396</v>
      </c>
      <c r="B128" s="74" t="s">
        <v>411</v>
      </c>
      <c r="C128" s="74" t="s">
        <v>412</v>
      </c>
      <c r="D128" s="74">
        <v>214</v>
      </c>
      <c r="E128" s="74" t="s">
        <v>677</v>
      </c>
      <c r="F128" s="74">
        <v>2</v>
      </c>
      <c r="G128" s="74" t="s">
        <v>36</v>
      </c>
      <c r="H128" s="74">
        <v>1</v>
      </c>
      <c r="I128" s="74" t="s">
        <v>36</v>
      </c>
      <c r="J128" s="160">
        <v>1108</v>
      </c>
    </row>
    <row r="129" spans="1:10">
      <c r="A129" s="30"/>
      <c r="B129" s="29">
        <f>COUNTA(B121:B128)</f>
        <v>8</v>
      </c>
      <c r="C129" s="29"/>
      <c r="D129" s="30"/>
      <c r="E129" s="30"/>
      <c r="F129" s="29">
        <f>COUNTIF(F121:F128, "&gt;0")</f>
        <v>8</v>
      </c>
      <c r="G129" s="30"/>
      <c r="H129" s="29"/>
      <c r="I129" s="30"/>
      <c r="J129" s="54">
        <f>SUM(J121:J128)</f>
        <v>20390</v>
      </c>
    </row>
    <row r="130" spans="1:10">
      <c r="A130" s="30"/>
      <c r="B130" s="29"/>
      <c r="C130" s="29"/>
      <c r="D130" s="30"/>
      <c r="E130" s="30"/>
      <c r="F130" s="29"/>
      <c r="G130" s="30"/>
      <c r="H130" s="29"/>
      <c r="I130" s="30"/>
      <c r="J130" s="54"/>
    </row>
    <row r="131" spans="1:10" ht="12.75" customHeight="1">
      <c r="A131" s="73" t="s">
        <v>413</v>
      </c>
      <c r="B131" s="73" t="s">
        <v>414</v>
      </c>
      <c r="C131" s="73" t="s">
        <v>415</v>
      </c>
      <c r="D131" s="73">
        <v>214</v>
      </c>
      <c r="E131" s="73" t="s">
        <v>677</v>
      </c>
      <c r="F131" s="73">
        <v>2</v>
      </c>
      <c r="G131" s="73" t="s">
        <v>36</v>
      </c>
      <c r="H131" s="73">
        <v>1</v>
      </c>
      <c r="I131" s="73" t="s">
        <v>36</v>
      </c>
      <c r="J131" s="159">
        <v>92</v>
      </c>
    </row>
    <row r="132" spans="1:10" ht="12.75" customHeight="1">
      <c r="A132" s="73" t="s">
        <v>413</v>
      </c>
      <c r="B132" s="73" t="s">
        <v>416</v>
      </c>
      <c r="C132" s="73" t="s">
        <v>417</v>
      </c>
      <c r="D132" s="73">
        <v>214</v>
      </c>
      <c r="E132" s="73" t="s">
        <v>677</v>
      </c>
      <c r="F132" s="73">
        <v>5</v>
      </c>
      <c r="G132" s="73" t="s">
        <v>36</v>
      </c>
      <c r="H132" s="73">
        <v>1</v>
      </c>
      <c r="I132" s="73" t="s">
        <v>36</v>
      </c>
      <c r="J132" s="159">
        <v>49796</v>
      </c>
    </row>
    <row r="133" spans="1:10" ht="12.75" customHeight="1">
      <c r="A133" s="73" t="s">
        <v>413</v>
      </c>
      <c r="B133" s="73" t="s">
        <v>418</v>
      </c>
      <c r="C133" s="73" t="s">
        <v>419</v>
      </c>
      <c r="D133" s="73">
        <v>214</v>
      </c>
      <c r="E133" s="73" t="s">
        <v>677</v>
      </c>
      <c r="F133" s="73">
        <v>5</v>
      </c>
      <c r="G133" s="73" t="s">
        <v>36</v>
      </c>
      <c r="H133" s="73">
        <v>1</v>
      </c>
      <c r="I133" s="73" t="s">
        <v>36</v>
      </c>
      <c r="J133" s="159">
        <v>11120</v>
      </c>
    </row>
    <row r="134" spans="1:10" ht="12.75" customHeight="1">
      <c r="A134" s="73" t="s">
        <v>413</v>
      </c>
      <c r="B134" s="73" t="s">
        <v>420</v>
      </c>
      <c r="C134" s="73" t="s">
        <v>421</v>
      </c>
      <c r="D134" s="73">
        <v>214</v>
      </c>
      <c r="E134" s="73" t="s">
        <v>677</v>
      </c>
      <c r="F134" s="73">
        <v>5</v>
      </c>
      <c r="G134" s="73" t="s">
        <v>36</v>
      </c>
      <c r="H134" s="73">
        <v>1</v>
      </c>
      <c r="I134" s="73" t="s">
        <v>36</v>
      </c>
      <c r="J134" s="159">
        <v>18479</v>
      </c>
    </row>
    <row r="135" spans="1:10" ht="12.75" customHeight="1">
      <c r="A135" s="73" t="s">
        <v>413</v>
      </c>
      <c r="B135" s="73" t="s">
        <v>422</v>
      </c>
      <c r="C135" s="73" t="s">
        <v>423</v>
      </c>
      <c r="D135" s="73">
        <v>214</v>
      </c>
      <c r="E135" s="73" t="s">
        <v>677</v>
      </c>
      <c r="F135" s="73">
        <v>5</v>
      </c>
      <c r="G135" s="73" t="s">
        <v>36</v>
      </c>
      <c r="H135" s="73">
        <v>1</v>
      </c>
      <c r="I135" s="73" t="s">
        <v>36</v>
      </c>
      <c r="J135" s="159">
        <v>25412</v>
      </c>
    </row>
    <row r="136" spans="1:10" ht="12.75" customHeight="1">
      <c r="A136" s="73" t="s">
        <v>413</v>
      </c>
      <c r="B136" s="73" t="s">
        <v>424</v>
      </c>
      <c r="C136" s="73" t="s">
        <v>425</v>
      </c>
      <c r="D136" s="73">
        <v>214</v>
      </c>
      <c r="E136" s="73" t="s">
        <v>677</v>
      </c>
      <c r="F136" s="73">
        <v>2</v>
      </c>
      <c r="G136" s="73" t="s">
        <v>36</v>
      </c>
      <c r="H136" s="73">
        <v>1</v>
      </c>
      <c r="I136" s="73" t="s">
        <v>36</v>
      </c>
      <c r="J136" s="159">
        <v>680</v>
      </c>
    </row>
    <row r="137" spans="1:10" ht="12.75" customHeight="1">
      <c r="A137" s="73" t="s">
        <v>413</v>
      </c>
      <c r="B137" s="73" t="s">
        <v>426</v>
      </c>
      <c r="C137" s="73" t="s">
        <v>427</v>
      </c>
      <c r="D137" s="73">
        <v>214</v>
      </c>
      <c r="E137" s="73" t="s">
        <v>677</v>
      </c>
      <c r="F137" s="73">
        <v>5</v>
      </c>
      <c r="G137" s="73" t="s">
        <v>36</v>
      </c>
      <c r="H137" s="73">
        <v>1</v>
      </c>
      <c r="I137" s="73" t="s">
        <v>36</v>
      </c>
      <c r="J137" s="159">
        <v>12738</v>
      </c>
    </row>
    <row r="138" spans="1:10" ht="12.75" customHeight="1">
      <c r="A138" s="73" t="s">
        <v>413</v>
      </c>
      <c r="B138" s="73" t="s">
        <v>428</v>
      </c>
      <c r="C138" s="73" t="s">
        <v>429</v>
      </c>
      <c r="D138" s="73">
        <v>214</v>
      </c>
      <c r="E138" s="73" t="s">
        <v>677</v>
      </c>
      <c r="F138" s="73">
        <v>2</v>
      </c>
      <c r="G138" s="73" t="s">
        <v>36</v>
      </c>
      <c r="H138" s="73">
        <v>1</v>
      </c>
      <c r="I138" s="73" t="s">
        <v>36</v>
      </c>
      <c r="J138" s="159">
        <v>119</v>
      </c>
    </row>
    <row r="139" spans="1:10" ht="12.75" customHeight="1">
      <c r="A139" s="74" t="s">
        <v>413</v>
      </c>
      <c r="B139" s="74" t="s">
        <v>430</v>
      </c>
      <c r="C139" s="74" t="s">
        <v>431</v>
      </c>
      <c r="D139" s="74">
        <v>214</v>
      </c>
      <c r="E139" s="74" t="s">
        <v>677</v>
      </c>
      <c r="F139" s="74">
        <v>2</v>
      </c>
      <c r="G139" s="74" t="s">
        <v>36</v>
      </c>
      <c r="H139" s="74">
        <v>1</v>
      </c>
      <c r="I139" s="74" t="s">
        <v>36</v>
      </c>
      <c r="J139" s="160">
        <v>1980</v>
      </c>
    </row>
    <row r="140" spans="1:10">
      <c r="A140" s="30"/>
      <c r="B140" s="29">
        <f>COUNTA(B131:B139)</f>
        <v>9</v>
      </c>
      <c r="C140" s="29"/>
      <c r="D140" s="30"/>
      <c r="E140" s="30"/>
      <c r="F140" s="29">
        <f>COUNTIF(F131:F139, "&gt;0")</f>
        <v>9</v>
      </c>
      <c r="G140" s="30"/>
      <c r="H140" s="29"/>
      <c r="I140" s="30"/>
      <c r="J140" s="54">
        <f>SUM(J131:J139)</f>
        <v>120416</v>
      </c>
    </row>
    <row r="141" spans="1:10">
      <c r="A141" s="30"/>
      <c r="B141" s="29"/>
      <c r="C141" s="29"/>
      <c r="D141" s="30"/>
      <c r="E141" s="30"/>
      <c r="F141" s="29"/>
      <c r="G141" s="30"/>
      <c r="H141" s="29"/>
      <c r="I141" s="30"/>
      <c r="J141" s="54"/>
    </row>
    <row r="142" spans="1:10" ht="12.75" customHeight="1">
      <c r="A142" s="73" t="s">
        <v>432</v>
      </c>
      <c r="B142" s="73" t="s">
        <v>433</v>
      </c>
      <c r="C142" s="73" t="s">
        <v>434</v>
      </c>
      <c r="D142" s="73">
        <v>214</v>
      </c>
      <c r="E142" s="73" t="s">
        <v>677</v>
      </c>
      <c r="F142" s="73">
        <v>2</v>
      </c>
      <c r="G142" s="73" t="s">
        <v>36</v>
      </c>
      <c r="H142" s="73">
        <v>1</v>
      </c>
      <c r="I142" s="73" t="s">
        <v>36</v>
      </c>
      <c r="J142" s="159">
        <v>7966</v>
      </c>
    </row>
    <row r="143" spans="1:10" ht="12.75" customHeight="1">
      <c r="A143" s="73" t="s">
        <v>432</v>
      </c>
      <c r="B143" s="73" t="s">
        <v>435</v>
      </c>
      <c r="C143" s="73" t="s">
        <v>436</v>
      </c>
      <c r="D143" s="73">
        <v>214</v>
      </c>
      <c r="E143" s="73" t="s">
        <v>677</v>
      </c>
      <c r="F143" s="73">
        <v>5</v>
      </c>
      <c r="G143" s="73" t="s">
        <v>36</v>
      </c>
      <c r="H143" s="73">
        <v>1</v>
      </c>
      <c r="I143" s="73" t="s">
        <v>36</v>
      </c>
      <c r="J143" s="159">
        <v>14376</v>
      </c>
    </row>
    <row r="144" spans="1:10" ht="12.75" customHeight="1">
      <c r="A144" s="73" t="s">
        <v>432</v>
      </c>
      <c r="B144" s="73" t="s">
        <v>437</v>
      </c>
      <c r="C144" s="73" t="s">
        <v>438</v>
      </c>
      <c r="D144" s="73">
        <v>214</v>
      </c>
      <c r="E144" s="73" t="s">
        <v>677</v>
      </c>
      <c r="F144" s="73">
        <v>2</v>
      </c>
      <c r="G144" s="73" t="s">
        <v>36</v>
      </c>
      <c r="H144" s="73">
        <v>1</v>
      </c>
      <c r="I144" s="73" t="s">
        <v>36</v>
      </c>
      <c r="J144" s="159">
        <v>7224</v>
      </c>
    </row>
    <row r="145" spans="1:10" ht="12.75" customHeight="1">
      <c r="A145" s="73" t="s">
        <v>432</v>
      </c>
      <c r="B145" s="73" t="s">
        <v>439</v>
      </c>
      <c r="C145" s="73" t="s">
        <v>440</v>
      </c>
      <c r="D145" s="73">
        <v>214</v>
      </c>
      <c r="E145" s="73" t="s">
        <v>677</v>
      </c>
      <c r="F145" s="73">
        <v>2</v>
      </c>
      <c r="G145" s="73" t="s">
        <v>36</v>
      </c>
      <c r="H145" s="73">
        <v>1</v>
      </c>
      <c r="I145" s="73" t="s">
        <v>36</v>
      </c>
      <c r="J145" s="159">
        <v>12428</v>
      </c>
    </row>
    <row r="146" spans="1:10" ht="12.75" customHeight="1">
      <c r="A146" s="73" t="s">
        <v>432</v>
      </c>
      <c r="B146" s="73" t="s">
        <v>441</v>
      </c>
      <c r="C146" s="73" t="s">
        <v>442</v>
      </c>
      <c r="D146" s="73">
        <v>214</v>
      </c>
      <c r="E146" s="73" t="s">
        <v>677</v>
      </c>
      <c r="F146" s="73">
        <v>2</v>
      </c>
      <c r="G146" s="73" t="s">
        <v>36</v>
      </c>
      <c r="H146" s="73">
        <v>1</v>
      </c>
      <c r="I146" s="73" t="s">
        <v>36</v>
      </c>
      <c r="J146" s="159">
        <v>7785</v>
      </c>
    </row>
    <row r="147" spans="1:10" ht="12.75" customHeight="1">
      <c r="A147" s="73" t="s">
        <v>432</v>
      </c>
      <c r="B147" s="73" t="s">
        <v>443</v>
      </c>
      <c r="C147" s="73" t="s">
        <v>444</v>
      </c>
      <c r="D147" s="73">
        <v>214</v>
      </c>
      <c r="E147" s="73" t="s">
        <v>677</v>
      </c>
      <c r="F147" s="73">
        <v>2</v>
      </c>
      <c r="G147" s="73" t="s">
        <v>36</v>
      </c>
      <c r="H147" s="73">
        <v>1</v>
      </c>
      <c r="I147" s="73" t="s">
        <v>36</v>
      </c>
      <c r="J147" s="159">
        <v>1029</v>
      </c>
    </row>
    <row r="148" spans="1:10" ht="12.75" customHeight="1">
      <c r="A148" s="73" t="s">
        <v>432</v>
      </c>
      <c r="B148" s="73" t="s">
        <v>445</v>
      </c>
      <c r="C148" s="73" t="s">
        <v>446</v>
      </c>
      <c r="D148" s="73">
        <v>214</v>
      </c>
      <c r="E148" s="73" t="s">
        <v>677</v>
      </c>
      <c r="F148" s="73">
        <v>2</v>
      </c>
      <c r="G148" s="73" t="s">
        <v>36</v>
      </c>
      <c r="H148" s="73">
        <v>1</v>
      </c>
      <c r="I148" s="73" t="s">
        <v>36</v>
      </c>
      <c r="J148" s="159">
        <v>4544</v>
      </c>
    </row>
    <row r="149" spans="1:10" ht="12.75" customHeight="1">
      <c r="A149" s="73" t="s">
        <v>432</v>
      </c>
      <c r="B149" s="73" t="s">
        <v>447</v>
      </c>
      <c r="C149" s="73" t="s">
        <v>448</v>
      </c>
      <c r="D149" s="73">
        <v>214</v>
      </c>
      <c r="E149" s="73" t="s">
        <v>677</v>
      </c>
      <c r="F149" s="73">
        <v>5</v>
      </c>
      <c r="G149" s="73" t="s">
        <v>36</v>
      </c>
      <c r="H149" s="73">
        <v>1</v>
      </c>
      <c r="I149" s="73" t="s">
        <v>36</v>
      </c>
      <c r="J149" s="159">
        <v>33451</v>
      </c>
    </row>
    <row r="150" spans="1:10" ht="12.75" customHeight="1">
      <c r="A150" s="73" t="s">
        <v>432</v>
      </c>
      <c r="B150" s="73" t="s">
        <v>449</v>
      </c>
      <c r="C150" s="73" t="s">
        <v>450</v>
      </c>
      <c r="D150" s="73">
        <v>214</v>
      </c>
      <c r="E150" s="73" t="s">
        <v>677</v>
      </c>
      <c r="F150" s="73">
        <v>2</v>
      </c>
      <c r="G150" s="73" t="s">
        <v>36</v>
      </c>
      <c r="H150" s="73">
        <v>1</v>
      </c>
      <c r="I150" s="73" t="s">
        <v>36</v>
      </c>
      <c r="J150" s="159">
        <v>143</v>
      </c>
    </row>
    <row r="151" spans="1:10" ht="12.75" customHeight="1">
      <c r="A151" s="73" t="s">
        <v>432</v>
      </c>
      <c r="B151" s="73" t="s">
        <v>451</v>
      </c>
      <c r="C151" s="73" t="s">
        <v>452</v>
      </c>
      <c r="D151" s="73">
        <v>214</v>
      </c>
      <c r="E151" s="73" t="s">
        <v>677</v>
      </c>
      <c r="F151" s="73">
        <v>2</v>
      </c>
      <c r="G151" s="73" t="s">
        <v>36</v>
      </c>
      <c r="H151" s="73">
        <v>1</v>
      </c>
      <c r="I151" s="73" t="s">
        <v>36</v>
      </c>
      <c r="J151" s="159">
        <v>8729</v>
      </c>
    </row>
    <row r="152" spans="1:10" ht="12.75" customHeight="1">
      <c r="A152" s="73" t="s">
        <v>432</v>
      </c>
      <c r="B152" s="73" t="s">
        <v>453</v>
      </c>
      <c r="C152" s="73" t="s">
        <v>454</v>
      </c>
      <c r="D152" s="73">
        <v>214</v>
      </c>
      <c r="E152" s="73" t="s">
        <v>677</v>
      </c>
      <c r="F152" s="73">
        <v>2</v>
      </c>
      <c r="G152" s="73" t="s">
        <v>36</v>
      </c>
      <c r="H152" s="73">
        <v>1</v>
      </c>
      <c r="I152" s="73" t="s">
        <v>36</v>
      </c>
      <c r="J152" s="159">
        <v>14931</v>
      </c>
    </row>
    <row r="153" spans="1:10" ht="12.75" customHeight="1">
      <c r="A153" s="73" t="s">
        <v>432</v>
      </c>
      <c r="B153" s="73" t="s">
        <v>455</v>
      </c>
      <c r="C153" s="73" t="s">
        <v>456</v>
      </c>
      <c r="D153" s="73">
        <v>214</v>
      </c>
      <c r="E153" s="73" t="s">
        <v>677</v>
      </c>
      <c r="F153" s="73">
        <v>2</v>
      </c>
      <c r="G153" s="73" t="s">
        <v>36</v>
      </c>
      <c r="H153" s="73">
        <v>1</v>
      </c>
      <c r="I153" s="73" t="s">
        <v>36</v>
      </c>
      <c r="J153" s="159">
        <v>11424</v>
      </c>
    </row>
    <row r="154" spans="1:10" ht="12.75" customHeight="1">
      <c r="A154" s="73" t="s">
        <v>432</v>
      </c>
      <c r="B154" s="73" t="s">
        <v>457</v>
      </c>
      <c r="C154" s="73" t="s">
        <v>458</v>
      </c>
      <c r="D154" s="73">
        <v>214</v>
      </c>
      <c r="E154" s="73" t="s">
        <v>677</v>
      </c>
      <c r="F154" s="73">
        <v>2</v>
      </c>
      <c r="G154" s="73" t="s">
        <v>36</v>
      </c>
      <c r="H154" s="73">
        <v>1</v>
      </c>
      <c r="I154" s="73" t="s">
        <v>36</v>
      </c>
      <c r="J154" s="159">
        <v>7867</v>
      </c>
    </row>
    <row r="155" spans="1:10" ht="12.75" customHeight="1">
      <c r="A155" s="73" t="s">
        <v>432</v>
      </c>
      <c r="B155" s="73" t="s">
        <v>459</v>
      </c>
      <c r="C155" s="73" t="s">
        <v>460</v>
      </c>
      <c r="D155" s="73">
        <v>214</v>
      </c>
      <c r="E155" s="73" t="s">
        <v>677</v>
      </c>
      <c r="F155" s="73">
        <v>2</v>
      </c>
      <c r="G155" s="73" t="s">
        <v>36</v>
      </c>
      <c r="H155" s="73">
        <v>1</v>
      </c>
      <c r="I155" s="73" t="s">
        <v>36</v>
      </c>
      <c r="J155" s="159">
        <v>9618</v>
      </c>
    </row>
    <row r="156" spans="1:10" ht="12.75" customHeight="1">
      <c r="A156" s="73" t="s">
        <v>432</v>
      </c>
      <c r="B156" s="73" t="s">
        <v>461</v>
      </c>
      <c r="C156" s="73" t="s">
        <v>462</v>
      </c>
      <c r="D156" s="73">
        <v>214</v>
      </c>
      <c r="E156" s="73" t="s">
        <v>677</v>
      </c>
      <c r="F156" s="73">
        <v>2</v>
      </c>
      <c r="G156" s="73" t="s">
        <v>36</v>
      </c>
      <c r="H156" s="73">
        <v>1</v>
      </c>
      <c r="I156" s="73" t="s">
        <v>36</v>
      </c>
      <c r="J156" s="159">
        <v>14082</v>
      </c>
    </row>
    <row r="157" spans="1:10" ht="12.75" customHeight="1">
      <c r="A157" s="73" t="s">
        <v>432</v>
      </c>
      <c r="B157" s="73" t="s">
        <v>463</v>
      </c>
      <c r="C157" s="73" t="s">
        <v>464</v>
      </c>
      <c r="D157" s="73">
        <v>214</v>
      </c>
      <c r="E157" s="73" t="s">
        <v>677</v>
      </c>
      <c r="F157" s="73">
        <v>5</v>
      </c>
      <c r="G157" s="73" t="s">
        <v>36</v>
      </c>
      <c r="H157" s="73">
        <v>1</v>
      </c>
      <c r="I157" s="73" t="s">
        <v>36</v>
      </c>
      <c r="J157" s="159">
        <v>4294</v>
      </c>
    </row>
    <row r="158" spans="1:10" ht="12.75" customHeight="1">
      <c r="A158" s="73" t="s">
        <v>432</v>
      </c>
      <c r="B158" s="73" t="s">
        <v>465</v>
      </c>
      <c r="C158" s="73" t="s">
        <v>466</v>
      </c>
      <c r="D158" s="73">
        <v>214</v>
      </c>
      <c r="E158" s="73" t="s">
        <v>677</v>
      </c>
      <c r="F158" s="73">
        <v>5</v>
      </c>
      <c r="G158" s="73" t="s">
        <v>36</v>
      </c>
      <c r="H158" s="73">
        <v>1</v>
      </c>
      <c r="I158" s="73" t="s">
        <v>36</v>
      </c>
      <c r="J158" s="159">
        <v>15749</v>
      </c>
    </row>
    <row r="159" spans="1:10" ht="12.75" customHeight="1">
      <c r="A159" s="73" t="s">
        <v>432</v>
      </c>
      <c r="B159" s="73" t="s">
        <v>467</v>
      </c>
      <c r="C159" s="73" t="s">
        <v>468</v>
      </c>
      <c r="D159" s="73">
        <v>214</v>
      </c>
      <c r="E159" s="73" t="s">
        <v>677</v>
      </c>
      <c r="F159" s="73">
        <v>5</v>
      </c>
      <c r="G159" s="73" t="s">
        <v>36</v>
      </c>
      <c r="H159" s="73">
        <v>1</v>
      </c>
      <c r="I159" s="73" t="s">
        <v>36</v>
      </c>
      <c r="J159" s="159">
        <v>15855</v>
      </c>
    </row>
    <row r="160" spans="1:10" ht="12.75" customHeight="1">
      <c r="A160" s="73" t="s">
        <v>432</v>
      </c>
      <c r="B160" s="73" t="s">
        <v>469</v>
      </c>
      <c r="C160" s="73" t="s">
        <v>470</v>
      </c>
      <c r="D160" s="73">
        <v>214</v>
      </c>
      <c r="E160" s="73" t="s">
        <v>677</v>
      </c>
      <c r="F160" s="73">
        <v>5</v>
      </c>
      <c r="G160" s="73" t="s">
        <v>36</v>
      </c>
      <c r="H160" s="73">
        <v>1</v>
      </c>
      <c r="I160" s="73" t="s">
        <v>36</v>
      </c>
      <c r="J160" s="159">
        <v>24977</v>
      </c>
    </row>
    <row r="161" spans="1:10" ht="12.75" customHeight="1">
      <c r="A161" s="73" t="s">
        <v>432</v>
      </c>
      <c r="B161" s="73" t="s">
        <v>471</v>
      </c>
      <c r="C161" s="73" t="s">
        <v>472</v>
      </c>
      <c r="D161" s="73">
        <v>214</v>
      </c>
      <c r="E161" s="73" t="s">
        <v>677</v>
      </c>
      <c r="F161" s="73">
        <v>5</v>
      </c>
      <c r="G161" s="73" t="s">
        <v>36</v>
      </c>
      <c r="H161" s="73">
        <v>1</v>
      </c>
      <c r="I161" s="73" t="s">
        <v>36</v>
      </c>
      <c r="J161" s="159">
        <v>2492</v>
      </c>
    </row>
    <row r="162" spans="1:10" ht="12.75" customHeight="1">
      <c r="A162" s="73" t="s">
        <v>432</v>
      </c>
      <c r="B162" s="73" t="s">
        <v>473</v>
      </c>
      <c r="C162" s="73" t="s">
        <v>474</v>
      </c>
      <c r="D162" s="73">
        <v>214</v>
      </c>
      <c r="E162" s="73" t="s">
        <v>677</v>
      </c>
      <c r="F162" s="73">
        <v>5</v>
      </c>
      <c r="G162" s="73" t="s">
        <v>36</v>
      </c>
      <c r="H162" s="73">
        <v>1</v>
      </c>
      <c r="I162" s="73" t="s">
        <v>36</v>
      </c>
      <c r="J162" s="159">
        <v>6582</v>
      </c>
    </row>
    <row r="163" spans="1:10" ht="12.75" customHeight="1">
      <c r="A163" s="73" t="s">
        <v>432</v>
      </c>
      <c r="B163" s="73" t="s">
        <v>475</v>
      </c>
      <c r="C163" s="73" t="s">
        <v>476</v>
      </c>
      <c r="D163" s="73">
        <v>214</v>
      </c>
      <c r="E163" s="73" t="s">
        <v>677</v>
      </c>
      <c r="F163" s="73">
        <v>5</v>
      </c>
      <c r="G163" s="73" t="s">
        <v>36</v>
      </c>
      <c r="H163" s="73">
        <v>1</v>
      </c>
      <c r="I163" s="73" t="s">
        <v>36</v>
      </c>
      <c r="J163" s="159">
        <v>25677</v>
      </c>
    </row>
    <row r="164" spans="1:10" ht="12.75" customHeight="1">
      <c r="A164" s="73" t="s">
        <v>432</v>
      </c>
      <c r="B164" s="73" t="s">
        <v>477</v>
      </c>
      <c r="C164" s="73" t="s">
        <v>478</v>
      </c>
      <c r="D164" s="73">
        <v>214</v>
      </c>
      <c r="E164" s="73" t="s">
        <v>677</v>
      </c>
      <c r="F164" s="73">
        <v>5</v>
      </c>
      <c r="G164" s="73" t="s">
        <v>36</v>
      </c>
      <c r="H164" s="73">
        <v>1</v>
      </c>
      <c r="I164" s="73" t="s">
        <v>36</v>
      </c>
      <c r="J164" s="159">
        <v>5926</v>
      </c>
    </row>
    <row r="165" spans="1:10" ht="12.75" customHeight="1">
      <c r="A165" s="73" t="s">
        <v>432</v>
      </c>
      <c r="B165" s="73" t="s">
        <v>479</v>
      </c>
      <c r="C165" s="73" t="s">
        <v>480</v>
      </c>
      <c r="D165" s="73">
        <v>214</v>
      </c>
      <c r="E165" s="73" t="s">
        <v>677</v>
      </c>
      <c r="F165" s="73">
        <v>5</v>
      </c>
      <c r="G165" s="73" t="s">
        <v>36</v>
      </c>
      <c r="H165" s="73">
        <v>1</v>
      </c>
      <c r="I165" s="73" t="s">
        <v>36</v>
      </c>
      <c r="J165" s="159">
        <v>31072</v>
      </c>
    </row>
    <row r="166" spans="1:10" ht="12.75" customHeight="1">
      <c r="A166" s="73" t="s">
        <v>432</v>
      </c>
      <c r="B166" s="73" t="s">
        <v>481</v>
      </c>
      <c r="C166" s="73" t="s">
        <v>482</v>
      </c>
      <c r="D166" s="73">
        <v>214</v>
      </c>
      <c r="E166" s="73" t="s">
        <v>677</v>
      </c>
      <c r="F166" s="73">
        <v>2</v>
      </c>
      <c r="G166" s="73" t="s">
        <v>36</v>
      </c>
      <c r="H166" s="73">
        <v>1</v>
      </c>
      <c r="I166" s="73" t="s">
        <v>36</v>
      </c>
      <c r="J166" s="159">
        <v>4997</v>
      </c>
    </row>
    <row r="167" spans="1:10" ht="12.75" customHeight="1">
      <c r="A167" s="73" t="s">
        <v>432</v>
      </c>
      <c r="B167" s="73" t="s">
        <v>483</v>
      </c>
      <c r="C167" s="73" t="s">
        <v>484</v>
      </c>
      <c r="D167" s="73">
        <v>214</v>
      </c>
      <c r="E167" s="73" t="s">
        <v>677</v>
      </c>
      <c r="F167" s="73">
        <v>5</v>
      </c>
      <c r="G167" s="73" t="s">
        <v>36</v>
      </c>
      <c r="H167" s="73">
        <v>1</v>
      </c>
      <c r="I167" s="73" t="s">
        <v>36</v>
      </c>
      <c r="J167" s="159">
        <v>380</v>
      </c>
    </row>
    <row r="168" spans="1:10" ht="12.75" customHeight="1">
      <c r="A168" s="73" t="s">
        <v>432</v>
      </c>
      <c r="B168" s="73" t="s">
        <v>485</v>
      </c>
      <c r="C168" s="73" t="s">
        <v>486</v>
      </c>
      <c r="D168" s="73">
        <v>214</v>
      </c>
      <c r="E168" s="73" t="s">
        <v>677</v>
      </c>
      <c r="F168" s="73">
        <v>5</v>
      </c>
      <c r="G168" s="73" t="s">
        <v>36</v>
      </c>
      <c r="H168" s="73">
        <v>1</v>
      </c>
      <c r="I168" s="73" t="s">
        <v>36</v>
      </c>
      <c r="J168" s="159">
        <v>4726</v>
      </c>
    </row>
    <row r="169" spans="1:10" ht="12.75" customHeight="1">
      <c r="A169" s="73" t="s">
        <v>432</v>
      </c>
      <c r="B169" s="73" t="s">
        <v>487</v>
      </c>
      <c r="C169" s="73" t="s">
        <v>488</v>
      </c>
      <c r="D169" s="73">
        <v>214</v>
      </c>
      <c r="E169" s="73" t="s">
        <v>677</v>
      </c>
      <c r="F169" s="73">
        <v>5</v>
      </c>
      <c r="G169" s="73" t="s">
        <v>36</v>
      </c>
      <c r="H169" s="73">
        <v>1</v>
      </c>
      <c r="I169" s="73" t="s">
        <v>36</v>
      </c>
      <c r="J169" s="159">
        <v>3373</v>
      </c>
    </row>
    <row r="170" spans="1:10" ht="12.75" customHeight="1">
      <c r="A170" s="73" t="s">
        <v>432</v>
      </c>
      <c r="B170" s="73" t="s">
        <v>489</v>
      </c>
      <c r="C170" s="73" t="s">
        <v>490</v>
      </c>
      <c r="D170" s="73">
        <v>214</v>
      </c>
      <c r="E170" s="73" t="s">
        <v>677</v>
      </c>
      <c r="F170" s="73">
        <v>5</v>
      </c>
      <c r="G170" s="73" t="s">
        <v>36</v>
      </c>
      <c r="H170" s="73">
        <v>1</v>
      </c>
      <c r="I170" s="73" t="s">
        <v>36</v>
      </c>
      <c r="J170" s="159">
        <v>2605</v>
      </c>
    </row>
    <row r="171" spans="1:10" ht="12.75" customHeight="1">
      <c r="A171" s="73" t="s">
        <v>432</v>
      </c>
      <c r="B171" s="73" t="s">
        <v>491</v>
      </c>
      <c r="C171" s="73" t="s">
        <v>492</v>
      </c>
      <c r="D171" s="73">
        <v>214</v>
      </c>
      <c r="E171" s="73" t="s">
        <v>677</v>
      </c>
      <c r="F171" s="73">
        <v>5</v>
      </c>
      <c r="G171" s="73" t="s">
        <v>36</v>
      </c>
      <c r="H171" s="73">
        <v>1</v>
      </c>
      <c r="I171" s="73" t="s">
        <v>36</v>
      </c>
      <c r="J171" s="159">
        <v>1673</v>
      </c>
    </row>
    <row r="172" spans="1:10" ht="12.75" customHeight="1">
      <c r="A172" s="73" t="s">
        <v>432</v>
      </c>
      <c r="B172" s="73" t="s">
        <v>493</v>
      </c>
      <c r="C172" s="73" t="s">
        <v>494</v>
      </c>
      <c r="D172" s="73">
        <v>214</v>
      </c>
      <c r="E172" s="73" t="s">
        <v>677</v>
      </c>
      <c r="F172" s="73">
        <v>5</v>
      </c>
      <c r="G172" s="73" t="s">
        <v>36</v>
      </c>
      <c r="H172" s="73">
        <v>1</v>
      </c>
      <c r="I172" s="73" t="s">
        <v>36</v>
      </c>
      <c r="J172" s="159">
        <v>5481</v>
      </c>
    </row>
    <row r="173" spans="1:10" ht="12.75" customHeight="1">
      <c r="A173" s="73" t="s">
        <v>432</v>
      </c>
      <c r="B173" s="73" t="s">
        <v>495</v>
      </c>
      <c r="C173" s="73" t="s">
        <v>496</v>
      </c>
      <c r="D173" s="73">
        <v>214</v>
      </c>
      <c r="E173" s="73" t="s">
        <v>677</v>
      </c>
      <c r="F173" s="73">
        <v>5</v>
      </c>
      <c r="G173" s="73" t="s">
        <v>36</v>
      </c>
      <c r="H173" s="73">
        <v>1</v>
      </c>
      <c r="I173" s="73" t="s">
        <v>36</v>
      </c>
      <c r="J173" s="159">
        <v>6802</v>
      </c>
    </row>
    <row r="174" spans="1:10" ht="12.75" customHeight="1">
      <c r="A174" s="73" t="s">
        <v>432</v>
      </c>
      <c r="B174" s="73" t="s">
        <v>497</v>
      </c>
      <c r="C174" s="73" t="s">
        <v>498</v>
      </c>
      <c r="D174" s="73">
        <v>214</v>
      </c>
      <c r="E174" s="73" t="s">
        <v>677</v>
      </c>
      <c r="F174" s="73">
        <v>5</v>
      </c>
      <c r="G174" s="73" t="s">
        <v>36</v>
      </c>
      <c r="H174" s="73">
        <v>1</v>
      </c>
      <c r="I174" s="73" t="s">
        <v>36</v>
      </c>
      <c r="J174" s="159">
        <v>834</v>
      </c>
    </row>
    <row r="175" spans="1:10" ht="12.75" customHeight="1">
      <c r="A175" s="73" t="s">
        <v>432</v>
      </c>
      <c r="B175" s="73" t="s">
        <v>499</v>
      </c>
      <c r="C175" s="73" t="s">
        <v>500</v>
      </c>
      <c r="D175" s="73">
        <v>214</v>
      </c>
      <c r="E175" s="73" t="s">
        <v>677</v>
      </c>
      <c r="F175" s="73">
        <v>5</v>
      </c>
      <c r="G175" s="73" t="s">
        <v>36</v>
      </c>
      <c r="H175" s="73">
        <v>1</v>
      </c>
      <c r="I175" s="73" t="s">
        <v>36</v>
      </c>
      <c r="J175" s="159">
        <v>21722</v>
      </c>
    </row>
    <row r="176" spans="1:10" ht="12.75" customHeight="1">
      <c r="A176" s="73" t="s">
        <v>432</v>
      </c>
      <c r="B176" s="73" t="s">
        <v>501</v>
      </c>
      <c r="C176" s="73" t="s">
        <v>502</v>
      </c>
      <c r="D176" s="73">
        <v>214</v>
      </c>
      <c r="E176" s="73" t="s">
        <v>677</v>
      </c>
      <c r="F176" s="73">
        <v>5</v>
      </c>
      <c r="G176" s="73" t="s">
        <v>36</v>
      </c>
      <c r="H176" s="73">
        <v>1</v>
      </c>
      <c r="I176" s="73" t="s">
        <v>36</v>
      </c>
      <c r="J176" s="159">
        <v>24419</v>
      </c>
    </row>
    <row r="177" spans="1:10" ht="12.75" customHeight="1">
      <c r="A177" s="73" t="s">
        <v>432</v>
      </c>
      <c r="B177" s="73" t="s">
        <v>503</v>
      </c>
      <c r="C177" s="73" t="s">
        <v>504</v>
      </c>
      <c r="D177" s="73">
        <v>214</v>
      </c>
      <c r="E177" s="73" t="s">
        <v>677</v>
      </c>
      <c r="F177" s="73">
        <v>5</v>
      </c>
      <c r="G177" s="73" t="s">
        <v>36</v>
      </c>
      <c r="H177" s="73">
        <v>1</v>
      </c>
      <c r="I177" s="73" t="s">
        <v>36</v>
      </c>
      <c r="J177" s="159">
        <v>15502</v>
      </c>
    </row>
    <row r="178" spans="1:10" ht="12.75" customHeight="1">
      <c r="A178" s="73" t="s">
        <v>432</v>
      </c>
      <c r="B178" s="73" t="s">
        <v>505</v>
      </c>
      <c r="C178" s="73" t="s">
        <v>506</v>
      </c>
      <c r="D178" s="73">
        <v>214</v>
      </c>
      <c r="E178" s="73" t="s">
        <v>677</v>
      </c>
      <c r="F178" s="73">
        <v>5</v>
      </c>
      <c r="G178" s="73" t="s">
        <v>36</v>
      </c>
      <c r="H178" s="73">
        <v>1</v>
      </c>
      <c r="I178" s="73" t="s">
        <v>36</v>
      </c>
      <c r="J178" s="159">
        <v>14483</v>
      </c>
    </row>
    <row r="179" spans="1:10" ht="12.75" customHeight="1">
      <c r="A179" s="73" t="s">
        <v>432</v>
      </c>
      <c r="B179" s="73" t="s">
        <v>507</v>
      </c>
      <c r="C179" s="73" t="s">
        <v>508</v>
      </c>
      <c r="D179" s="73">
        <v>214</v>
      </c>
      <c r="E179" s="73" t="s">
        <v>677</v>
      </c>
      <c r="F179" s="73">
        <v>5</v>
      </c>
      <c r="G179" s="73" t="s">
        <v>36</v>
      </c>
      <c r="H179" s="73">
        <v>1</v>
      </c>
      <c r="I179" s="73" t="s">
        <v>36</v>
      </c>
      <c r="J179" s="159">
        <v>1230</v>
      </c>
    </row>
    <row r="180" spans="1:10" ht="12.75" customHeight="1">
      <c r="A180" s="73" t="s">
        <v>432</v>
      </c>
      <c r="B180" s="73" t="s">
        <v>509</v>
      </c>
      <c r="C180" s="73" t="s">
        <v>510</v>
      </c>
      <c r="D180" s="73">
        <v>214</v>
      </c>
      <c r="E180" s="73" t="s">
        <v>677</v>
      </c>
      <c r="F180" s="73">
        <v>2</v>
      </c>
      <c r="G180" s="73" t="s">
        <v>36</v>
      </c>
      <c r="H180" s="73">
        <v>1</v>
      </c>
      <c r="I180" s="73" t="s">
        <v>36</v>
      </c>
      <c r="J180" s="159">
        <v>144</v>
      </c>
    </row>
    <row r="181" spans="1:10" ht="12.75" customHeight="1">
      <c r="A181" s="73" t="s">
        <v>432</v>
      </c>
      <c r="B181" s="73" t="s">
        <v>511</v>
      </c>
      <c r="C181" s="73" t="s">
        <v>512</v>
      </c>
      <c r="D181" s="73">
        <v>214</v>
      </c>
      <c r="E181" s="73" t="s">
        <v>677</v>
      </c>
      <c r="F181" s="73">
        <v>5</v>
      </c>
      <c r="G181" s="73" t="s">
        <v>36</v>
      </c>
      <c r="H181" s="73">
        <v>1</v>
      </c>
      <c r="I181" s="73" t="s">
        <v>36</v>
      </c>
      <c r="J181" s="159">
        <v>9979</v>
      </c>
    </row>
    <row r="182" spans="1:10" ht="12.75" customHeight="1">
      <c r="A182" s="73" t="s">
        <v>432</v>
      </c>
      <c r="B182" s="73" t="s">
        <v>513</v>
      </c>
      <c r="C182" s="73" t="s">
        <v>514</v>
      </c>
      <c r="D182" s="73">
        <v>214</v>
      </c>
      <c r="E182" s="73" t="s">
        <v>677</v>
      </c>
      <c r="F182" s="73">
        <v>2</v>
      </c>
      <c r="G182" s="73" t="s">
        <v>36</v>
      </c>
      <c r="H182" s="73">
        <v>1</v>
      </c>
      <c r="I182" s="73" t="s">
        <v>36</v>
      </c>
      <c r="J182" s="159">
        <v>501</v>
      </c>
    </row>
    <row r="183" spans="1:10" ht="12.75" customHeight="1">
      <c r="A183" s="73" t="s">
        <v>432</v>
      </c>
      <c r="B183" s="73" t="s">
        <v>515</v>
      </c>
      <c r="C183" s="73" t="s">
        <v>516</v>
      </c>
      <c r="D183" s="73">
        <v>214</v>
      </c>
      <c r="E183" s="73" t="s">
        <v>677</v>
      </c>
      <c r="F183" s="73">
        <v>5</v>
      </c>
      <c r="G183" s="73" t="s">
        <v>36</v>
      </c>
      <c r="H183" s="73">
        <v>1</v>
      </c>
      <c r="I183" s="73" t="s">
        <v>36</v>
      </c>
      <c r="J183" s="159">
        <v>23561</v>
      </c>
    </row>
    <row r="184" spans="1:10" ht="12.75" customHeight="1">
      <c r="A184" s="73" t="s">
        <v>432</v>
      </c>
      <c r="B184" s="73" t="s">
        <v>517</v>
      </c>
      <c r="C184" s="73" t="s">
        <v>518</v>
      </c>
      <c r="D184" s="73">
        <v>214</v>
      </c>
      <c r="E184" s="73" t="s">
        <v>677</v>
      </c>
      <c r="F184" s="73">
        <v>5</v>
      </c>
      <c r="G184" s="73" t="s">
        <v>36</v>
      </c>
      <c r="H184" s="73">
        <v>1</v>
      </c>
      <c r="I184" s="73" t="s">
        <v>36</v>
      </c>
      <c r="J184" s="159">
        <v>28540</v>
      </c>
    </row>
    <row r="185" spans="1:10" ht="12.75" customHeight="1">
      <c r="A185" s="73" t="s">
        <v>432</v>
      </c>
      <c r="B185" s="73" t="s">
        <v>519</v>
      </c>
      <c r="C185" s="73" t="s">
        <v>520</v>
      </c>
      <c r="D185" s="73">
        <v>214</v>
      </c>
      <c r="E185" s="73" t="s">
        <v>677</v>
      </c>
      <c r="F185" s="73">
        <v>2</v>
      </c>
      <c r="G185" s="73" t="s">
        <v>36</v>
      </c>
      <c r="H185" s="73">
        <v>1</v>
      </c>
      <c r="I185" s="73" t="s">
        <v>36</v>
      </c>
      <c r="J185" s="159">
        <v>205</v>
      </c>
    </row>
    <row r="186" spans="1:10" ht="12.75" customHeight="1">
      <c r="A186" s="73" t="s">
        <v>432</v>
      </c>
      <c r="B186" s="73" t="s">
        <v>521</v>
      </c>
      <c r="C186" s="73" t="s">
        <v>522</v>
      </c>
      <c r="D186" s="73">
        <v>214</v>
      </c>
      <c r="E186" s="73" t="s">
        <v>677</v>
      </c>
      <c r="F186" s="73">
        <v>5</v>
      </c>
      <c r="G186" s="73" t="s">
        <v>36</v>
      </c>
      <c r="H186" s="73">
        <v>1</v>
      </c>
      <c r="I186" s="73" t="s">
        <v>36</v>
      </c>
      <c r="J186" s="159">
        <v>25117</v>
      </c>
    </row>
    <row r="187" spans="1:10" ht="12.75" customHeight="1">
      <c r="A187" s="73" t="s">
        <v>432</v>
      </c>
      <c r="B187" s="73" t="s">
        <v>523</v>
      </c>
      <c r="C187" s="73" t="s">
        <v>524</v>
      </c>
      <c r="D187" s="73">
        <v>214</v>
      </c>
      <c r="E187" s="73" t="s">
        <v>677</v>
      </c>
      <c r="F187" s="73">
        <v>5</v>
      </c>
      <c r="G187" s="73" t="s">
        <v>36</v>
      </c>
      <c r="H187" s="73">
        <v>1</v>
      </c>
      <c r="I187" s="73" t="s">
        <v>36</v>
      </c>
      <c r="J187" s="159">
        <v>26878</v>
      </c>
    </row>
    <row r="188" spans="1:10" ht="12.75" customHeight="1">
      <c r="A188" s="73" t="s">
        <v>432</v>
      </c>
      <c r="B188" s="73" t="s">
        <v>525</v>
      </c>
      <c r="C188" s="73" t="s">
        <v>526</v>
      </c>
      <c r="D188" s="73">
        <v>214</v>
      </c>
      <c r="E188" s="73" t="s">
        <v>677</v>
      </c>
      <c r="F188" s="73">
        <v>5</v>
      </c>
      <c r="G188" s="73" t="s">
        <v>36</v>
      </c>
      <c r="H188" s="73">
        <v>1</v>
      </c>
      <c r="I188" s="73" t="s">
        <v>36</v>
      </c>
      <c r="J188" s="159">
        <v>21521</v>
      </c>
    </row>
    <row r="189" spans="1:10" ht="12.75" customHeight="1">
      <c r="A189" s="73" t="s">
        <v>432</v>
      </c>
      <c r="B189" s="73" t="s">
        <v>527</v>
      </c>
      <c r="C189" s="73" t="s">
        <v>528</v>
      </c>
      <c r="D189" s="73">
        <v>214</v>
      </c>
      <c r="E189" s="73" t="s">
        <v>677</v>
      </c>
      <c r="F189" s="73">
        <v>5</v>
      </c>
      <c r="G189" s="73" t="s">
        <v>36</v>
      </c>
      <c r="H189" s="73">
        <v>1</v>
      </c>
      <c r="I189" s="73" t="s">
        <v>36</v>
      </c>
      <c r="J189" s="159">
        <v>22929</v>
      </c>
    </row>
    <row r="190" spans="1:10" ht="12.75" customHeight="1">
      <c r="A190" s="73" t="s">
        <v>432</v>
      </c>
      <c r="B190" s="73" t="s">
        <v>529</v>
      </c>
      <c r="C190" s="73" t="s">
        <v>530</v>
      </c>
      <c r="D190" s="73">
        <v>214</v>
      </c>
      <c r="E190" s="73" t="s">
        <v>677</v>
      </c>
      <c r="F190" s="73">
        <v>5</v>
      </c>
      <c r="G190" s="73" t="s">
        <v>36</v>
      </c>
      <c r="H190" s="73">
        <v>1</v>
      </c>
      <c r="I190" s="73" t="s">
        <v>36</v>
      </c>
      <c r="J190" s="159">
        <v>22453</v>
      </c>
    </row>
    <row r="191" spans="1:10" ht="12.75" customHeight="1">
      <c r="A191" s="73" t="s">
        <v>432</v>
      </c>
      <c r="B191" s="73" t="s">
        <v>531</v>
      </c>
      <c r="C191" s="73" t="s">
        <v>532</v>
      </c>
      <c r="D191" s="73">
        <v>214</v>
      </c>
      <c r="E191" s="73" t="s">
        <v>677</v>
      </c>
      <c r="F191" s="73">
        <v>2</v>
      </c>
      <c r="G191" s="73" t="s">
        <v>36</v>
      </c>
      <c r="H191" s="73">
        <v>1</v>
      </c>
      <c r="I191" s="73" t="s">
        <v>36</v>
      </c>
      <c r="J191" s="159">
        <v>1743</v>
      </c>
    </row>
    <row r="192" spans="1:10" ht="12.75" customHeight="1">
      <c r="A192" s="73" t="s">
        <v>432</v>
      </c>
      <c r="B192" s="73" t="s">
        <v>533</v>
      </c>
      <c r="C192" s="73" t="s">
        <v>534</v>
      </c>
      <c r="D192" s="73">
        <v>214</v>
      </c>
      <c r="E192" s="73" t="s">
        <v>677</v>
      </c>
      <c r="F192" s="73">
        <v>2</v>
      </c>
      <c r="G192" s="73" t="s">
        <v>36</v>
      </c>
      <c r="H192" s="73">
        <v>1</v>
      </c>
      <c r="I192" s="73" t="s">
        <v>36</v>
      </c>
      <c r="J192" s="159">
        <v>4488</v>
      </c>
    </row>
    <row r="193" spans="1:10" ht="12.75" customHeight="1">
      <c r="A193" s="73" t="s">
        <v>432</v>
      </c>
      <c r="B193" s="73" t="s">
        <v>535</v>
      </c>
      <c r="C193" s="73" t="s">
        <v>536</v>
      </c>
      <c r="D193" s="73">
        <v>214</v>
      </c>
      <c r="E193" s="73" t="s">
        <v>677</v>
      </c>
      <c r="F193" s="73">
        <v>5</v>
      </c>
      <c r="G193" s="73" t="s">
        <v>36</v>
      </c>
      <c r="H193" s="73">
        <v>1</v>
      </c>
      <c r="I193" s="73" t="s">
        <v>36</v>
      </c>
      <c r="J193" s="159">
        <v>17408</v>
      </c>
    </row>
    <row r="194" spans="1:10" ht="12.75" customHeight="1">
      <c r="A194" s="73" t="s">
        <v>432</v>
      </c>
      <c r="B194" s="73" t="s">
        <v>537</v>
      </c>
      <c r="C194" s="73" t="s">
        <v>538</v>
      </c>
      <c r="D194" s="73">
        <v>214</v>
      </c>
      <c r="E194" s="73" t="s">
        <v>677</v>
      </c>
      <c r="F194" s="73">
        <v>2</v>
      </c>
      <c r="G194" s="73" t="s">
        <v>36</v>
      </c>
      <c r="H194" s="73">
        <v>1</v>
      </c>
      <c r="I194" s="73" t="s">
        <v>36</v>
      </c>
      <c r="J194" s="159">
        <v>864</v>
      </c>
    </row>
    <row r="195" spans="1:10" ht="12.75" customHeight="1">
      <c r="A195" s="73" t="s">
        <v>432</v>
      </c>
      <c r="B195" s="73" t="s">
        <v>539</v>
      </c>
      <c r="C195" s="73" t="s">
        <v>540</v>
      </c>
      <c r="D195" s="73">
        <v>214</v>
      </c>
      <c r="E195" s="73" t="s">
        <v>677</v>
      </c>
      <c r="F195" s="73">
        <v>2</v>
      </c>
      <c r="G195" s="73" t="s">
        <v>36</v>
      </c>
      <c r="H195" s="73">
        <v>1</v>
      </c>
      <c r="I195" s="73" t="s">
        <v>36</v>
      </c>
      <c r="J195" s="159">
        <v>535</v>
      </c>
    </row>
    <row r="196" spans="1:10" ht="12.75" customHeight="1">
      <c r="A196" s="73" t="s">
        <v>432</v>
      </c>
      <c r="B196" s="73" t="s">
        <v>541</v>
      </c>
      <c r="C196" s="73" t="s">
        <v>542</v>
      </c>
      <c r="D196" s="73">
        <v>214</v>
      </c>
      <c r="E196" s="73" t="s">
        <v>677</v>
      </c>
      <c r="F196" s="73">
        <v>5</v>
      </c>
      <c r="G196" s="73" t="s">
        <v>36</v>
      </c>
      <c r="H196" s="73">
        <v>1</v>
      </c>
      <c r="I196" s="73" t="s">
        <v>36</v>
      </c>
      <c r="J196" s="159">
        <v>147</v>
      </c>
    </row>
    <row r="197" spans="1:10" ht="12.75" customHeight="1">
      <c r="A197" s="73" t="s">
        <v>432</v>
      </c>
      <c r="B197" s="73" t="s">
        <v>543</v>
      </c>
      <c r="C197" s="73" t="s">
        <v>544</v>
      </c>
      <c r="D197" s="73">
        <v>214</v>
      </c>
      <c r="E197" s="73" t="s">
        <v>677</v>
      </c>
      <c r="F197" s="73">
        <v>2</v>
      </c>
      <c r="G197" s="73" t="s">
        <v>36</v>
      </c>
      <c r="H197" s="73">
        <v>1</v>
      </c>
      <c r="I197" s="73" t="s">
        <v>36</v>
      </c>
      <c r="J197" s="159">
        <v>1019</v>
      </c>
    </row>
    <row r="198" spans="1:10" ht="12.75" customHeight="1">
      <c r="A198" s="74" t="s">
        <v>432</v>
      </c>
      <c r="B198" s="74" t="s">
        <v>545</v>
      </c>
      <c r="C198" s="74" t="s">
        <v>546</v>
      </c>
      <c r="D198" s="74">
        <v>214</v>
      </c>
      <c r="E198" s="74" t="s">
        <v>677</v>
      </c>
      <c r="F198" s="74">
        <v>2</v>
      </c>
      <c r="G198" s="74" t="s">
        <v>36</v>
      </c>
      <c r="H198" s="74">
        <v>1</v>
      </c>
      <c r="I198" s="74" t="s">
        <v>36</v>
      </c>
      <c r="J198" s="160">
        <v>151</v>
      </c>
    </row>
    <row r="199" spans="1:10">
      <c r="A199" s="30"/>
      <c r="B199" s="29">
        <f>COUNTA(B142:B198)</f>
        <v>57</v>
      </c>
      <c r="C199" s="29"/>
      <c r="D199" s="30"/>
      <c r="E199" s="30"/>
      <c r="F199" s="29">
        <f>COUNTIF(F142:F198, "&gt;0")</f>
        <v>57</v>
      </c>
      <c r="G199" s="30"/>
      <c r="H199" s="29"/>
      <c r="I199" s="30"/>
      <c r="J199" s="54">
        <f>SUM(J142:J198)</f>
        <v>604631</v>
      </c>
    </row>
    <row r="200" spans="1:10">
      <c r="A200" s="30"/>
      <c r="B200" s="29"/>
      <c r="C200" s="29"/>
      <c r="D200" s="30"/>
      <c r="E200" s="30"/>
      <c r="F200" s="29"/>
      <c r="G200" s="30"/>
      <c r="H200" s="29"/>
      <c r="I200" s="30"/>
      <c r="J200" s="54"/>
    </row>
    <row r="201" spans="1:10" ht="12.75" customHeight="1">
      <c r="A201" s="73" t="s">
        <v>547</v>
      </c>
      <c r="B201" s="73" t="s">
        <v>548</v>
      </c>
      <c r="C201" s="73" t="s">
        <v>549</v>
      </c>
      <c r="D201" s="73">
        <v>214</v>
      </c>
      <c r="E201" s="73" t="s">
        <v>677</v>
      </c>
      <c r="F201" s="73">
        <v>5</v>
      </c>
      <c r="G201" s="73" t="s">
        <v>36</v>
      </c>
      <c r="H201" s="73">
        <v>1</v>
      </c>
      <c r="I201" s="73" t="s">
        <v>36</v>
      </c>
      <c r="J201" s="159">
        <v>23751</v>
      </c>
    </row>
    <row r="202" spans="1:10" ht="12.75" customHeight="1">
      <c r="A202" s="73" t="s">
        <v>547</v>
      </c>
      <c r="B202" s="73" t="s">
        <v>550</v>
      </c>
      <c r="C202" s="73" t="s">
        <v>551</v>
      </c>
      <c r="D202" s="73">
        <v>214</v>
      </c>
      <c r="E202" s="73" t="s">
        <v>677</v>
      </c>
      <c r="F202" s="73">
        <v>5</v>
      </c>
      <c r="G202" s="73" t="s">
        <v>36</v>
      </c>
      <c r="H202" s="73">
        <v>1</v>
      </c>
      <c r="I202" s="73" t="s">
        <v>36</v>
      </c>
      <c r="J202" s="159">
        <v>26400</v>
      </c>
    </row>
    <row r="203" spans="1:10" ht="12.75" customHeight="1">
      <c r="A203" s="73" t="s">
        <v>547</v>
      </c>
      <c r="B203" s="73" t="s">
        <v>552</v>
      </c>
      <c r="C203" s="73" t="s">
        <v>553</v>
      </c>
      <c r="D203" s="73">
        <v>214</v>
      </c>
      <c r="E203" s="73" t="s">
        <v>677</v>
      </c>
      <c r="F203" s="73">
        <v>5</v>
      </c>
      <c r="G203" s="73" t="s">
        <v>36</v>
      </c>
      <c r="H203" s="73">
        <v>1</v>
      </c>
      <c r="I203" s="73" t="s">
        <v>36</v>
      </c>
      <c r="J203" s="159">
        <v>20240</v>
      </c>
    </row>
    <row r="204" spans="1:10" ht="12.75" customHeight="1">
      <c r="A204" s="73" t="s">
        <v>547</v>
      </c>
      <c r="B204" s="73" t="s">
        <v>554</v>
      </c>
      <c r="C204" s="73" t="s">
        <v>555</v>
      </c>
      <c r="D204" s="73">
        <v>214</v>
      </c>
      <c r="E204" s="73" t="s">
        <v>677</v>
      </c>
      <c r="F204" s="73">
        <v>5</v>
      </c>
      <c r="G204" s="73" t="s">
        <v>36</v>
      </c>
      <c r="H204" s="73">
        <v>1</v>
      </c>
      <c r="I204" s="73" t="s">
        <v>36</v>
      </c>
      <c r="J204" s="159">
        <v>24826</v>
      </c>
    </row>
    <row r="205" spans="1:10" ht="12.75" customHeight="1">
      <c r="A205" s="74" t="s">
        <v>547</v>
      </c>
      <c r="B205" s="74" t="s">
        <v>556</v>
      </c>
      <c r="C205" s="74" t="s">
        <v>557</v>
      </c>
      <c r="D205" s="74">
        <v>214</v>
      </c>
      <c r="E205" s="74" t="s">
        <v>677</v>
      </c>
      <c r="F205" s="74">
        <v>2</v>
      </c>
      <c r="G205" s="74" t="s">
        <v>36</v>
      </c>
      <c r="H205" s="74">
        <v>1</v>
      </c>
      <c r="I205" s="74" t="s">
        <v>36</v>
      </c>
      <c r="J205" s="160">
        <v>317</v>
      </c>
    </row>
    <row r="206" spans="1:10">
      <c r="A206" s="30"/>
      <c r="B206" s="29">
        <f>COUNTA(B201:B205)</f>
        <v>5</v>
      </c>
      <c r="C206" s="29"/>
      <c r="D206" s="30"/>
      <c r="E206" s="30"/>
      <c r="F206" s="29">
        <f>COUNTIF(F201:F205, "&gt;0")</f>
        <v>5</v>
      </c>
      <c r="G206" s="30"/>
      <c r="H206" s="29"/>
      <c r="I206" s="30"/>
      <c r="J206" s="54">
        <f>SUM(J201:J205)</f>
        <v>95534</v>
      </c>
    </row>
    <row r="207" spans="1:10">
      <c r="A207" s="30"/>
      <c r="B207" s="29"/>
      <c r="C207" s="29"/>
      <c r="D207" s="30"/>
      <c r="E207" s="30"/>
      <c r="F207" s="29"/>
      <c r="G207" s="30"/>
      <c r="H207" s="29"/>
      <c r="I207" s="30"/>
      <c r="J207" s="54"/>
    </row>
    <row r="208" spans="1:10" ht="12.75" customHeight="1">
      <c r="A208" s="73" t="s">
        <v>558</v>
      </c>
      <c r="B208" s="73" t="s">
        <v>559</v>
      </c>
      <c r="C208" s="73" t="s">
        <v>560</v>
      </c>
      <c r="D208" s="73">
        <v>214</v>
      </c>
      <c r="E208" s="73" t="s">
        <v>677</v>
      </c>
      <c r="F208" s="73">
        <v>2</v>
      </c>
      <c r="G208" s="73" t="s">
        <v>36</v>
      </c>
      <c r="H208" s="73">
        <v>1</v>
      </c>
      <c r="I208" s="73" t="s">
        <v>36</v>
      </c>
      <c r="J208" s="159">
        <v>2652</v>
      </c>
    </row>
    <row r="209" spans="1:10" ht="12.75" customHeight="1">
      <c r="A209" s="73" t="s">
        <v>558</v>
      </c>
      <c r="B209" s="73" t="s">
        <v>561</v>
      </c>
      <c r="C209" s="73" t="s">
        <v>562</v>
      </c>
      <c r="D209" s="73">
        <v>214</v>
      </c>
      <c r="E209" s="73" t="s">
        <v>677</v>
      </c>
      <c r="F209" s="73">
        <v>5</v>
      </c>
      <c r="G209" s="73" t="s">
        <v>36</v>
      </c>
      <c r="H209" s="73">
        <v>1</v>
      </c>
      <c r="I209" s="73" t="s">
        <v>36</v>
      </c>
      <c r="J209" s="159">
        <v>1901</v>
      </c>
    </row>
    <row r="210" spans="1:10" ht="12.75" customHeight="1">
      <c r="A210" s="73" t="s">
        <v>558</v>
      </c>
      <c r="B210" s="73" t="s">
        <v>563</v>
      </c>
      <c r="C210" s="73" t="s">
        <v>564</v>
      </c>
      <c r="D210" s="73">
        <v>214</v>
      </c>
      <c r="E210" s="73" t="s">
        <v>677</v>
      </c>
      <c r="F210" s="73">
        <v>5</v>
      </c>
      <c r="G210" s="73" t="s">
        <v>36</v>
      </c>
      <c r="H210" s="73">
        <v>1</v>
      </c>
      <c r="I210" s="73" t="s">
        <v>36</v>
      </c>
      <c r="J210" s="159">
        <v>3860</v>
      </c>
    </row>
    <row r="211" spans="1:10" ht="12.75" customHeight="1">
      <c r="A211" s="73" t="s">
        <v>558</v>
      </c>
      <c r="B211" s="73" t="s">
        <v>565</v>
      </c>
      <c r="C211" s="73" t="s">
        <v>566</v>
      </c>
      <c r="D211" s="73">
        <v>214</v>
      </c>
      <c r="E211" s="73" t="s">
        <v>677</v>
      </c>
      <c r="F211" s="73">
        <v>5</v>
      </c>
      <c r="G211" s="73" t="s">
        <v>36</v>
      </c>
      <c r="H211" s="73">
        <v>1</v>
      </c>
      <c r="I211" s="73" t="s">
        <v>36</v>
      </c>
      <c r="J211" s="159">
        <v>2740</v>
      </c>
    </row>
    <row r="212" spans="1:10" ht="12.75" customHeight="1">
      <c r="A212" s="73" t="s">
        <v>558</v>
      </c>
      <c r="B212" s="73" t="s">
        <v>567</v>
      </c>
      <c r="C212" s="73" t="s">
        <v>568</v>
      </c>
      <c r="D212" s="73">
        <v>214</v>
      </c>
      <c r="E212" s="73" t="s">
        <v>677</v>
      </c>
      <c r="F212" s="73">
        <v>5</v>
      </c>
      <c r="G212" s="73" t="s">
        <v>36</v>
      </c>
      <c r="H212" s="73">
        <v>1</v>
      </c>
      <c r="I212" s="73" t="s">
        <v>36</v>
      </c>
      <c r="J212" s="159">
        <v>1320</v>
      </c>
    </row>
    <row r="213" spans="1:10" ht="12.75" customHeight="1">
      <c r="A213" s="73" t="s">
        <v>558</v>
      </c>
      <c r="B213" s="73" t="s">
        <v>569</v>
      </c>
      <c r="C213" s="73" t="s">
        <v>570</v>
      </c>
      <c r="D213" s="73">
        <v>214</v>
      </c>
      <c r="E213" s="73" t="s">
        <v>677</v>
      </c>
      <c r="F213" s="73">
        <v>5</v>
      </c>
      <c r="G213" s="73" t="s">
        <v>36</v>
      </c>
      <c r="H213" s="73">
        <v>1</v>
      </c>
      <c r="I213" s="73" t="s">
        <v>36</v>
      </c>
      <c r="J213" s="159">
        <v>12000</v>
      </c>
    </row>
    <row r="214" spans="1:10" ht="12.75" customHeight="1">
      <c r="A214" s="73" t="s">
        <v>558</v>
      </c>
      <c r="B214" s="73" t="s">
        <v>571</v>
      </c>
      <c r="C214" s="73" t="s">
        <v>572</v>
      </c>
      <c r="D214" s="73">
        <v>214</v>
      </c>
      <c r="E214" s="73" t="s">
        <v>677</v>
      </c>
      <c r="F214" s="73">
        <v>5</v>
      </c>
      <c r="G214" s="73" t="s">
        <v>36</v>
      </c>
      <c r="H214" s="73">
        <v>1</v>
      </c>
      <c r="I214" s="73" t="s">
        <v>36</v>
      </c>
      <c r="J214" s="159">
        <v>1273</v>
      </c>
    </row>
    <row r="215" spans="1:10" ht="12.75" customHeight="1">
      <c r="A215" s="73" t="s">
        <v>558</v>
      </c>
      <c r="B215" s="73" t="s">
        <v>573</v>
      </c>
      <c r="C215" s="73" t="s">
        <v>574</v>
      </c>
      <c r="D215" s="73">
        <v>214</v>
      </c>
      <c r="E215" s="73" t="s">
        <v>677</v>
      </c>
      <c r="F215" s="73">
        <v>2</v>
      </c>
      <c r="G215" s="73" t="s">
        <v>36</v>
      </c>
      <c r="H215" s="73">
        <v>1</v>
      </c>
      <c r="I215" s="73" t="s">
        <v>36</v>
      </c>
      <c r="J215" s="159">
        <v>2601</v>
      </c>
    </row>
    <row r="216" spans="1:10" ht="12.75" customHeight="1">
      <c r="A216" s="73" t="s">
        <v>558</v>
      </c>
      <c r="B216" s="73" t="s">
        <v>575</v>
      </c>
      <c r="C216" s="73" t="s">
        <v>576</v>
      </c>
      <c r="D216" s="73">
        <v>214</v>
      </c>
      <c r="E216" s="73" t="s">
        <v>677</v>
      </c>
      <c r="F216" s="73">
        <v>5</v>
      </c>
      <c r="G216" s="73" t="s">
        <v>36</v>
      </c>
      <c r="H216" s="73">
        <v>1</v>
      </c>
      <c r="I216" s="73" t="s">
        <v>36</v>
      </c>
      <c r="J216" s="159">
        <v>16999</v>
      </c>
    </row>
    <row r="217" spans="1:10" ht="12.75" customHeight="1">
      <c r="A217" s="73" t="s">
        <v>558</v>
      </c>
      <c r="B217" s="73" t="s">
        <v>577</v>
      </c>
      <c r="C217" s="73" t="s">
        <v>578</v>
      </c>
      <c r="D217" s="73">
        <v>214</v>
      </c>
      <c r="E217" s="73" t="s">
        <v>677</v>
      </c>
      <c r="F217" s="73">
        <v>2</v>
      </c>
      <c r="G217" s="73" t="s">
        <v>36</v>
      </c>
      <c r="H217" s="73">
        <v>1</v>
      </c>
      <c r="I217" s="73" t="s">
        <v>36</v>
      </c>
      <c r="J217" s="159">
        <v>1047</v>
      </c>
    </row>
    <row r="218" spans="1:10" ht="12.75" customHeight="1">
      <c r="A218" s="73" t="s">
        <v>558</v>
      </c>
      <c r="B218" s="73" t="s">
        <v>579</v>
      </c>
      <c r="C218" s="73" t="s">
        <v>580</v>
      </c>
      <c r="D218" s="73">
        <v>214</v>
      </c>
      <c r="E218" s="73" t="s">
        <v>677</v>
      </c>
      <c r="F218" s="73">
        <v>5</v>
      </c>
      <c r="G218" s="73" t="s">
        <v>36</v>
      </c>
      <c r="H218" s="73">
        <v>1</v>
      </c>
      <c r="I218" s="73" t="s">
        <v>36</v>
      </c>
      <c r="J218" s="159">
        <v>26985</v>
      </c>
    </row>
    <row r="219" spans="1:10" ht="12.75" customHeight="1">
      <c r="A219" s="73" t="s">
        <v>558</v>
      </c>
      <c r="B219" s="73" t="s">
        <v>581</v>
      </c>
      <c r="C219" s="73" t="s">
        <v>582</v>
      </c>
      <c r="D219" s="73">
        <v>214</v>
      </c>
      <c r="E219" s="73" t="s">
        <v>677</v>
      </c>
      <c r="F219" s="73">
        <v>2</v>
      </c>
      <c r="G219" s="73" t="s">
        <v>36</v>
      </c>
      <c r="H219" s="73">
        <v>1</v>
      </c>
      <c r="I219" s="73" t="s">
        <v>36</v>
      </c>
      <c r="J219" s="159">
        <v>1604</v>
      </c>
    </row>
    <row r="220" spans="1:10" ht="12.75" customHeight="1">
      <c r="A220" s="73" t="s">
        <v>558</v>
      </c>
      <c r="B220" s="73" t="s">
        <v>583</v>
      </c>
      <c r="C220" s="73" t="s">
        <v>584</v>
      </c>
      <c r="D220" s="73">
        <v>214</v>
      </c>
      <c r="E220" s="73" t="s">
        <v>677</v>
      </c>
      <c r="F220" s="73">
        <v>5</v>
      </c>
      <c r="G220" s="73" t="s">
        <v>36</v>
      </c>
      <c r="H220" s="73">
        <v>1</v>
      </c>
      <c r="I220" s="73" t="s">
        <v>36</v>
      </c>
      <c r="J220" s="159">
        <v>36763</v>
      </c>
    </row>
    <row r="221" spans="1:10" ht="12.75" customHeight="1">
      <c r="A221" s="73" t="s">
        <v>558</v>
      </c>
      <c r="B221" s="73" t="s">
        <v>585</v>
      </c>
      <c r="C221" s="73" t="s">
        <v>586</v>
      </c>
      <c r="D221" s="73">
        <v>214</v>
      </c>
      <c r="E221" s="73" t="s">
        <v>677</v>
      </c>
      <c r="F221" s="73">
        <v>5</v>
      </c>
      <c r="G221" s="73" t="s">
        <v>36</v>
      </c>
      <c r="H221" s="73">
        <v>1</v>
      </c>
      <c r="I221" s="73" t="s">
        <v>36</v>
      </c>
      <c r="J221" s="159">
        <v>9474</v>
      </c>
    </row>
    <row r="222" spans="1:10" ht="12.75" customHeight="1">
      <c r="A222" s="73" t="s">
        <v>558</v>
      </c>
      <c r="B222" s="73" t="s">
        <v>587</v>
      </c>
      <c r="C222" s="73" t="s">
        <v>588</v>
      </c>
      <c r="D222" s="73">
        <v>214</v>
      </c>
      <c r="E222" s="73" t="s">
        <v>677</v>
      </c>
      <c r="F222" s="73">
        <v>5</v>
      </c>
      <c r="G222" s="73" t="s">
        <v>36</v>
      </c>
      <c r="H222" s="73">
        <v>1</v>
      </c>
      <c r="I222" s="73" t="s">
        <v>36</v>
      </c>
      <c r="J222" s="159">
        <v>32983</v>
      </c>
    </row>
    <row r="223" spans="1:10" ht="12.75" customHeight="1">
      <c r="A223" s="73" t="s">
        <v>558</v>
      </c>
      <c r="B223" s="73" t="s">
        <v>589</v>
      </c>
      <c r="C223" s="73" t="s">
        <v>590</v>
      </c>
      <c r="D223" s="73">
        <v>214</v>
      </c>
      <c r="E223" s="73" t="s">
        <v>677</v>
      </c>
      <c r="F223" s="73">
        <v>5</v>
      </c>
      <c r="G223" s="73" t="s">
        <v>36</v>
      </c>
      <c r="H223" s="73">
        <v>1</v>
      </c>
      <c r="I223" s="73" t="s">
        <v>36</v>
      </c>
      <c r="J223" s="159">
        <v>5427</v>
      </c>
    </row>
    <row r="224" spans="1:10" ht="12.75" customHeight="1">
      <c r="A224" s="73" t="s">
        <v>558</v>
      </c>
      <c r="B224" s="73" t="s">
        <v>591</v>
      </c>
      <c r="C224" s="73" t="s">
        <v>592</v>
      </c>
      <c r="D224" s="73">
        <v>214</v>
      </c>
      <c r="E224" s="73" t="s">
        <v>677</v>
      </c>
      <c r="F224" s="73">
        <v>5</v>
      </c>
      <c r="G224" s="73" t="s">
        <v>36</v>
      </c>
      <c r="H224" s="73">
        <v>1</v>
      </c>
      <c r="I224" s="73" t="s">
        <v>36</v>
      </c>
      <c r="J224" s="159">
        <v>7021</v>
      </c>
    </row>
    <row r="225" spans="1:10" ht="12.75" customHeight="1">
      <c r="A225" s="73" t="s">
        <v>558</v>
      </c>
      <c r="B225" s="73" t="s">
        <v>593</v>
      </c>
      <c r="C225" s="73" t="s">
        <v>594</v>
      </c>
      <c r="D225" s="73">
        <v>214</v>
      </c>
      <c r="E225" s="73" t="s">
        <v>677</v>
      </c>
      <c r="F225" s="73">
        <v>2</v>
      </c>
      <c r="G225" s="73" t="s">
        <v>36</v>
      </c>
      <c r="H225" s="73">
        <v>1</v>
      </c>
      <c r="I225" s="73" t="s">
        <v>36</v>
      </c>
      <c r="J225" s="159">
        <v>138</v>
      </c>
    </row>
    <row r="226" spans="1:10" ht="12.75" customHeight="1">
      <c r="A226" s="73" t="s">
        <v>558</v>
      </c>
      <c r="B226" s="73" t="s">
        <v>595</v>
      </c>
      <c r="C226" s="73" t="s">
        <v>596</v>
      </c>
      <c r="D226" s="73">
        <v>214</v>
      </c>
      <c r="E226" s="73" t="s">
        <v>677</v>
      </c>
      <c r="F226" s="73">
        <v>5</v>
      </c>
      <c r="G226" s="73" t="s">
        <v>36</v>
      </c>
      <c r="H226" s="73">
        <v>1</v>
      </c>
      <c r="I226" s="73" t="s">
        <v>36</v>
      </c>
      <c r="J226" s="159">
        <v>3615</v>
      </c>
    </row>
    <row r="227" spans="1:10" ht="12.75" customHeight="1">
      <c r="A227" s="73" t="s">
        <v>558</v>
      </c>
      <c r="B227" s="73" t="s">
        <v>597</v>
      </c>
      <c r="C227" s="73" t="s">
        <v>598</v>
      </c>
      <c r="D227" s="73">
        <v>214</v>
      </c>
      <c r="E227" s="73" t="s">
        <v>677</v>
      </c>
      <c r="F227" s="73">
        <v>2</v>
      </c>
      <c r="G227" s="73" t="s">
        <v>36</v>
      </c>
      <c r="H227" s="73">
        <v>1</v>
      </c>
      <c r="I227" s="73" t="s">
        <v>36</v>
      </c>
      <c r="J227" s="159">
        <v>273</v>
      </c>
    </row>
    <row r="228" spans="1:10" ht="12.75" customHeight="1">
      <c r="A228" s="74" t="s">
        <v>558</v>
      </c>
      <c r="B228" s="74" t="s">
        <v>599</v>
      </c>
      <c r="C228" s="74" t="s">
        <v>600</v>
      </c>
      <c r="D228" s="74">
        <v>214</v>
      </c>
      <c r="E228" s="74" t="s">
        <v>677</v>
      </c>
      <c r="F228" s="74">
        <v>5</v>
      </c>
      <c r="G228" s="74" t="s">
        <v>36</v>
      </c>
      <c r="H228" s="74">
        <v>1</v>
      </c>
      <c r="I228" s="74" t="s">
        <v>36</v>
      </c>
      <c r="J228" s="160">
        <v>10000</v>
      </c>
    </row>
    <row r="229" spans="1:10">
      <c r="A229" s="30"/>
      <c r="B229" s="29">
        <f>COUNTA(B208:B228)</f>
        <v>21</v>
      </c>
      <c r="C229" s="29"/>
      <c r="D229" s="30"/>
      <c r="E229" s="30"/>
      <c r="F229" s="29">
        <f>COUNTIF(F208:F228, "&gt;0")</f>
        <v>21</v>
      </c>
      <c r="G229" s="30"/>
      <c r="H229" s="29"/>
      <c r="I229" s="30"/>
      <c r="J229" s="54">
        <f>SUM(J208:J228)</f>
        <v>180676</v>
      </c>
    </row>
    <row r="230" spans="1:10">
      <c r="A230" s="30"/>
      <c r="B230" s="29"/>
      <c r="C230" s="29"/>
      <c r="D230" s="30"/>
      <c r="E230" s="30"/>
      <c r="F230" s="29"/>
      <c r="G230" s="30"/>
      <c r="H230" s="29"/>
      <c r="I230" s="30"/>
      <c r="J230" s="54"/>
    </row>
    <row r="231" spans="1:10" ht="12.75" customHeight="1">
      <c r="A231" s="73" t="s">
        <v>601</v>
      </c>
      <c r="B231" s="73" t="s">
        <v>602</v>
      </c>
      <c r="C231" s="73" t="s">
        <v>603</v>
      </c>
      <c r="D231" s="73">
        <v>214</v>
      </c>
      <c r="E231" s="73" t="s">
        <v>677</v>
      </c>
      <c r="F231" s="73">
        <v>5</v>
      </c>
      <c r="G231" s="73" t="s">
        <v>36</v>
      </c>
      <c r="H231" s="73">
        <v>1</v>
      </c>
      <c r="I231" s="73" t="s">
        <v>36</v>
      </c>
      <c r="J231" s="159">
        <v>26400</v>
      </c>
    </row>
    <row r="232" spans="1:10" ht="12.75" customHeight="1">
      <c r="A232" s="73" t="s">
        <v>601</v>
      </c>
      <c r="B232" s="73" t="s">
        <v>604</v>
      </c>
      <c r="C232" s="73" t="s">
        <v>605</v>
      </c>
      <c r="D232" s="73">
        <v>214</v>
      </c>
      <c r="E232" s="73" t="s">
        <v>677</v>
      </c>
      <c r="F232" s="73">
        <v>5</v>
      </c>
      <c r="G232" s="73" t="s">
        <v>36</v>
      </c>
      <c r="H232" s="73">
        <v>1</v>
      </c>
      <c r="I232" s="73" t="s">
        <v>36</v>
      </c>
      <c r="J232" s="159">
        <v>38516</v>
      </c>
    </row>
    <row r="233" spans="1:10" ht="12.75" customHeight="1">
      <c r="A233" s="73" t="s">
        <v>601</v>
      </c>
      <c r="B233" s="73" t="s">
        <v>606</v>
      </c>
      <c r="C233" s="73" t="s">
        <v>607</v>
      </c>
      <c r="D233" s="73">
        <v>214</v>
      </c>
      <c r="E233" s="73" t="s">
        <v>677</v>
      </c>
      <c r="F233" s="73">
        <v>5</v>
      </c>
      <c r="G233" s="73" t="s">
        <v>36</v>
      </c>
      <c r="H233" s="73">
        <v>1</v>
      </c>
      <c r="I233" s="73" t="s">
        <v>36</v>
      </c>
      <c r="J233" s="159">
        <v>11321</v>
      </c>
    </row>
    <row r="234" spans="1:10" ht="12.75" customHeight="1">
      <c r="A234" s="73" t="s">
        <v>601</v>
      </c>
      <c r="B234" s="73" t="s">
        <v>608</v>
      </c>
      <c r="C234" s="73" t="s">
        <v>609</v>
      </c>
      <c r="D234" s="73">
        <v>214</v>
      </c>
      <c r="E234" s="73" t="s">
        <v>677</v>
      </c>
      <c r="F234" s="73">
        <v>2</v>
      </c>
      <c r="G234" s="73" t="s">
        <v>36</v>
      </c>
      <c r="H234" s="73">
        <v>1</v>
      </c>
      <c r="I234" s="73" t="s">
        <v>36</v>
      </c>
      <c r="J234" s="159">
        <v>1377</v>
      </c>
    </row>
    <row r="235" spans="1:10" ht="12.75" customHeight="1">
      <c r="A235" s="73" t="s">
        <v>601</v>
      </c>
      <c r="B235" s="73" t="s">
        <v>610</v>
      </c>
      <c r="C235" s="73" t="s">
        <v>611</v>
      </c>
      <c r="D235" s="73">
        <v>214</v>
      </c>
      <c r="E235" s="73" t="s">
        <v>677</v>
      </c>
      <c r="F235" s="73">
        <v>2</v>
      </c>
      <c r="G235" s="73" t="s">
        <v>36</v>
      </c>
      <c r="H235" s="73">
        <v>1</v>
      </c>
      <c r="I235" s="73" t="s">
        <v>36</v>
      </c>
      <c r="J235" s="159">
        <v>1026</v>
      </c>
    </row>
    <row r="236" spans="1:10" ht="12.75" customHeight="1">
      <c r="A236" s="73" t="s">
        <v>601</v>
      </c>
      <c r="B236" s="73" t="s">
        <v>612</v>
      </c>
      <c r="C236" s="73" t="s">
        <v>613</v>
      </c>
      <c r="D236" s="73">
        <v>214</v>
      </c>
      <c r="E236" s="73" t="s">
        <v>677</v>
      </c>
      <c r="F236" s="73">
        <v>2</v>
      </c>
      <c r="G236" s="73" t="s">
        <v>36</v>
      </c>
      <c r="H236" s="73">
        <v>1</v>
      </c>
      <c r="I236" s="73" t="s">
        <v>36</v>
      </c>
      <c r="J236" s="159">
        <v>677</v>
      </c>
    </row>
    <row r="237" spans="1:10" ht="12.75" customHeight="1">
      <c r="A237" s="73" t="s">
        <v>601</v>
      </c>
      <c r="B237" s="73" t="s">
        <v>614</v>
      </c>
      <c r="C237" s="73" t="s">
        <v>615</v>
      </c>
      <c r="D237" s="73">
        <v>214</v>
      </c>
      <c r="E237" s="73" t="s">
        <v>677</v>
      </c>
      <c r="F237" s="73">
        <v>2</v>
      </c>
      <c r="G237" s="73" t="s">
        <v>36</v>
      </c>
      <c r="H237" s="73">
        <v>1</v>
      </c>
      <c r="I237" s="73" t="s">
        <v>36</v>
      </c>
      <c r="J237" s="159">
        <v>537</v>
      </c>
    </row>
    <row r="238" spans="1:10" ht="12.75" customHeight="1">
      <c r="A238" s="73" t="s">
        <v>601</v>
      </c>
      <c r="B238" s="73" t="s">
        <v>616</v>
      </c>
      <c r="C238" s="73" t="s">
        <v>617</v>
      </c>
      <c r="D238" s="73">
        <v>214</v>
      </c>
      <c r="E238" s="73" t="s">
        <v>677</v>
      </c>
      <c r="F238" s="73">
        <v>5</v>
      </c>
      <c r="G238" s="73" t="s">
        <v>36</v>
      </c>
      <c r="H238" s="73">
        <v>1</v>
      </c>
      <c r="I238" s="73" t="s">
        <v>36</v>
      </c>
      <c r="J238" s="159">
        <v>24993</v>
      </c>
    </row>
    <row r="239" spans="1:10" ht="12.75" customHeight="1">
      <c r="A239" s="73" t="s">
        <v>601</v>
      </c>
      <c r="B239" s="73" t="s">
        <v>618</v>
      </c>
      <c r="C239" s="73" t="s">
        <v>619</v>
      </c>
      <c r="D239" s="73">
        <v>214</v>
      </c>
      <c r="E239" s="73" t="s">
        <v>677</v>
      </c>
      <c r="F239" s="73">
        <v>2</v>
      </c>
      <c r="G239" s="73" t="s">
        <v>36</v>
      </c>
      <c r="H239" s="73">
        <v>1</v>
      </c>
      <c r="I239" s="73" t="s">
        <v>36</v>
      </c>
      <c r="J239" s="159">
        <v>1298</v>
      </c>
    </row>
    <row r="240" spans="1:10" ht="12.75" customHeight="1">
      <c r="A240" s="73" t="s">
        <v>601</v>
      </c>
      <c r="B240" s="73" t="s">
        <v>620</v>
      </c>
      <c r="C240" s="73" t="s">
        <v>621</v>
      </c>
      <c r="D240" s="73">
        <v>214</v>
      </c>
      <c r="E240" s="73" t="s">
        <v>677</v>
      </c>
      <c r="F240" s="73">
        <v>5</v>
      </c>
      <c r="G240" s="73" t="s">
        <v>36</v>
      </c>
      <c r="H240" s="73">
        <v>1</v>
      </c>
      <c r="I240" s="73" t="s">
        <v>36</v>
      </c>
      <c r="J240" s="159">
        <v>24276</v>
      </c>
    </row>
    <row r="241" spans="1:10" ht="12.75" customHeight="1">
      <c r="A241" s="73" t="s">
        <v>601</v>
      </c>
      <c r="B241" s="73" t="s">
        <v>622</v>
      </c>
      <c r="C241" s="73" t="s">
        <v>623</v>
      </c>
      <c r="D241" s="73">
        <v>214</v>
      </c>
      <c r="E241" s="73" t="s">
        <v>677</v>
      </c>
      <c r="F241" s="73">
        <v>5</v>
      </c>
      <c r="G241" s="73" t="s">
        <v>36</v>
      </c>
      <c r="H241" s="73">
        <v>1</v>
      </c>
      <c r="I241" s="73" t="s">
        <v>36</v>
      </c>
      <c r="J241" s="159">
        <v>4107</v>
      </c>
    </row>
    <row r="242" spans="1:10" ht="12.75" customHeight="1">
      <c r="A242" s="73" t="s">
        <v>601</v>
      </c>
      <c r="B242" s="73" t="s">
        <v>624</v>
      </c>
      <c r="C242" s="73" t="s">
        <v>625</v>
      </c>
      <c r="D242" s="73">
        <v>214</v>
      </c>
      <c r="E242" s="73" t="s">
        <v>677</v>
      </c>
      <c r="F242" s="73">
        <v>2</v>
      </c>
      <c r="G242" s="73" t="s">
        <v>36</v>
      </c>
      <c r="H242" s="73">
        <v>1</v>
      </c>
      <c r="I242" s="73" t="s">
        <v>36</v>
      </c>
      <c r="J242" s="159">
        <v>5500</v>
      </c>
    </row>
    <row r="243" spans="1:10" ht="12.75" customHeight="1">
      <c r="A243" s="73" t="s">
        <v>601</v>
      </c>
      <c r="B243" s="73" t="s">
        <v>626</v>
      </c>
      <c r="C243" s="73" t="s">
        <v>627</v>
      </c>
      <c r="D243" s="73">
        <v>214</v>
      </c>
      <c r="E243" s="73" t="s">
        <v>677</v>
      </c>
      <c r="F243" s="73">
        <v>2</v>
      </c>
      <c r="G243" s="73" t="s">
        <v>36</v>
      </c>
      <c r="H243" s="73">
        <v>1</v>
      </c>
      <c r="I243" s="73" t="s">
        <v>36</v>
      </c>
      <c r="J243" s="159">
        <v>462</v>
      </c>
    </row>
    <row r="244" spans="1:10" ht="12.75" customHeight="1">
      <c r="A244" s="73" t="s">
        <v>601</v>
      </c>
      <c r="B244" s="73" t="s">
        <v>628</v>
      </c>
      <c r="C244" s="73" t="s">
        <v>629</v>
      </c>
      <c r="D244" s="73">
        <v>214</v>
      </c>
      <c r="E244" s="73" t="s">
        <v>677</v>
      </c>
      <c r="F244" s="73">
        <v>2</v>
      </c>
      <c r="G244" s="73" t="s">
        <v>36</v>
      </c>
      <c r="H244" s="73">
        <v>1</v>
      </c>
      <c r="I244" s="73" t="s">
        <v>36</v>
      </c>
      <c r="J244" s="159">
        <v>178</v>
      </c>
    </row>
    <row r="245" spans="1:10" ht="12.75" customHeight="1">
      <c r="A245" s="73" t="s">
        <v>601</v>
      </c>
      <c r="B245" s="73" t="s">
        <v>630</v>
      </c>
      <c r="C245" s="73" t="s">
        <v>631</v>
      </c>
      <c r="D245" s="73">
        <v>214</v>
      </c>
      <c r="E245" s="73" t="s">
        <v>677</v>
      </c>
      <c r="F245" s="73">
        <v>2</v>
      </c>
      <c r="G245" s="73" t="s">
        <v>36</v>
      </c>
      <c r="H245" s="73">
        <v>1</v>
      </c>
      <c r="I245" s="73" t="s">
        <v>36</v>
      </c>
      <c r="J245" s="159">
        <v>1163</v>
      </c>
    </row>
    <row r="246" spans="1:10" ht="12.75" customHeight="1">
      <c r="A246" s="74" t="s">
        <v>601</v>
      </c>
      <c r="B246" s="74" t="s">
        <v>632</v>
      </c>
      <c r="C246" s="74" t="s">
        <v>633</v>
      </c>
      <c r="D246" s="74">
        <v>214</v>
      </c>
      <c r="E246" s="74" t="s">
        <v>677</v>
      </c>
      <c r="F246" s="74">
        <v>2</v>
      </c>
      <c r="G246" s="74" t="s">
        <v>36</v>
      </c>
      <c r="H246" s="74">
        <v>1</v>
      </c>
      <c r="I246" s="74" t="s">
        <v>36</v>
      </c>
      <c r="J246" s="160">
        <v>331</v>
      </c>
    </row>
    <row r="247" spans="1:10">
      <c r="A247" s="30"/>
      <c r="B247" s="29">
        <f>COUNTA(B231:B246)</f>
        <v>16</v>
      </c>
      <c r="C247" s="29"/>
      <c r="D247" s="30"/>
      <c r="E247" s="30"/>
      <c r="F247" s="29">
        <f>COUNTIF(F231:F246, "&gt;0")</f>
        <v>16</v>
      </c>
      <c r="G247" s="30"/>
      <c r="H247" s="29"/>
      <c r="I247" s="30"/>
      <c r="J247" s="54">
        <f>SUM(J231:J246)</f>
        <v>142162</v>
      </c>
    </row>
    <row r="248" spans="1:10">
      <c r="A248" s="30"/>
      <c r="B248" s="29"/>
      <c r="C248" s="29"/>
      <c r="D248" s="30"/>
      <c r="E248" s="30"/>
      <c r="F248" s="29"/>
      <c r="G248" s="30"/>
      <c r="H248" s="29"/>
      <c r="I248" s="30"/>
      <c r="J248" s="54"/>
    </row>
    <row r="249" spans="1:10" ht="12.75" customHeight="1">
      <c r="A249" s="73" t="s">
        <v>634</v>
      </c>
      <c r="B249" s="73" t="s">
        <v>635</v>
      </c>
      <c r="C249" s="73" t="s">
        <v>636</v>
      </c>
      <c r="D249" s="73">
        <v>214</v>
      </c>
      <c r="E249" s="73" t="s">
        <v>677</v>
      </c>
      <c r="F249" s="73">
        <v>2</v>
      </c>
      <c r="G249" s="73" t="s">
        <v>36</v>
      </c>
      <c r="H249" s="73">
        <v>1</v>
      </c>
      <c r="I249" s="73" t="s">
        <v>36</v>
      </c>
      <c r="J249" s="159">
        <v>939</v>
      </c>
    </row>
    <row r="250" spans="1:10" ht="12.75" customHeight="1">
      <c r="A250" s="73" t="s">
        <v>634</v>
      </c>
      <c r="B250" s="73" t="s">
        <v>637</v>
      </c>
      <c r="C250" s="73" t="s">
        <v>638</v>
      </c>
      <c r="D250" s="73">
        <v>214</v>
      </c>
      <c r="E250" s="73" t="s">
        <v>677</v>
      </c>
      <c r="F250" s="73">
        <v>2</v>
      </c>
      <c r="G250" s="73" t="s">
        <v>36</v>
      </c>
      <c r="H250" s="73">
        <v>1</v>
      </c>
      <c r="I250" s="73" t="s">
        <v>36</v>
      </c>
      <c r="J250" s="159">
        <v>2900</v>
      </c>
    </row>
    <row r="251" spans="1:10" ht="12.75" customHeight="1">
      <c r="A251" s="73" t="s">
        <v>634</v>
      </c>
      <c r="B251" s="73" t="s">
        <v>639</v>
      </c>
      <c r="C251" s="73" t="s">
        <v>640</v>
      </c>
      <c r="D251" s="73">
        <v>214</v>
      </c>
      <c r="E251" s="73" t="s">
        <v>677</v>
      </c>
      <c r="F251" s="73">
        <v>2</v>
      </c>
      <c r="G251" s="73" t="s">
        <v>36</v>
      </c>
      <c r="H251" s="73">
        <v>1</v>
      </c>
      <c r="I251" s="73" t="s">
        <v>36</v>
      </c>
      <c r="J251" s="159">
        <v>2805</v>
      </c>
    </row>
    <row r="252" spans="1:10" ht="12.75" customHeight="1">
      <c r="A252" s="73" t="s">
        <v>634</v>
      </c>
      <c r="B252" s="73" t="s">
        <v>641</v>
      </c>
      <c r="C252" s="73" t="s">
        <v>642</v>
      </c>
      <c r="D252" s="73">
        <v>214</v>
      </c>
      <c r="E252" s="73" t="s">
        <v>677</v>
      </c>
      <c r="F252" s="73">
        <v>2</v>
      </c>
      <c r="G252" s="73" t="s">
        <v>36</v>
      </c>
      <c r="H252" s="73">
        <v>1</v>
      </c>
      <c r="I252" s="73" t="s">
        <v>36</v>
      </c>
      <c r="J252" s="159">
        <v>589</v>
      </c>
    </row>
    <row r="253" spans="1:10" ht="12.75" customHeight="1">
      <c r="A253" s="73" t="s">
        <v>634</v>
      </c>
      <c r="B253" s="73" t="s">
        <v>643</v>
      </c>
      <c r="C253" s="73" t="s">
        <v>644</v>
      </c>
      <c r="D253" s="73">
        <v>214</v>
      </c>
      <c r="E253" s="73" t="s">
        <v>677</v>
      </c>
      <c r="F253" s="73">
        <v>2</v>
      </c>
      <c r="G253" s="73" t="s">
        <v>36</v>
      </c>
      <c r="H253" s="73">
        <v>1</v>
      </c>
      <c r="I253" s="73" t="s">
        <v>36</v>
      </c>
      <c r="J253" s="159">
        <v>4590</v>
      </c>
    </row>
    <row r="254" spans="1:10" ht="12.75" customHeight="1">
      <c r="A254" s="73" t="s">
        <v>634</v>
      </c>
      <c r="B254" s="73" t="s">
        <v>645</v>
      </c>
      <c r="C254" s="73" t="s">
        <v>646</v>
      </c>
      <c r="D254" s="73">
        <v>214</v>
      </c>
      <c r="E254" s="73" t="s">
        <v>677</v>
      </c>
      <c r="F254" s="73">
        <v>2</v>
      </c>
      <c r="G254" s="73" t="s">
        <v>36</v>
      </c>
      <c r="H254" s="73">
        <v>1</v>
      </c>
      <c r="I254" s="73" t="s">
        <v>36</v>
      </c>
      <c r="J254" s="159">
        <v>2071</v>
      </c>
    </row>
    <row r="255" spans="1:10" ht="12.75" customHeight="1">
      <c r="A255" s="73" t="s">
        <v>634</v>
      </c>
      <c r="B255" s="73" t="s">
        <v>647</v>
      </c>
      <c r="C255" s="73" t="s">
        <v>648</v>
      </c>
      <c r="D255" s="73">
        <v>214</v>
      </c>
      <c r="E255" s="73" t="s">
        <v>677</v>
      </c>
      <c r="F255" s="73">
        <v>5</v>
      </c>
      <c r="G255" s="73" t="s">
        <v>36</v>
      </c>
      <c r="H255" s="73">
        <v>1</v>
      </c>
      <c r="I255" s="73" t="s">
        <v>36</v>
      </c>
      <c r="J255" s="159">
        <v>483</v>
      </c>
    </row>
    <row r="256" spans="1:10" ht="12.75" customHeight="1">
      <c r="A256" s="73" t="s">
        <v>634</v>
      </c>
      <c r="B256" s="73" t="s">
        <v>649</v>
      </c>
      <c r="C256" s="73" t="s">
        <v>650</v>
      </c>
      <c r="D256" s="73">
        <v>214</v>
      </c>
      <c r="E256" s="73" t="s">
        <v>677</v>
      </c>
      <c r="F256" s="73">
        <v>2</v>
      </c>
      <c r="G256" s="73" t="s">
        <v>36</v>
      </c>
      <c r="H256" s="73">
        <v>1</v>
      </c>
      <c r="I256" s="73" t="s">
        <v>36</v>
      </c>
      <c r="J256" s="159">
        <v>94</v>
      </c>
    </row>
    <row r="257" spans="1:10" ht="12.75" customHeight="1">
      <c r="A257" s="74" t="s">
        <v>634</v>
      </c>
      <c r="B257" s="74" t="s">
        <v>651</v>
      </c>
      <c r="C257" s="74" t="s">
        <v>652</v>
      </c>
      <c r="D257" s="74">
        <v>214</v>
      </c>
      <c r="E257" s="74" t="s">
        <v>677</v>
      </c>
      <c r="F257" s="74">
        <v>2</v>
      </c>
      <c r="G257" s="74" t="s">
        <v>36</v>
      </c>
      <c r="H257" s="74">
        <v>1</v>
      </c>
      <c r="I257" s="74" t="s">
        <v>36</v>
      </c>
      <c r="J257" s="160">
        <v>286</v>
      </c>
    </row>
    <row r="258" spans="1:10">
      <c r="A258" s="30"/>
      <c r="B258" s="29">
        <f>COUNTA(B249:B257)</f>
        <v>9</v>
      </c>
      <c r="C258" s="29"/>
      <c r="D258" s="30"/>
      <c r="E258" s="30"/>
      <c r="F258" s="29">
        <f>COUNTIF(F249:F257, "&gt;0")</f>
        <v>9</v>
      </c>
      <c r="G258" s="30"/>
      <c r="H258" s="29"/>
      <c r="I258" s="30"/>
      <c r="J258" s="54">
        <f>SUM(J249:J257)</f>
        <v>14757</v>
      </c>
    </row>
    <row r="259" spans="1:10">
      <c r="A259" s="30"/>
      <c r="B259" s="29"/>
      <c r="C259" s="29"/>
      <c r="D259" s="30"/>
      <c r="E259" s="30"/>
      <c r="F259" s="29"/>
      <c r="G259" s="30"/>
      <c r="H259" s="29"/>
      <c r="I259" s="30"/>
      <c r="J259" s="54"/>
    </row>
    <row r="260" spans="1:10" ht="12.75" customHeight="1">
      <c r="A260" s="74" t="s">
        <v>653</v>
      </c>
      <c r="B260" s="74" t="s">
        <v>654</v>
      </c>
      <c r="C260" s="74" t="s">
        <v>655</v>
      </c>
      <c r="D260" s="74">
        <v>214</v>
      </c>
      <c r="E260" s="74" t="s">
        <v>677</v>
      </c>
      <c r="F260" s="74">
        <v>2</v>
      </c>
      <c r="G260" s="74" t="s">
        <v>36</v>
      </c>
      <c r="H260" s="74">
        <v>1</v>
      </c>
      <c r="I260" s="74" t="s">
        <v>36</v>
      </c>
      <c r="J260" s="156">
        <v>249</v>
      </c>
    </row>
    <row r="261" spans="1:10">
      <c r="A261" s="30"/>
      <c r="B261" s="29">
        <f>COUNTA(B260:B260)</f>
        <v>1</v>
      </c>
      <c r="C261" s="29"/>
      <c r="D261" s="30"/>
      <c r="E261" s="30"/>
      <c r="F261" s="29">
        <f>COUNTIF(F260:F260, "&gt;0")</f>
        <v>1</v>
      </c>
      <c r="G261" s="30"/>
      <c r="H261" s="29"/>
      <c r="I261" s="30"/>
      <c r="J261" s="54">
        <f>SUM(J260:J260)</f>
        <v>249</v>
      </c>
    </row>
    <row r="262" spans="1:10">
      <c r="A262" s="30"/>
      <c r="B262" s="29"/>
      <c r="C262" s="29"/>
      <c r="D262" s="30"/>
      <c r="E262" s="30"/>
      <c r="F262" s="29"/>
      <c r="G262" s="30"/>
      <c r="H262" s="29"/>
      <c r="I262" s="30"/>
      <c r="J262" s="54"/>
    </row>
    <row r="263" spans="1:10" ht="12.75" customHeight="1">
      <c r="A263" s="73" t="s">
        <v>656</v>
      </c>
      <c r="B263" s="73" t="s">
        <v>657</v>
      </c>
      <c r="C263" s="73" t="s">
        <v>658</v>
      </c>
      <c r="D263" s="73">
        <v>214</v>
      </c>
      <c r="E263" s="73" t="s">
        <v>677</v>
      </c>
      <c r="F263" s="73">
        <v>2</v>
      </c>
      <c r="G263" s="73" t="s">
        <v>36</v>
      </c>
      <c r="H263" s="73">
        <v>1</v>
      </c>
      <c r="I263" s="73" t="s">
        <v>36</v>
      </c>
      <c r="J263" s="159">
        <v>1151</v>
      </c>
    </row>
    <row r="264" spans="1:10" ht="12.75" customHeight="1">
      <c r="A264" s="73" t="s">
        <v>656</v>
      </c>
      <c r="B264" s="73" t="s">
        <v>659</v>
      </c>
      <c r="C264" s="73" t="s">
        <v>660</v>
      </c>
      <c r="D264" s="73">
        <v>214</v>
      </c>
      <c r="E264" s="73" t="s">
        <v>677</v>
      </c>
      <c r="F264" s="73">
        <v>5</v>
      </c>
      <c r="G264" s="73" t="s">
        <v>36</v>
      </c>
      <c r="H264" s="73">
        <v>1</v>
      </c>
      <c r="I264" s="73" t="s">
        <v>36</v>
      </c>
      <c r="J264" s="159">
        <v>36509</v>
      </c>
    </row>
    <row r="265" spans="1:10" ht="12.75" customHeight="1">
      <c r="A265" s="73" t="s">
        <v>656</v>
      </c>
      <c r="B265" s="73" t="s">
        <v>661</v>
      </c>
      <c r="C265" s="73" t="s">
        <v>662</v>
      </c>
      <c r="D265" s="73">
        <v>214</v>
      </c>
      <c r="E265" s="73" t="s">
        <v>677</v>
      </c>
      <c r="F265" s="73">
        <v>5</v>
      </c>
      <c r="G265" s="73" t="s">
        <v>36</v>
      </c>
      <c r="H265" s="73">
        <v>1</v>
      </c>
      <c r="I265" s="73" t="s">
        <v>36</v>
      </c>
      <c r="J265" s="159">
        <v>16575</v>
      </c>
    </row>
    <row r="266" spans="1:10" ht="12.75" customHeight="1">
      <c r="A266" s="73" t="s">
        <v>656</v>
      </c>
      <c r="B266" s="73" t="s">
        <v>663</v>
      </c>
      <c r="C266" s="73" t="s">
        <v>664</v>
      </c>
      <c r="D266" s="73">
        <v>214</v>
      </c>
      <c r="E266" s="73" t="s">
        <v>677</v>
      </c>
      <c r="F266" s="73">
        <v>5</v>
      </c>
      <c r="G266" s="73" t="s">
        <v>36</v>
      </c>
      <c r="H266" s="73">
        <v>1</v>
      </c>
      <c r="I266" s="73" t="s">
        <v>36</v>
      </c>
      <c r="J266" s="159">
        <v>428</v>
      </c>
    </row>
    <row r="267" spans="1:10" ht="12.75" customHeight="1">
      <c r="A267" s="73" t="s">
        <v>656</v>
      </c>
      <c r="B267" s="73" t="s">
        <v>665</v>
      </c>
      <c r="C267" s="73" t="s">
        <v>666</v>
      </c>
      <c r="D267" s="73">
        <v>214</v>
      </c>
      <c r="E267" s="73" t="s">
        <v>677</v>
      </c>
      <c r="F267" s="73">
        <v>5</v>
      </c>
      <c r="G267" s="73" t="s">
        <v>36</v>
      </c>
      <c r="H267" s="73">
        <v>1</v>
      </c>
      <c r="I267" s="73" t="s">
        <v>36</v>
      </c>
      <c r="J267" s="159">
        <v>5875</v>
      </c>
    </row>
    <row r="268" spans="1:10" ht="12.75" customHeight="1">
      <c r="A268" s="74" t="s">
        <v>656</v>
      </c>
      <c r="B268" s="74" t="s">
        <v>667</v>
      </c>
      <c r="C268" s="74" t="s">
        <v>668</v>
      </c>
      <c r="D268" s="74">
        <v>214</v>
      </c>
      <c r="E268" s="74" t="s">
        <v>677</v>
      </c>
      <c r="F268" s="74">
        <v>5</v>
      </c>
      <c r="G268" s="74" t="s">
        <v>36</v>
      </c>
      <c r="H268" s="74">
        <v>1</v>
      </c>
      <c r="I268" s="74" t="s">
        <v>36</v>
      </c>
      <c r="J268" s="160">
        <v>17840</v>
      </c>
    </row>
    <row r="269" spans="1:10">
      <c r="A269" s="30"/>
      <c r="B269" s="29">
        <f>COUNTA(B263:B268)</f>
        <v>6</v>
      </c>
      <c r="C269" s="29"/>
      <c r="D269" s="30"/>
      <c r="E269" s="30"/>
      <c r="F269" s="29">
        <f>COUNTIF(F263:F268, "&gt;0")</f>
        <v>6</v>
      </c>
      <c r="G269" s="30"/>
      <c r="H269" s="29"/>
      <c r="I269" s="30"/>
      <c r="J269" s="159">
        <v>78378</v>
      </c>
    </row>
    <row r="270" spans="1:10">
      <c r="A270" s="30"/>
      <c r="B270" s="29"/>
      <c r="C270" s="29"/>
      <c r="D270" s="30"/>
      <c r="E270" s="30"/>
      <c r="F270" s="29"/>
      <c r="G270" s="30"/>
      <c r="H270" s="29"/>
      <c r="I270" s="30"/>
      <c r="J270" s="54"/>
    </row>
    <row r="271" spans="1:10">
      <c r="A271" s="74" t="s">
        <v>669</v>
      </c>
      <c r="B271" s="74" t="s">
        <v>670</v>
      </c>
      <c r="C271" s="74" t="s">
        <v>671</v>
      </c>
      <c r="D271" s="74">
        <v>214</v>
      </c>
      <c r="E271" s="74" t="s">
        <v>677</v>
      </c>
      <c r="F271" s="74">
        <v>2</v>
      </c>
      <c r="G271" s="74" t="s">
        <v>36</v>
      </c>
      <c r="H271" s="74">
        <v>1</v>
      </c>
      <c r="I271" s="74" t="s">
        <v>36</v>
      </c>
      <c r="J271" s="156">
        <v>622</v>
      </c>
    </row>
    <row r="272" spans="1:10">
      <c r="A272" s="30"/>
      <c r="B272" s="29">
        <f>COUNTA(B271:B271)</f>
        <v>1</v>
      </c>
      <c r="C272" s="29"/>
      <c r="D272" s="30"/>
      <c r="E272" s="30"/>
      <c r="F272" s="29">
        <f>COUNTIF(F271:F271, "&gt;0")</f>
        <v>1</v>
      </c>
      <c r="G272" s="30"/>
      <c r="H272" s="29"/>
      <c r="I272" s="30"/>
      <c r="J272" s="54">
        <f>SUM(J271:J271)</f>
        <v>622</v>
      </c>
    </row>
    <row r="273" spans="1:10">
      <c r="A273" s="30"/>
      <c r="B273" s="29"/>
      <c r="C273" s="29"/>
      <c r="D273" s="30"/>
      <c r="E273" s="30"/>
      <c r="F273" s="29"/>
      <c r="G273" s="30"/>
      <c r="H273" s="29"/>
      <c r="I273" s="30"/>
      <c r="J273" s="54"/>
    </row>
    <row r="274" spans="1:10">
      <c r="A274" s="74" t="s">
        <v>672</v>
      </c>
      <c r="B274" s="74" t="s">
        <v>673</v>
      </c>
      <c r="C274" s="74" t="s">
        <v>674</v>
      </c>
      <c r="D274" s="74">
        <v>214</v>
      </c>
      <c r="E274" s="74" t="s">
        <v>677</v>
      </c>
      <c r="F274" s="74">
        <v>2</v>
      </c>
      <c r="G274" s="74" t="s">
        <v>36</v>
      </c>
      <c r="H274" s="74">
        <v>1</v>
      </c>
      <c r="I274" s="74" t="s">
        <v>36</v>
      </c>
      <c r="J274" s="156">
        <v>260</v>
      </c>
    </row>
    <row r="275" spans="1:10">
      <c r="A275" s="30"/>
      <c r="B275" s="29">
        <f>COUNTA(B274:B274)</f>
        <v>1</v>
      </c>
      <c r="C275" s="29"/>
      <c r="D275" s="30"/>
      <c r="E275" s="30"/>
      <c r="F275" s="29">
        <f>COUNTIF(F274:F274, "&gt;0")</f>
        <v>1</v>
      </c>
      <c r="G275" s="30"/>
      <c r="H275" s="29"/>
      <c r="I275" s="30"/>
      <c r="J275" s="54">
        <f>SUM(J274:J274)</f>
        <v>260</v>
      </c>
    </row>
    <row r="276" spans="1:10">
      <c r="A276" s="30"/>
      <c r="B276" s="29"/>
      <c r="C276" s="29"/>
      <c r="D276" s="30"/>
      <c r="E276" s="30"/>
      <c r="F276" s="29"/>
      <c r="G276" s="30"/>
      <c r="H276" s="29"/>
      <c r="I276" s="30"/>
      <c r="J276" s="137"/>
    </row>
    <row r="277" spans="1:10">
      <c r="A277" s="30"/>
      <c r="B277" s="29"/>
      <c r="C277" s="29"/>
      <c r="D277" s="30"/>
      <c r="E277" s="30"/>
      <c r="F277" s="29"/>
      <c r="G277" s="30"/>
      <c r="H277" s="29"/>
      <c r="I277" s="30"/>
      <c r="J277" s="54"/>
    </row>
    <row r="278" spans="1:10">
      <c r="A278" s="69"/>
      <c r="B278" s="69"/>
      <c r="C278" s="102" t="s">
        <v>121</v>
      </c>
      <c r="D278" s="103"/>
      <c r="E278" s="103"/>
      <c r="F278" s="69"/>
      <c r="G278" s="69"/>
      <c r="H278" s="69"/>
      <c r="I278" s="69"/>
    </row>
    <row r="279" spans="1:10">
      <c r="A279" s="69"/>
      <c r="B279" s="69"/>
      <c r="C279" s="104" t="s">
        <v>116</v>
      </c>
      <c r="D279" s="105">
        <f>SUM(B13+B16+B57+B61+B116+B119+B129+B140+B199+B206+B229+B247+B258+B261+B269+B272+B275)</f>
        <v>241</v>
      </c>
      <c r="E279" s="103"/>
      <c r="F279" s="69"/>
      <c r="G279" s="69"/>
      <c r="H279" s="69"/>
      <c r="I279" s="69"/>
      <c r="J279" s="2"/>
    </row>
    <row r="280" spans="1:10">
      <c r="C280" s="104" t="s">
        <v>119</v>
      </c>
      <c r="D280" s="105">
        <f>SUM(F13+F16+F57+F61+F116+F119+F129+F140+F199+F206+F229+F247+F258+F261+F269+F272+F275)</f>
        <v>241</v>
      </c>
      <c r="E280" s="103"/>
      <c r="J280" s="94"/>
    </row>
    <row r="281" spans="1:10">
      <c r="C281" s="116" t="s">
        <v>168</v>
      </c>
      <c r="D281" s="135">
        <f>D280/D279</f>
        <v>1</v>
      </c>
      <c r="E281" s="103"/>
    </row>
    <row r="282" spans="1:10">
      <c r="C282" s="104" t="s">
        <v>120</v>
      </c>
      <c r="D282" s="106">
        <f>SUM(J13+J16+J57+J61+J116+J119+J129+J140+J199+J206+J229+J247+J258+J261+J269+J272+J275)</f>
        <v>1849346</v>
      </c>
      <c r="E282" s="107" t="s">
        <v>676</v>
      </c>
    </row>
  </sheetData>
  <phoneticPr fontId="3" type="noConversion"/>
  <printOptions horizontalCentered="1" gridLines="1"/>
  <pageMargins left="0.5" right="0.5" top="1.5" bottom="0.75" header="0.5" footer="0.5"/>
  <pageSetup scale="80" orientation="landscape" r:id="rId1"/>
  <headerFooter alignWithMargins="0">
    <oddHeader>&amp;C&amp;"Arial,Bold"&amp;16  2010 Swimming Season
North Carolina Beach Monitoring</oddHeader>
    <oddFooter>&amp;R&amp;P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G298"/>
  <sheetViews>
    <sheetView zoomScaleNormal="100" workbookViewId="0">
      <pane ySplit="2" topLeftCell="A3" activePane="bottomLeft" state="frozen"/>
      <selection pane="bottomLeft"/>
    </sheetView>
  </sheetViews>
  <sheetFormatPr defaultRowHeight="12.75"/>
  <cols>
    <col min="1" max="1" width="11.140625" customWidth="1"/>
    <col min="2" max="2" width="7.28515625" customWidth="1"/>
    <col min="3" max="3" width="24.140625" customWidth="1"/>
    <col min="4" max="4" width="8.28515625" customWidth="1"/>
    <col min="5" max="5" width="7.7109375" customWidth="1"/>
    <col min="6" max="7" width="7.85546875" customWidth="1"/>
    <col min="8" max="8" width="8.85546875" customWidth="1"/>
    <col min="9" max="18" width="7.85546875" customWidth="1"/>
  </cols>
  <sheetData>
    <row r="1" spans="1:33">
      <c r="A1" s="61"/>
      <c r="B1" s="182" t="s">
        <v>44</v>
      </c>
      <c r="C1" s="182"/>
      <c r="D1" s="61"/>
      <c r="E1" s="61"/>
      <c r="F1" s="183" t="s">
        <v>174</v>
      </c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</row>
    <row r="2" spans="1:33" s="24" customFormat="1" ht="39" customHeight="1">
      <c r="A2" s="25" t="s">
        <v>16</v>
      </c>
      <c r="B2" s="25" t="s">
        <v>17</v>
      </c>
      <c r="C2" s="25" t="s">
        <v>82</v>
      </c>
      <c r="D2" s="25" t="s">
        <v>96</v>
      </c>
      <c r="E2" s="25" t="s">
        <v>97</v>
      </c>
      <c r="F2" s="25" t="s">
        <v>98</v>
      </c>
      <c r="G2" s="25" t="s">
        <v>99</v>
      </c>
      <c r="H2" s="3" t="s">
        <v>100</v>
      </c>
      <c r="I2" s="25" t="s">
        <v>101</v>
      </c>
      <c r="J2" s="25" t="s">
        <v>25</v>
      </c>
      <c r="K2" s="25" t="s">
        <v>23</v>
      </c>
      <c r="L2" s="25" t="s">
        <v>24</v>
      </c>
      <c r="M2" s="25" t="s">
        <v>26</v>
      </c>
      <c r="N2" s="25" t="s">
        <v>102</v>
      </c>
      <c r="O2" s="25" t="s">
        <v>103</v>
      </c>
      <c r="P2" s="25" t="s">
        <v>104</v>
      </c>
      <c r="Q2" s="25" t="s">
        <v>105</v>
      </c>
      <c r="R2" s="25" t="s">
        <v>106</v>
      </c>
    </row>
    <row r="3" spans="1:33" ht="18">
      <c r="A3" s="73" t="s">
        <v>198</v>
      </c>
      <c r="B3" s="73" t="s">
        <v>176</v>
      </c>
      <c r="C3" s="73" t="s">
        <v>177</v>
      </c>
      <c r="D3" s="73" t="s">
        <v>33</v>
      </c>
      <c r="E3" s="73" t="s">
        <v>33</v>
      </c>
      <c r="F3" s="73"/>
      <c r="G3" s="73" t="s">
        <v>33</v>
      </c>
      <c r="H3" s="73"/>
      <c r="I3" s="73" t="s">
        <v>33</v>
      </c>
      <c r="J3" s="73"/>
      <c r="K3" s="73"/>
      <c r="L3" s="73"/>
      <c r="M3" s="73"/>
      <c r="N3" s="73"/>
      <c r="O3" s="73"/>
      <c r="P3" s="73" t="s">
        <v>33</v>
      </c>
      <c r="Q3" s="73"/>
      <c r="R3" s="73"/>
      <c r="S3" s="30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</row>
    <row r="4" spans="1:33" ht="12" customHeight="1">
      <c r="A4" s="73" t="s">
        <v>198</v>
      </c>
      <c r="B4" s="73" t="s">
        <v>178</v>
      </c>
      <c r="C4" s="73" t="s">
        <v>179</v>
      </c>
      <c r="D4" s="73" t="s">
        <v>33</v>
      </c>
      <c r="E4" s="73" t="s">
        <v>33</v>
      </c>
      <c r="F4" s="73"/>
      <c r="G4" s="73" t="s">
        <v>33</v>
      </c>
      <c r="H4" s="73"/>
      <c r="I4" s="73"/>
      <c r="J4" s="73"/>
      <c r="K4" s="73"/>
      <c r="L4" s="73"/>
      <c r="M4" s="73"/>
      <c r="N4" s="73"/>
      <c r="O4" s="73"/>
      <c r="P4" s="73" t="s">
        <v>33</v>
      </c>
      <c r="Q4" s="73"/>
      <c r="R4" s="73"/>
      <c r="S4" s="30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</row>
    <row r="5" spans="1:33">
      <c r="A5" s="73" t="s">
        <v>198</v>
      </c>
      <c r="B5" s="73" t="s">
        <v>180</v>
      </c>
      <c r="C5" s="73" t="s">
        <v>181</v>
      </c>
      <c r="D5" s="73" t="s">
        <v>33</v>
      </c>
      <c r="E5" s="73" t="s">
        <v>33</v>
      </c>
      <c r="F5" s="73"/>
      <c r="G5" s="73" t="s">
        <v>33</v>
      </c>
      <c r="H5" s="73"/>
      <c r="I5" s="73"/>
      <c r="J5" s="73"/>
      <c r="K5" s="73"/>
      <c r="L5" s="73" t="s">
        <v>33</v>
      </c>
      <c r="M5" s="73"/>
      <c r="N5" s="73"/>
      <c r="O5" s="73"/>
      <c r="P5" s="73" t="s">
        <v>33</v>
      </c>
      <c r="Q5" s="73"/>
      <c r="R5" s="73"/>
      <c r="S5" s="30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</row>
    <row r="6" spans="1:33" ht="18">
      <c r="A6" s="73" t="s">
        <v>198</v>
      </c>
      <c r="B6" s="73" t="s">
        <v>182</v>
      </c>
      <c r="C6" s="73" t="s">
        <v>183</v>
      </c>
      <c r="D6" s="73" t="s">
        <v>33</v>
      </c>
      <c r="E6" s="73" t="s">
        <v>33</v>
      </c>
      <c r="F6" s="73"/>
      <c r="G6" s="73" t="s">
        <v>33</v>
      </c>
      <c r="H6" s="73"/>
      <c r="I6" s="73"/>
      <c r="J6" s="73"/>
      <c r="K6" s="73"/>
      <c r="L6" s="73"/>
      <c r="M6" s="73"/>
      <c r="N6" s="73"/>
      <c r="O6" s="73"/>
      <c r="P6" s="73" t="s">
        <v>33</v>
      </c>
      <c r="Q6" s="73"/>
      <c r="R6" s="73"/>
      <c r="S6" s="30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</row>
    <row r="7" spans="1:33">
      <c r="A7" s="73" t="s">
        <v>198</v>
      </c>
      <c r="B7" s="73" t="s">
        <v>184</v>
      </c>
      <c r="C7" s="73" t="s">
        <v>185</v>
      </c>
      <c r="D7" s="73" t="s">
        <v>33</v>
      </c>
      <c r="E7" s="73" t="s">
        <v>33</v>
      </c>
      <c r="F7" s="73"/>
      <c r="G7" s="73" t="s">
        <v>33</v>
      </c>
      <c r="H7" s="73"/>
      <c r="I7" s="73"/>
      <c r="J7" s="73"/>
      <c r="K7" s="73"/>
      <c r="L7" s="73"/>
      <c r="M7" s="73"/>
      <c r="N7" s="73"/>
      <c r="O7" s="73"/>
      <c r="P7" s="73" t="s">
        <v>33</v>
      </c>
      <c r="Q7" s="73"/>
      <c r="R7" s="73"/>
      <c r="S7" s="30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</row>
    <row r="8" spans="1:33" ht="18">
      <c r="A8" s="73" t="s">
        <v>198</v>
      </c>
      <c r="B8" s="73" t="s">
        <v>186</v>
      </c>
      <c r="C8" s="73" t="s">
        <v>187</v>
      </c>
      <c r="D8" s="73" t="s">
        <v>33</v>
      </c>
      <c r="E8" s="73" t="s">
        <v>33</v>
      </c>
      <c r="F8" s="73"/>
      <c r="G8" s="73" t="s">
        <v>33</v>
      </c>
      <c r="H8" s="73"/>
      <c r="I8" s="73"/>
      <c r="J8" s="73"/>
      <c r="K8" s="73"/>
      <c r="L8" s="73"/>
      <c r="M8" s="73"/>
      <c r="N8" s="73"/>
      <c r="O8" s="73"/>
      <c r="P8" s="73" t="s">
        <v>33</v>
      </c>
      <c r="Q8" s="73"/>
      <c r="R8" s="73"/>
      <c r="S8" s="30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</row>
    <row r="9" spans="1:33" ht="18">
      <c r="A9" s="73" t="s">
        <v>198</v>
      </c>
      <c r="B9" s="73" t="s">
        <v>188</v>
      </c>
      <c r="C9" s="73" t="s">
        <v>189</v>
      </c>
      <c r="D9" s="73" t="s">
        <v>33</v>
      </c>
      <c r="E9" s="73" t="s">
        <v>33</v>
      </c>
      <c r="F9" s="73"/>
      <c r="G9" s="73" t="s">
        <v>33</v>
      </c>
      <c r="H9" s="73"/>
      <c r="I9" s="73"/>
      <c r="J9" s="73"/>
      <c r="K9" s="73"/>
      <c r="L9" s="73"/>
      <c r="M9" s="73"/>
      <c r="N9" s="73"/>
      <c r="O9" s="73"/>
      <c r="P9" s="73" t="s">
        <v>33</v>
      </c>
      <c r="Q9" s="73"/>
      <c r="R9" s="73"/>
      <c r="S9" s="30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</row>
    <row r="10" spans="1:33" ht="18">
      <c r="A10" s="73" t="s">
        <v>198</v>
      </c>
      <c r="B10" s="73" t="s">
        <v>190</v>
      </c>
      <c r="C10" s="73" t="s">
        <v>191</v>
      </c>
      <c r="D10" s="73" t="s">
        <v>33</v>
      </c>
      <c r="E10" s="73" t="s">
        <v>33</v>
      </c>
      <c r="F10" s="73"/>
      <c r="G10" s="73" t="s">
        <v>33</v>
      </c>
      <c r="H10" s="73"/>
      <c r="I10" s="73" t="s">
        <v>33</v>
      </c>
      <c r="J10" s="73"/>
      <c r="K10" s="73"/>
      <c r="L10" s="73" t="s">
        <v>33</v>
      </c>
      <c r="M10" s="73"/>
      <c r="N10" s="73"/>
      <c r="O10" s="73"/>
      <c r="P10" s="73" t="s">
        <v>33</v>
      </c>
      <c r="Q10" s="73"/>
      <c r="R10" s="73"/>
      <c r="S10" s="30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</row>
    <row r="11" spans="1:33">
      <c r="A11" s="73" t="s">
        <v>198</v>
      </c>
      <c r="B11" s="73" t="s">
        <v>192</v>
      </c>
      <c r="C11" s="73" t="s">
        <v>193</v>
      </c>
      <c r="D11" s="73" t="s">
        <v>33</v>
      </c>
      <c r="E11" s="73" t="s">
        <v>33</v>
      </c>
      <c r="F11" s="73"/>
      <c r="G11" s="73" t="s">
        <v>33</v>
      </c>
      <c r="H11" s="73"/>
      <c r="I11" s="73"/>
      <c r="J11" s="73"/>
      <c r="K11" s="73"/>
      <c r="L11" s="73"/>
      <c r="M11" s="73"/>
      <c r="N11" s="73"/>
      <c r="O11" s="73"/>
      <c r="P11" s="73" t="s">
        <v>33</v>
      </c>
      <c r="Q11" s="73"/>
      <c r="R11" s="73"/>
      <c r="S11" s="30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</row>
    <row r="12" spans="1:33" ht="18">
      <c r="A12" s="73" t="s">
        <v>198</v>
      </c>
      <c r="B12" s="73" t="s">
        <v>194</v>
      </c>
      <c r="C12" s="73" t="s">
        <v>195</v>
      </c>
      <c r="D12" s="73" t="s">
        <v>33</v>
      </c>
      <c r="E12" s="73" t="s">
        <v>33</v>
      </c>
      <c r="F12" s="73"/>
      <c r="G12" s="73" t="s">
        <v>33</v>
      </c>
      <c r="H12" s="73"/>
      <c r="I12" s="73" t="s">
        <v>33</v>
      </c>
      <c r="J12" s="73"/>
      <c r="K12" s="73"/>
      <c r="L12" s="73"/>
      <c r="M12" s="73"/>
      <c r="N12" s="73"/>
      <c r="O12" s="73"/>
      <c r="P12" s="73" t="s">
        <v>33</v>
      </c>
      <c r="Q12" s="73"/>
      <c r="R12" s="73"/>
      <c r="S12" s="30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</row>
    <row r="13" spans="1:33">
      <c r="A13" s="74" t="s">
        <v>198</v>
      </c>
      <c r="B13" s="74" t="s">
        <v>196</v>
      </c>
      <c r="C13" s="74" t="s">
        <v>197</v>
      </c>
      <c r="D13" s="74" t="s">
        <v>33</v>
      </c>
      <c r="E13" s="74" t="s">
        <v>33</v>
      </c>
      <c r="F13" s="74"/>
      <c r="G13" s="74" t="s">
        <v>33</v>
      </c>
      <c r="H13" s="74"/>
      <c r="I13" s="74"/>
      <c r="J13" s="74"/>
      <c r="K13" s="74"/>
      <c r="L13" s="74"/>
      <c r="M13" s="74"/>
      <c r="N13" s="74"/>
      <c r="O13" s="74"/>
      <c r="P13" s="74" t="s">
        <v>33</v>
      </c>
      <c r="Q13" s="74"/>
      <c r="R13" s="74"/>
      <c r="S13" s="30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</row>
    <row r="14" spans="1:33">
      <c r="A14" s="33"/>
      <c r="B14" s="34">
        <f>COUNTA(B3:B13)</f>
        <v>11</v>
      </c>
      <c r="C14" s="61"/>
      <c r="D14" s="34">
        <f t="shared" ref="D14:R14" si="0">COUNTIF(D3:D13,"Yes")</f>
        <v>11</v>
      </c>
      <c r="E14" s="34">
        <f t="shared" si="0"/>
        <v>11</v>
      </c>
      <c r="F14" s="34">
        <f t="shared" si="0"/>
        <v>0</v>
      </c>
      <c r="G14" s="34">
        <f t="shared" si="0"/>
        <v>11</v>
      </c>
      <c r="H14" s="34">
        <f t="shared" si="0"/>
        <v>0</v>
      </c>
      <c r="I14" s="34">
        <f t="shared" si="0"/>
        <v>3</v>
      </c>
      <c r="J14" s="34">
        <f t="shared" si="0"/>
        <v>0</v>
      </c>
      <c r="K14" s="34">
        <f t="shared" si="0"/>
        <v>0</v>
      </c>
      <c r="L14" s="34">
        <f t="shared" si="0"/>
        <v>2</v>
      </c>
      <c r="M14" s="34">
        <f t="shared" si="0"/>
        <v>0</v>
      </c>
      <c r="N14" s="34">
        <f t="shared" si="0"/>
        <v>0</v>
      </c>
      <c r="O14" s="34">
        <f t="shared" si="0"/>
        <v>0</v>
      </c>
      <c r="P14" s="34">
        <f t="shared" si="0"/>
        <v>11</v>
      </c>
      <c r="Q14" s="34">
        <f t="shared" si="0"/>
        <v>0</v>
      </c>
      <c r="R14" s="34">
        <f t="shared" si="0"/>
        <v>0</v>
      </c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</row>
    <row r="15" spans="1:33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</row>
    <row r="16" spans="1:33" ht="18">
      <c r="A16" s="74" t="s">
        <v>199</v>
      </c>
      <c r="B16" s="74" t="s">
        <v>200</v>
      </c>
      <c r="C16" s="74" t="s">
        <v>201</v>
      </c>
      <c r="D16" s="74" t="s">
        <v>33</v>
      </c>
      <c r="E16" s="74" t="s">
        <v>33</v>
      </c>
      <c r="F16" s="74"/>
      <c r="G16" s="74" t="s">
        <v>33</v>
      </c>
      <c r="H16" s="74"/>
      <c r="I16" s="74"/>
      <c r="J16" s="74"/>
      <c r="K16" s="74"/>
      <c r="L16" s="74"/>
      <c r="M16" s="74"/>
      <c r="N16" s="74"/>
      <c r="O16" s="74"/>
      <c r="P16" s="74" t="s">
        <v>33</v>
      </c>
      <c r="Q16" s="74"/>
      <c r="R16" s="74"/>
    </row>
    <row r="17" spans="1:18">
      <c r="A17" s="33"/>
      <c r="B17" s="34">
        <f>COUNTA(B16:B16)</f>
        <v>1</v>
      </c>
      <c r="C17" s="61"/>
      <c r="D17" s="34">
        <f t="shared" ref="D17:R17" si="1">COUNTIF(D16:D16,"Yes")</f>
        <v>1</v>
      </c>
      <c r="E17" s="34">
        <f t="shared" si="1"/>
        <v>1</v>
      </c>
      <c r="F17" s="34">
        <f t="shared" si="1"/>
        <v>0</v>
      </c>
      <c r="G17" s="34">
        <f t="shared" si="1"/>
        <v>1</v>
      </c>
      <c r="H17" s="34">
        <f t="shared" si="1"/>
        <v>0</v>
      </c>
      <c r="I17" s="34">
        <f t="shared" si="1"/>
        <v>0</v>
      </c>
      <c r="J17" s="34">
        <f t="shared" si="1"/>
        <v>0</v>
      </c>
      <c r="K17" s="34">
        <f t="shared" si="1"/>
        <v>0</v>
      </c>
      <c r="L17" s="34">
        <f t="shared" si="1"/>
        <v>0</v>
      </c>
      <c r="M17" s="34">
        <f t="shared" si="1"/>
        <v>0</v>
      </c>
      <c r="N17" s="34">
        <f t="shared" si="1"/>
        <v>0</v>
      </c>
      <c r="O17" s="34">
        <f t="shared" si="1"/>
        <v>0</v>
      </c>
      <c r="P17" s="34">
        <f t="shared" si="1"/>
        <v>1</v>
      </c>
      <c r="Q17" s="34">
        <f t="shared" si="1"/>
        <v>0</v>
      </c>
      <c r="R17" s="34">
        <f t="shared" si="1"/>
        <v>0</v>
      </c>
    </row>
    <row r="18" spans="1:18">
      <c r="A18" s="33"/>
      <c r="B18" s="47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</row>
    <row r="19" spans="1:18" ht="18">
      <c r="A19" s="73" t="s">
        <v>202</v>
      </c>
      <c r="B19" s="73" t="s">
        <v>203</v>
      </c>
      <c r="C19" s="73" t="s">
        <v>204</v>
      </c>
      <c r="D19" s="73" t="s">
        <v>33</v>
      </c>
      <c r="E19" s="73" t="s">
        <v>42</v>
      </c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</row>
    <row r="20" spans="1:18" ht="18">
      <c r="A20" s="73" t="s">
        <v>202</v>
      </c>
      <c r="B20" s="73" t="s">
        <v>205</v>
      </c>
      <c r="C20" s="73" t="s">
        <v>206</v>
      </c>
      <c r="D20" s="73" t="s">
        <v>33</v>
      </c>
      <c r="E20" s="73" t="s">
        <v>33</v>
      </c>
      <c r="F20" s="73"/>
      <c r="G20" s="73" t="s">
        <v>33</v>
      </c>
      <c r="H20" s="73"/>
      <c r="I20" s="73" t="s">
        <v>33</v>
      </c>
      <c r="J20" s="73"/>
      <c r="K20" s="73"/>
      <c r="L20" s="73"/>
      <c r="M20" s="73"/>
      <c r="N20" s="73"/>
      <c r="O20" s="73"/>
      <c r="P20" s="73" t="s">
        <v>33</v>
      </c>
      <c r="Q20" s="73"/>
      <c r="R20" s="73"/>
    </row>
    <row r="21" spans="1:18" ht="18">
      <c r="A21" s="73" t="s">
        <v>202</v>
      </c>
      <c r="B21" s="73" t="s">
        <v>207</v>
      </c>
      <c r="C21" s="73" t="s">
        <v>208</v>
      </c>
      <c r="D21" s="73" t="s">
        <v>33</v>
      </c>
      <c r="E21" s="73" t="s">
        <v>33</v>
      </c>
      <c r="F21" s="73"/>
      <c r="G21" s="73" t="s">
        <v>33</v>
      </c>
      <c r="H21" s="73"/>
      <c r="I21" s="73"/>
      <c r="J21" s="73"/>
      <c r="K21" s="73"/>
      <c r="L21" s="73"/>
      <c r="M21" s="73"/>
      <c r="N21" s="73"/>
      <c r="O21" s="73"/>
      <c r="P21" s="73" t="s">
        <v>33</v>
      </c>
      <c r="Q21" s="73"/>
      <c r="R21" s="73"/>
    </row>
    <row r="22" spans="1:18" ht="18">
      <c r="A22" s="73" t="s">
        <v>202</v>
      </c>
      <c r="B22" s="73" t="s">
        <v>209</v>
      </c>
      <c r="C22" s="73" t="s">
        <v>210</v>
      </c>
      <c r="D22" s="73" t="s">
        <v>33</v>
      </c>
      <c r="E22" s="73" t="s">
        <v>33</v>
      </c>
      <c r="F22" s="73"/>
      <c r="G22" s="73" t="s">
        <v>33</v>
      </c>
      <c r="H22" s="73"/>
      <c r="I22" s="73"/>
      <c r="J22" s="73"/>
      <c r="K22" s="73"/>
      <c r="L22" s="73"/>
      <c r="M22" s="73"/>
      <c r="N22" s="73"/>
      <c r="O22" s="73"/>
      <c r="P22" s="73" t="s">
        <v>33</v>
      </c>
      <c r="Q22" s="73"/>
      <c r="R22" s="73"/>
    </row>
    <row r="23" spans="1:18" ht="18">
      <c r="A23" s="73" t="s">
        <v>202</v>
      </c>
      <c r="B23" s="73" t="s">
        <v>211</v>
      </c>
      <c r="C23" s="73" t="s">
        <v>212</v>
      </c>
      <c r="D23" s="73" t="s">
        <v>33</v>
      </c>
      <c r="E23" s="73" t="s">
        <v>33</v>
      </c>
      <c r="F23" s="73"/>
      <c r="G23" s="73" t="s">
        <v>33</v>
      </c>
      <c r="H23" s="73"/>
      <c r="I23" s="73"/>
      <c r="J23" s="73"/>
      <c r="K23" s="73"/>
      <c r="L23" s="73"/>
      <c r="M23" s="73"/>
      <c r="N23" s="73"/>
      <c r="O23" s="73"/>
      <c r="P23" s="73" t="s">
        <v>33</v>
      </c>
      <c r="Q23" s="73"/>
      <c r="R23" s="73"/>
    </row>
    <row r="24" spans="1:18" ht="18">
      <c r="A24" s="73" t="s">
        <v>202</v>
      </c>
      <c r="B24" s="73" t="s">
        <v>213</v>
      </c>
      <c r="C24" s="73" t="s">
        <v>214</v>
      </c>
      <c r="D24" s="73" t="s">
        <v>33</v>
      </c>
      <c r="E24" s="73" t="s">
        <v>33</v>
      </c>
      <c r="F24" s="73"/>
      <c r="G24" s="73" t="s">
        <v>33</v>
      </c>
      <c r="H24" s="73"/>
      <c r="I24" s="73"/>
      <c r="J24" s="73"/>
      <c r="K24" s="73"/>
      <c r="L24" s="73"/>
      <c r="M24" s="73"/>
      <c r="N24" s="73"/>
      <c r="O24" s="73"/>
      <c r="P24" s="73" t="s">
        <v>33</v>
      </c>
      <c r="Q24" s="73"/>
      <c r="R24" s="73" t="s">
        <v>33</v>
      </c>
    </row>
    <row r="25" spans="1:18" ht="18">
      <c r="A25" s="73" t="s">
        <v>202</v>
      </c>
      <c r="B25" s="73" t="s">
        <v>215</v>
      </c>
      <c r="C25" s="73" t="s">
        <v>216</v>
      </c>
      <c r="D25" s="73" t="s">
        <v>33</v>
      </c>
      <c r="E25" s="73" t="s">
        <v>33</v>
      </c>
      <c r="F25" s="73"/>
      <c r="G25" s="73" t="s">
        <v>33</v>
      </c>
      <c r="H25" s="73"/>
      <c r="I25" s="73"/>
      <c r="J25" s="73"/>
      <c r="K25" s="73"/>
      <c r="L25" s="73"/>
      <c r="M25" s="73"/>
      <c r="N25" s="73"/>
      <c r="O25" s="73"/>
      <c r="P25" s="73" t="s">
        <v>33</v>
      </c>
      <c r="Q25" s="73"/>
      <c r="R25" s="73"/>
    </row>
    <row r="26" spans="1:18">
      <c r="A26" s="73" t="s">
        <v>202</v>
      </c>
      <c r="B26" s="73" t="s">
        <v>217</v>
      </c>
      <c r="C26" s="73" t="s">
        <v>218</v>
      </c>
      <c r="D26" s="73" t="s">
        <v>33</v>
      </c>
      <c r="E26" s="73" t="s">
        <v>33</v>
      </c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 t="s">
        <v>33</v>
      </c>
    </row>
    <row r="27" spans="1:18">
      <c r="A27" s="73" t="s">
        <v>202</v>
      </c>
      <c r="B27" s="73" t="s">
        <v>219</v>
      </c>
      <c r="C27" s="73" t="s">
        <v>220</v>
      </c>
      <c r="D27" s="73" t="s">
        <v>33</v>
      </c>
      <c r="E27" s="73" t="s">
        <v>42</v>
      </c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</row>
    <row r="28" spans="1:18">
      <c r="A28" s="73" t="s">
        <v>202</v>
      </c>
      <c r="B28" s="73" t="s">
        <v>221</v>
      </c>
      <c r="C28" s="73" t="s">
        <v>222</v>
      </c>
      <c r="D28" s="73" t="s">
        <v>33</v>
      </c>
      <c r="E28" s="73" t="s">
        <v>33</v>
      </c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 t="s">
        <v>33</v>
      </c>
    </row>
    <row r="29" spans="1:18" ht="18">
      <c r="A29" s="73" t="s">
        <v>202</v>
      </c>
      <c r="B29" s="73" t="s">
        <v>223</v>
      </c>
      <c r="C29" s="73" t="s">
        <v>224</v>
      </c>
      <c r="D29" s="73" t="s">
        <v>33</v>
      </c>
      <c r="E29" s="73" t="s">
        <v>33</v>
      </c>
      <c r="F29" s="73"/>
      <c r="G29" s="73" t="s">
        <v>33</v>
      </c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</row>
    <row r="30" spans="1:18" ht="18">
      <c r="A30" s="73" t="s">
        <v>202</v>
      </c>
      <c r="B30" s="73" t="s">
        <v>225</v>
      </c>
      <c r="C30" s="73" t="s">
        <v>226</v>
      </c>
      <c r="D30" s="73" t="s">
        <v>33</v>
      </c>
      <c r="E30" s="73" t="s">
        <v>42</v>
      </c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</row>
    <row r="31" spans="1:18">
      <c r="A31" s="73" t="s">
        <v>202</v>
      </c>
      <c r="B31" s="73" t="s">
        <v>227</v>
      </c>
      <c r="C31" s="73" t="s">
        <v>228</v>
      </c>
      <c r="D31" s="73" t="s">
        <v>33</v>
      </c>
      <c r="E31" s="73" t="s">
        <v>42</v>
      </c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</row>
    <row r="32" spans="1:18" ht="18">
      <c r="A32" s="73" t="s">
        <v>202</v>
      </c>
      <c r="B32" s="73" t="s">
        <v>229</v>
      </c>
      <c r="C32" s="73" t="s">
        <v>230</v>
      </c>
      <c r="D32" s="73" t="s">
        <v>33</v>
      </c>
      <c r="E32" s="73" t="s">
        <v>42</v>
      </c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</row>
    <row r="33" spans="1:18" ht="18">
      <c r="A33" s="73" t="s">
        <v>202</v>
      </c>
      <c r="B33" s="73" t="s">
        <v>231</v>
      </c>
      <c r="C33" s="73" t="s">
        <v>232</v>
      </c>
      <c r="D33" s="73" t="s">
        <v>33</v>
      </c>
      <c r="E33" s="73" t="s">
        <v>33</v>
      </c>
      <c r="F33" s="73"/>
      <c r="G33" s="73" t="s">
        <v>33</v>
      </c>
      <c r="H33" s="73"/>
      <c r="I33" s="73"/>
      <c r="J33" s="73"/>
      <c r="K33" s="73"/>
      <c r="L33" s="73"/>
      <c r="M33" s="73"/>
      <c r="N33" s="73"/>
      <c r="O33" s="73"/>
      <c r="P33" s="73" t="s">
        <v>33</v>
      </c>
      <c r="Q33" s="73"/>
      <c r="R33" s="73"/>
    </row>
    <row r="34" spans="1:18" ht="18">
      <c r="A34" s="73" t="s">
        <v>202</v>
      </c>
      <c r="B34" s="73" t="s">
        <v>233</v>
      </c>
      <c r="C34" s="73" t="s">
        <v>234</v>
      </c>
      <c r="D34" s="73" t="s">
        <v>33</v>
      </c>
      <c r="E34" s="73" t="s">
        <v>33</v>
      </c>
      <c r="F34" s="73"/>
      <c r="G34" s="73" t="s">
        <v>33</v>
      </c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</row>
    <row r="35" spans="1:18" ht="18">
      <c r="A35" s="73" t="s">
        <v>202</v>
      </c>
      <c r="B35" s="73" t="s">
        <v>235</v>
      </c>
      <c r="C35" s="73" t="s">
        <v>236</v>
      </c>
      <c r="D35" s="73" t="s">
        <v>33</v>
      </c>
      <c r="E35" s="73" t="s">
        <v>33</v>
      </c>
      <c r="F35" s="73"/>
      <c r="G35" s="73" t="s">
        <v>33</v>
      </c>
      <c r="H35" s="73"/>
      <c r="I35" s="73"/>
      <c r="J35" s="73"/>
      <c r="K35" s="73"/>
      <c r="L35" s="73"/>
      <c r="M35" s="73"/>
      <c r="N35" s="73"/>
      <c r="O35" s="73"/>
      <c r="P35" s="73" t="s">
        <v>33</v>
      </c>
      <c r="Q35" s="73"/>
      <c r="R35" s="73"/>
    </row>
    <row r="36" spans="1:18" ht="18">
      <c r="A36" s="73" t="s">
        <v>202</v>
      </c>
      <c r="B36" s="73" t="s">
        <v>237</v>
      </c>
      <c r="C36" s="73" t="s">
        <v>238</v>
      </c>
      <c r="D36" s="73" t="s">
        <v>33</v>
      </c>
      <c r="E36" s="73" t="s">
        <v>33</v>
      </c>
      <c r="F36" s="73"/>
      <c r="G36" s="73" t="s">
        <v>33</v>
      </c>
      <c r="H36" s="73"/>
      <c r="I36" s="73"/>
      <c r="J36" s="73"/>
      <c r="K36" s="73"/>
      <c r="L36" s="73"/>
      <c r="M36" s="73"/>
      <c r="N36" s="73"/>
      <c r="O36" s="73"/>
      <c r="P36" s="73" t="s">
        <v>33</v>
      </c>
      <c r="Q36" s="73"/>
      <c r="R36" s="73"/>
    </row>
    <row r="37" spans="1:18" ht="18">
      <c r="A37" s="73" t="s">
        <v>202</v>
      </c>
      <c r="B37" s="73" t="s">
        <v>239</v>
      </c>
      <c r="C37" s="73" t="s">
        <v>240</v>
      </c>
      <c r="D37" s="73" t="s">
        <v>33</v>
      </c>
      <c r="E37" s="73" t="s">
        <v>33</v>
      </c>
      <c r="F37" s="73"/>
      <c r="G37" s="73" t="s">
        <v>33</v>
      </c>
      <c r="H37" s="73"/>
      <c r="I37" s="73"/>
      <c r="J37" s="73"/>
      <c r="K37" s="73"/>
      <c r="L37" s="73"/>
      <c r="M37" s="73"/>
      <c r="N37" s="73"/>
      <c r="O37" s="73"/>
      <c r="P37" s="73" t="s">
        <v>33</v>
      </c>
      <c r="Q37" s="73"/>
      <c r="R37" s="73"/>
    </row>
    <row r="38" spans="1:18" ht="18">
      <c r="A38" s="73" t="s">
        <v>202</v>
      </c>
      <c r="B38" s="73" t="s">
        <v>241</v>
      </c>
      <c r="C38" s="73" t="s">
        <v>242</v>
      </c>
      <c r="D38" s="73" t="s">
        <v>33</v>
      </c>
      <c r="E38" s="73" t="s">
        <v>33</v>
      </c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 t="s">
        <v>33</v>
      </c>
      <c r="R38" s="73"/>
    </row>
    <row r="39" spans="1:18">
      <c r="A39" s="73" t="s">
        <v>202</v>
      </c>
      <c r="B39" s="73" t="s">
        <v>243</v>
      </c>
      <c r="C39" s="73" t="s">
        <v>244</v>
      </c>
      <c r="D39" s="73" t="s">
        <v>33</v>
      </c>
      <c r="E39" s="73" t="s">
        <v>42</v>
      </c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</row>
    <row r="40" spans="1:18">
      <c r="A40" s="73" t="s">
        <v>202</v>
      </c>
      <c r="B40" s="73" t="s">
        <v>245</v>
      </c>
      <c r="C40" s="73" t="s">
        <v>246</v>
      </c>
      <c r="D40" s="73" t="s">
        <v>33</v>
      </c>
      <c r="E40" s="73" t="s">
        <v>33</v>
      </c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 t="s">
        <v>33</v>
      </c>
      <c r="Q40" s="73"/>
      <c r="R40" s="73"/>
    </row>
    <row r="41" spans="1:18" ht="12" customHeight="1">
      <c r="A41" s="73" t="s">
        <v>202</v>
      </c>
      <c r="B41" s="73" t="s">
        <v>247</v>
      </c>
      <c r="C41" s="73" t="s">
        <v>248</v>
      </c>
      <c r="D41" s="73" t="s">
        <v>33</v>
      </c>
      <c r="E41" s="73" t="s">
        <v>33</v>
      </c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 t="s">
        <v>33</v>
      </c>
      <c r="Q41" s="73"/>
      <c r="R41" s="73"/>
    </row>
    <row r="42" spans="1:18" ht="18">
      <c r="A42" s="73" t="s">
        <v>202</v>
      </c>
      <c r="B42" s="73" t="s">
        <v>249</v>
      </c>
      <c r="C42" s="73" t="s">
        <v>250</v>
      </c>
      <c r="D42" s="73" t="s">
        <v>33</v>
      </c>
      <c r="E42" s="73" t="s">
        <v>33</v>
      </c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 t="s">
        <v>33</v>
      </c>
      <c r="Q42" s="73"/>
      <c r="R42" s="73"/>
    </row>
    <row r="43" spans="1:18" ht="18">
      <c r="A43" s="73" t="s">
        <v>202</v>
      </c>
      <c r="B43" s="73" t="s">
        <v>251</v>
      </c>
      <c r="C43" s="73" t="s">
        <v>252</v>
      </c>
      <c r="D43" s="73" t="s">
        <v>33</v>
      </c>
      <c r="E43" s="73" t="s">
        <v>33</v>
      </c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 t="s">
        <v>33</v>
      </c>
      <c r="Q43" s="73"/>
      <c r="R43" s="73"/>
    </row>
    <row r="44" spans="1:18" ht="18">
      <c r="A44" s="73" t="s">
        <v>202</v>
      </c>
      <c r="B44" s="73" t="s">
        <v>253</v>
      </c>
      <c r="C44" s="73" t="s">
        <v>254</v>
      </c>
      <c r="D44" s="73" t="s">
        <v>33</v>
      </c>
      <c r="E44" s="73" t="s">
        <v>33</v>
      </c>
      <c r="F44" s="73"/>
      <c r="G44" s="73" t="s">
        <v>33</v>
      </c>
      <c r="H44" s="73"/>
      <c r="I44" s="73"/>
      <c r="J44" s="73"/>
      <c r="K44" s="73"/>
      <c r="L44" s="73"/>
      <c r="M44" s="73"/>
      <c r="N44" s="73"/>
      <c r="O44" s="73"/>
      <c r="P44" s="73" t="s">
        <v>33</v>
      </c>
      <c r="Q44" s="73"/>
      <c r="R44" s="73" t="s">
        <v>33</v>
      </c>
    </row>
    <row r="45" spans="1:18">
      <c r="A45" s="73" t="s">
        <v>202</v>
      </c>
      <c r="B45" s="73" t="s">
        <v>255</v>
      </c>
      <c r="C45" s="73" t="s">
        <v>256</v>
      </c>
      <c r="D45" s="73" t="s">
        <v>33</v>
      </c>
      <c r="E45" s="73" t="s">
        <v>33</v>
      </c>
      <c r="F45" s="73"/>
      <c r="G45" s="73" t="s">
        <v>33</v>
      </c>
      <c r="H45" s="73"/>
      <c r="I45" s="73"/>
      <c r="J45" s="73"/>
      <c r="K45" s="73"/>
      <c r="L45" s="73"/>
      <c r="M45" s="73"/>
      <c r="N45" s="73"/>
      <c r="O45" s="73"/>
      <c r="P45" s="73" t="s">
        <v>33</v>
      </c>
      <c r="Q45" s="73"/>
      <c r="R45" s="73" t="s">
        <v>33</v>
      </c>
    </row>
    <row r="46" spans="1:18" ht="18">
      <c r="A46" s="73" t="s">
        <v>202</v>
      </c>
      <c r="B46" s="73" t="s">
        <v>257</v>
      </c>
      <c r="C46" s="73" t="s">
        <v>258</v>
      </c>
      <c r="D46" s="73" t="s">
        <v>33</v>
      </c>
      <c r="E46" s="73" t="s">
        <v>42</v>
      </c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</row>
    <row r="47" spans="1:18" ht="18">
      <c r="A47" s="73" t="s">
        <v>202</v>
      </c>
      <c r="B47" s="73" t="s">
        <v>259</v>
      </c>
      <c r="C47" s="73" t="s">
        <v>260</v>
      </c>
      <c r="D47" s="73" t="s">
        <v>33</v>
      </c>
      <c r="E47" s="73" t="s">
        <v>42</v>
      </c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</row>
    <row r="48" spans="1:18" ht="18">
      <c r="A48" s="73" t="s">
        <v>202</v>
      </c>
      <c r="B48" s="73" t="s">
        <v>261</v>
      </c>
      <c r="C48" s="73" t="s">
        <v>262</v>
      </c>
      <c r="D48" s="73" t="s">
        <v>33</v>
      </c>
      <c r="E48" s="73" t="s">
        <v>33</v>
      </c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 t="s">
        <v>33</v>
      </c>
    </row>
    <row r="49" spans="1:18" ht="18">
      <c r="A49" s="73" t="s">
        <v>202</v>
      </c>
      <c r="B49" s="73" t="s">
        <v>263</v>
      </c>
      <c r="C49" s="73" t="s">
        <v>264</v>
      </c>
      <c r="D49" s="73" t="s">
        <v>33</v>
      </c>
      <c r="E49" s="73" t="s">
        <v>33</v>
      </c>
      <c r="F49" s="73"/>
      <c r="G49" s="73" t="s">
        <v>33</v>
      </c>
      <c r="H49" s="73"/>
      <c r="I49" s="73"/>
      <c r="J49" s="73"/>
      <c r="K49" s="73"/>
      <c r="L49" s="73"/>
      <c r="M49" s="73"/>
      <c r="N49" s="73"/>
      <c r="O49" s="73"/>
      <c r="P49" s="73" t="s">
        <v>33</v>
      </c>
      <c r="Q49" s="73"/>
      <c r="R49" s="73"/>
    </row>
    <row r="50" spans="1:18" ht="18">
      <c r="A50" s="73" t="s">
        <v>202</v>
      </c>
      <c r="B50" s="73" t="s">
        <v>265</v>
      </c>
      <c r="C50" s="73" t="s">
        <v>266</v>
      </c>
      <c r="D50" s="73" t="s">
        <v>33</v>
      </c>
      <c r="E50" s="73" t="s">
        <v>33</v>
      </c>
      <c r="F50" s="73"/>
      <c r="G50" s="73" t="s">
        <v>33</v>
      </c>
      <c r="H50" s="73"/>
      <c r="I50" s="73"/>
      <c r="J50" s="73"/>
      <c r="K50" s="73"/>
      <c r="L50" s="73"/>
      <c r="M50" s="73"/>
      <c r="N50" s="73"/>
      <c r="O50" s="73"/>
      <c r="P50" s="73" t="s">
        <v>33</v>
      </c>
      <c r="Q50" s="73"/>
      <c r="R50" s="73"/>
    </row>
    <row r="51" spans="1:18" ht="18">
      <c r="A51" s="73" t="s">
        <v>202</v>
      </c>
      <c r="B51" s="73" t="s">
        <v>267</v>
      </c>
      <c r="C51" s="73" t="s">
        <v>268</v>
      </c>
      <c r="D51" s="73" t="s">
        <v>33</v>
      </c>
      <c r="E51" s="73" t="s">
        <v>33</v>
      </c>
      <c r="F51" s="73"/>
      <c r="G51" s="73" t="s">
        <v>33</v>
      </c>
      <c r="H51" s="73"/>
      <c r="I51" s="73"/>
      <c r="J51" s="73"/>
      <c r="K51" s="73"/>
      <c r="L51" s="73"/>
      <c r="M51" s="73"/>
      <c r="N51" s="73"/>
      <c r="O51" s="73"/>
      <c r="P51" s="73" t="s">
        <v>33</v>
      </c>
      <c r="Q51" s="73" t="s">
        <v>33</v>
      </c>
      <c r="R51" s="73"/>
    </row>
    <row r="52" spans="1:18" ht="18">
      <c r="A52" s="73" t="s">
        <v>202</v>
      </c>
      <c r="B52" s="73" t="s">
        <v>269</v>
      </c>
      <c r="C52" s="73" t="s">
        <v>270</v>
      </c>
      <c r="D52" s="73" t="s">
        <v>33</v>
      </c>
      <c r="E52" s="73" t="s">
        <v>42</v>
      </c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</row>
    <row r="53" spans="1:18" ht="18">
      <c r="A53" s="73" t="s">
        <v>202</v>
      </c>
      <c r="B53" s="73" t="s">
        <v>271</v>
      </c>
      <c r="C53" s="73" t="s">
        <v>272</v>
      </c>
      <c r="D53" s="73" t="s">
        <v>33</v>
      </c>
      <c r="E53" s="73" t="s">
        <v>42</v>
      </c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</row>
    <row r="54" spans="1:18" ht="18">
      <c r="A54" s="73" t="s">
        <v>202</v>
      </c>
      <c r="B54" s="73" t="s">
        <v>273</v>
      </c>
      <c r="C54" s="73" t="s">
        <v>274</v>
      </c>
      <c r="D54" s="73" t="s">
        <v>33</v>
      </c>
      <c r="E54" s="73" t="s">
        <v>42</v>
      </c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</row>
    <row r="55" spans="1:18">
      <c r="A55" s="73" t="s">
        <v>202</v>
      </c>
      <c r="B55" s="73" t="s">
        <v>275</v>
      </c>
      <c r="C55" s="73" t="s">
        <v>276</v>
      </c>
      <c r="D55" s="73" t="s">
        <v>33</v>
      </c>
      <c r="E55" s="73" t="s">
        <v>33</v>
      </c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 t="s">
        <v>33</v>
      </c>
    </row>
    <row r="56" spans="1:18">
      <c r="A56" s="73" t="s">
        <v>202</v>
      </c>
      <c r="B56" s="73" t="s">
        <v>277</v>
      </c>
      <c r="C56" s="73" t="s">
        <v>278</v>
      </c>
      <c r="D56" s="73" t="s">
        <v>33</v>
      </c>
      <c r="E56" s="73" t="s">
        <v>42</v>
      </c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</row>
    <row r="57" spans="1:18" ht="18">
      <c r="A57" s="74" t="s">
        <v>202</v>
      </c>
      <c r="B57" s="74" t="s">
        <v>279</v>
      </c>
      <c r="C57" s="74" t="s">
        <v>280</v>
      </c>
      <c r="D57" s="74" t="s">
        <v>33</v>
      </c>
      <c r="E57" s="74" t="s">
        <v>33</v>
      </c>
      <c r="F57" s="74"/>
      <c r="G57" s="74" t="s">
        <v>33</v>
      </c>
      <c r="H57" s="74"/>
      <c r="I57" s="74"/>
      <c r="J57" s="74"/>
      <c r="K57" s="74"/>
      <c r="L57" s="74"/>
      <c r="M57" s="74"/>
      <c r="N57" s="74"/>
      <c r="O57" s="74"/>
      <c r="P57" s="74" t="s">
        <v>33</v>
      </c>
      <c r="Q57" s="74"/>
      <c r="R57" s="74"/>
    </row>
    <row r="58" spans="1:18">
      <c r="A58" s="33"/>
      <c r="B58" s="34">
        <f>COUNTA(B19:B57)</f>
        <v>39</v>
      </c>
      <c r="C58" s="61"/>
      <c r="D58" s="34">
        <f t="shared" ref="D58:R58" si="2">COUNTIF(D19:D57,"Yes")</f>
        <v>39</v>
      </c>
      <c r="E58" s="34">
        <f t="shared" si="2"/>
        <v>27</v>
      </c>
      <c r="F58" s="34">
        <f t="shared" si="2"/>
        <v>0</v>
      </c>
      <c r="G58" s="34">
        <f t="shared" si="2"/>
        <v>18</v>
      </c>
      <c r="H58" s="34">
        <f t="shared" si="2"/>
        <v>0</v>
      </c>
      <c r="I58" s="34">
        <f t="shared" si="2"/>
        <v>1</v>
      </c>
      <c r="J58" s="34">
        <f t="shared" si="2"/>
        <v>0</v>
      </c>
      <c r="K58" s="34">
        <f t="shared" si="2"/>
        <v>0</v>
      </c>
      <c r="L58" s="34">
        <f t="shared" si="2"/>
        <v>0</v>
      </c>
      <c r="M58" s="34">
        <f t="shared" si="2"/>
        <v>0</v>
      </c>
      <c r="N58" s="34">
        <f t="shared" si="2"/>
        <v>0</v>
      </c>
      <c r="O58" s="34">
        <f t="shared" si="2"/>
        <v>0</v>
      </c>
      <c r="P58" s="34">
        <f t="shared" si="2"/>
        <v>20</v>
      </c>
      <c r="Q58" s="34">
        <f t="shared" si="2"/>
        <v>2</v>
      </c>
      <c r="R58" s="34">
        <f t="shared" si="2"/>
        <v>7</v>
      </c>
    </row>
    <row r="59" spans="1:18">
      <c r="A59" s="33"/>
      <c r="B59" s="47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</row>
    <row r="60" spans="1:18">
      <c r="A60" s="73" t="s">
        <v>281</v>
      </c>
      <c r="B60" s="73" t="s">
        <v>282</v>
      </c>
      <c r="C60" s="73" t="s">
        <v>283</v>
      </c>
      <c r="D60" s="73" t="s">
        <v>33</v>
      </c>
      <c r="E60" s="73" t="s">
        <v>33</v>
      </c>
      <c r="F60" s="73"/>
      <c r="G60" s="73" t="s">
        <v>33</v>
      </c>
      <c r="H60" s="73"/>
      <c r="I60" s="73"/>
      <c r="J60" s="73"/>
      <c r="K60" s="73"/>
      <c r="L60" s="73"/>
      <c r="M60" s="73"/>
      <c r="N60" s="73"/>
      <c r="O60" s="73"/>
      <c r="P60" s="73" t="s">
        <v>33</v>
      </c>
      <c r="Q60" s="73"/>
      <c r="R60" s="73"/>
    </row>
    <row r="61" spans="1:18">
      <c r="A61" s="74" t="s">
        <v>281</v>
      </c>
      <c r="B61" s="74" t="s">
        <v>284</v>
      </c>
      <c r="C61" s="74" t="s">
        <v>285</v>
      </c>
      <c r="D61" s="74" t="s">
        <v>33</v>
      </c>
      <c r="E61" s="74" t="s">
        <v>33</v>
      </c>
      <c r="F61" s="74"/>
      <c r="G61" s="74" t="s">
        <v>33</v>
      </c>
      <c r="H61" s="74"/>
      <c r="I61" s="74"/>
      <c r="J61" s="74"/>
      <c r="K61" s="74"/>
      <c r="L61" s="74"/>
      <c r="M61" s="74"/>
      <c r="N61" s="74"/>
      <c r="O61" s="74"/>
      <c r="P61" s="74" t="s">
        <v>33</v>
      </c>
      <c r="Q61" s="74"/>
      <c r="R61" s="74"/>
    </row>
    <row r="62" spans="1:18">
      <c r="A62" s="33"/>
      <c r="B62" s="34">
        <f>COUNTA(B60:B61)</f>
        <v>2</v>
      </c>
      <c r="C62" s="61"/>
      <c r="D62" s="34">
        <f t="shared" ref="D62:R62" si="3">COUNTIF(D60:D61,"Yes")</f>
        <v>2</v>
      </c>
      <c r="E62" s="34">
        <f t="shared" si="3"/>
        <v>2</v>
      </c>
      <c r="F62" s="34">
        <f t="shared" si="3"/>
        <v>0</v>
      </c>
      <c r="G62" s="34">
        <f t="shared" si="3"/>
        <v>2</v>
      </c>
      <c r="H62" s="34">
        <f t="shared" si="3"/>
        <v>0</v>
      </c>
      <c r="I62" s="34">
        <f t="shared" si="3"/>
        <v>0</v>
      </c>
      <c r="J62" s="34">
        <f t="shared" si="3"/>
        <v>0</v>
      </c>
      <c r="K62" s="34">
        <f t="shared" si="3"/>
        <v>0</v>
      </c>
      <c r="L62" s="34">
        <f t="shared" si="3"/>
        <v>0</v>
      </c>
      <c r="M62" s="34">
        <f t="shared" si="3"/>
        <v>0</v>
      </c>
      <c r="N62" s="34">
        <f t="shared" si="3"/>
        <v>0</v>
      </c>
      <c r="O62" s="34">
        <f t="shared" si="3"/>
        <v>0</v>
      </c>
      <c r="P62" s="34">
        <f t="shared" si="3"/>
        <v>2</v>
      </c>
      <c r="Q62" s="34">
        <f t="shared" si="3"/>
        <v>0</v>
      </c>
      <c r="R62" s="34">
        <f t="shared" si="3"/>
        <v>0</v>
      </c>
    </row>
    <row r="63" spans="1:18">
      <c r="A63" s="48"/>
      <c r="B63" s="48"/>
      <c r="C63" s="95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</row>
    <row r="64" spans="1:18" ht="12" customHeight="1">
      <c r="A64" s="73" t="s">
        <v>286</v>
      </c>
      <c r="B64" s="73" t="s">
        <v>287</v>
      </c>
      <c r="C64" s="73" t="s">
        <v>288</v>
      </c>
      <c r="D64" s="73" t="s">
        <v>33</v>
      </c>
      <c r="E64" s="73" t="s">
        <v>33</v>
      </c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 t="s">
        <v>33</v>
      </c>
    </row>
    <row r="65" spans="1:18" ht="18">
      <c r="A65" s="73" t="s">
        <v>286</v>
      </c>
      <c r="B65" s="73" t="s">
        <v>289</v>
      </c>
      <c r="C65" s="73" t="s">
        <v>290</v>
      </c>
      <c r="D65" s="73" t="s">
        <v>33</v>
      </c>
      <c r="E65" s="73" t="s">
        <v>33</v>
      </c>
      <c r="F65" s="73"/>
      <c r="G65" s="73" t="s">
        <v>33</v>
      </c>
      <c r="H65" s="73"/>
      <c r="I65" s="73" t="s">
        <v>33</v>
      </c>
      <c r="J65" s="73"/>
      <c r="K65" s="73"/>
      <c r="L65" s="73" t="s">
        <v>33</v>
      </c>
      <c r="M65" s="73"/>
      <c r="N65" s="73"/>
      <c r="O65" s="73"/>
      <c r="P65" s="73" t="s">
        <v>33</v>
      </c>
      <c r="Q65" s="73"/>
      <c r="R65" s="73"/>
    </row>
    <row r="66" spans="1:18" ht="18">
      <c r="A66" s="73" t="s">
        <v>286</v>
      </c>
      <c r="B66" s="73" t="s">
        <v>291</v>
      </c>
      <c r="C66" s="73" t="s">
        <v>292</v>
      </c>
      <c r="D66" s="73" t="s">
        <v>33</v>
      </c>
      <c r="E66" s="73" t="s">
        <v>33</v>
      </c>
      <c r="F66" s="73"/>
      <c r="G66" s="73" t="s">
        <v>33</v>
      </c>
      <c r="H66" s="73"/>
      <c r="I66" s="73"/>
      <c r="J66" s="73"/>
      <c r="K66" s="73"/>
      <c r="L66" s="73"/>
      <c r="M66" s="73"/>
      <c r="N66" s="73"/>
      <c r="O66" s="73"/>
      <c r="P66" s="73" t="s">
        <v>33</v>
      </c>
      <c r="Q66" s="73"/>
      <c r="R66" s="73"/>
    </row>
    <row r="67" spans="1:18" ht="18">
      <c r="A67" s="73" t="s">
        <v>286</v>
      </c>
      <c r="B67" s="73" t="s">
        <v>293</v>
      </c>
      <c r="C67" s="73" t="s">
        <v>294</v>
      </c>
      <c r="D67" s="73" t="s">
        <v>33</v>
      </c>
      <c r="E67" s="73" t="s">
        <v>33</v>
      </c>
      <c r="F67" s="73"/>
      <c r="G67" s="73" t="s">
        <v>33</v>
      </c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 t="s">
        <v>33</v>
      </c>
    </row>
    <row r="68" spans="1:18">
      <c r="A68" s="73" t="s">
        <v>286</v>
      </c>
      <c r="B68" s="73" t="s">
        <v>295</v>
      </c>
      <c r="C68" s="73" t="s">
        <v>296</v>
      </c>
      <c r="D68" s="73" t="s">
        <v>33</v>
      </c>
      <c r="E68" s="73" t="s">
        <v>33</v>
      </c>
      <c r="F68" s="73"/>
      <c r="G68" s="73" t="s">
        <v>33</v>
      </c>
      <c r="H68" s="73"/>
      <c r="I68" s="73" t="s">
        <v>33</v>
      </c>
      <c r="J68" s="73"/>
      <c r="K68" s="73"/>
      <c r="L68" s="73"/>
      <c r="M68" s="73"/>
      <c r="N68" s="73"/>
      <c r="O68" s="73"/>
      <c r="P68" s="73"/>
      <c r="Q68" s="73"/>
      <c r="R68" s="73"/>
    </row>
    <row r="69" spans="1:18" ht="18">
      <c r="A69" s="73" t="s">
        <v>286</v>
      </c>
      <c r="B69" s="73" t="s">
        <v>297</v>
      </c>
      <c r="C69" s="73" t="s">
        <v>298</v>
      </c>
      <c r="D69" s="73" t="s">
        <v>33</v>
      </c>
      <c r="E69" s="73" t="s">
        <v>33</v>
      </c>
      <c r="F69" s="73"/>
      <c r="G69" s="73" t="s">
        <v>33</v>
      </c>
      <c r="H69" s="73"/>
      <c r="I69" s="73"/>
      <c r="J69" s="73"/>
      <c r="K69" s="73"/>
      <c r="L69" s="73"/>
      <c r="M69" s="73"/>
      <c r="N69" s="73"/>
      <c r="O69" s="73"/>
      <c r="P69" s="73"/>
      <c r="Q69" s="73" t="s">
        <v>33</v>
      </c>
      <c r="R69" s="73"/>
    </row>
    <row r="70" spans="1:18">
      <c r="A70" s="73" t="s">
        <v>286</v>
      </c>
      <c r="B70" s="73" t="s">
        <v>299</v>
      </c>
      <c r="C70" s="73" t="s">
        <v>300</v>
      </c>
      <c r="D70" s="73" t="s">
        <v>33</v>
      </c>
      <c r="E70" s="73" t="s">
        <v>33</v>
      </c>
      <c r="F70" s="73"/>
      <c r="G70" s="73" t="s">
        <v>33</v>
      </c>
      <c r="H70" s="73"/>
      <c r="I70" s="73"/>
      <c r="J70" s="73"/>
      <c r="K70" s="73"/>
      <c r="L70" s="73"/>
      <c r="M70" s="73"/>
      <c r="N70" s="73"/>
      <c r="O70" s="73" t="s">
        <v>33</v>
      </c>
      <c r="P70" s="73" t="s">
        <v>33</v>
      </c>
      <c r="Q70" s="73"/>
      <c r="R70" s="73"/>
    </row>
    <row r="71" spans="1:18" ht="18">
      <c r="A71" s="73" t="s">
        <v>286</v>
      </c>
      <c r="B71" s="73" t="s">
        <v>301</v>
      </c>
      <c r="C71" s="73" t="s">
        <v>302</v>
      </c>
      <c r="D71" s="73" t="s">
        <v>33</v>
      </c>
      <c r="E71" s="73" t="s">
        <v>33</v>
      </c>
      <c r="F71" s="73"/>
      <c r="G71" s="73" t="s">
        <v>33</v>
      </c>
      <c r="H71" s="73"/>
      <c r="I71" s="73" t="s">
        <v>33</v>
      </c>
      <c r="J71" s="73"/>
      <c r="K71" s="73"/>
      <c r="L71" s="73"/>
      <c r="M71" s="73"/>
      <c r="N71" s="73"/>
      <c r="O71" s="73"/>
      <c r="P71" s="73" t="s">
        <v>33</v>
      </c>
      <c r="Q71" s="73"/>
      <c r="R71" s="73"/>
    </row>
    <row r="72" spans="1:18" ht="18">
      <c r="A72" s="73" t="s">
        <v>286</v>
      </c>
      <c r="B72" s="73" t="s">
        <v>303</v>
      </c>
      <c r="C72" s="73" t="s">
        <v>304</v>
      </c>
      <c r="D72" s="73" t="s">
        <v>33</v>
      </c>
      <c r="E72" s="73" t="s">
        <v>33</v>
      </c>
      <c r="F72" s="73"/>
      <c r="G72" s="73" t="s">
        <v>33</v>
      </c>
      <c r="H72" s="73"/>
      <c r="I72" s="73" t="s">
        <v>33</v>
      </c>
      <c r="J72" s="73"/>
      <c r="K72" s="73"/>
      <c r="L72" s="73"/>
      <c r="M72" s="73"/>
      <c r="N72" s="73"/>
      <c r="O72" s="73" t="s">
        <v>33</v>
      </c>
      <c r="P72" s="73" t="s">
        <v>33</v>
      </c>
      <c r="Q72" s="73"/>
      <c r="R72" s="73"/>
    </row>
    <row r="73" spans="1:18" ht="18">
      <c r="A73" s="73" t="s">
        <v>286</v>
      </c>
      <c r="B73" s="73" t="s">
        <v>305</v>
      </c>
      <c r="C73" s="73" t="s">
        <v>306</v>
      </c>
      <c r="D73" s="73" t="s">
        <v>33</v>
      </c>
      <c r="E73" s="73" t="s">
        <v>33</v>
      </c>
      <c r="F73" s="73"/>
      <c r="G73" s="73" t="s">
        <v>33</v>
      </c>
      <c r="H73" s="73"/>
      <c r="I73" s="73"/>
      <c r="J73" s="73"/>
      <c r="K73" s="73"/>
      <c r="L73" s="73"/>
      <c r="M73" s="73"/>
      <c r="N73" s="73"/>
      <c r="O73" s="73"/>
      <c r="P73" s="73" t="s">
        <v>33</v>
      </c>
      <c r="Q73" s="73"/>
      <c r="R73" s="73"/>
    </row>
    <row r="74" spans="1:18" ht="18">
      <c r="A74" s="73" t="s">
        <v>286</v>
      </c>
      <c r="B74" s="73" t="s">
        <v>307</v>
      </c>
      <c r="C74" s="73" t="s">
        <v>308</v>
      </c>
      <c r="D74" s="73" t="s">
        <v>33</v>
      </c>
      <c r="E74" s="73" t="s">
        <v>33</v>
      </c>
      <c r="F74" s="73"/>
      <c r="G74" s="73" t="s">
        <v>33</v>
      </c>
      <c r="H74" s="73"/>
      <c r="I74" s="73" t="s">
        <v>33</v>
      </c>
      <c r="J74" s="73"/>
      <c r="K74" s="73"/>
      <c r="L74" s="73"/>
      <c r="M74" s="73"/>
      <c r="N74" s="73"/>
      <c r="O74" s="73"/>
      <c r="P74" s="73" t="s">
        <v>33</v>
      </c>
      <c r="Q74" s="73"/>
      <c r="R74" s="73"/>
    </row>
    <row r="75" spans="1:18" ht="18">
      <c r="A75" s="73" t="s">
        <v>286</v>
      </c>
      <c r="B75" s="73" t="s">
        <v>309</v>
      </c>
      <c r="C75" s="73" t="s">
        <v>310</v>
      </c>
      <c r="D75" s="73" t="s">
        <v>33</v>
      </c>
      <c r="E75" s="73" t="s">
        <v>33</v>
      </c>
      <c r="F75" s="73"/>
      <c r="G75" s="73" t="s">
        <v>33</v>
      </c>
      <c r="H75" s="73"/>
      <c r="I75" s="73"/>
      <c r="J75" s="73"/>
      <c r="K75" s="73"/>
      <c r="L75" s="73"/>
      <c r="M75" s="73"/>
      <c r="N75" s="73"/>
      <c r="O75" s="73"/>
      <c r="P75" s="73" t="s">
        <v>33</v>
      </c>
      <c r="Q75" s="73"/>
      <c r="R75" s="73"/>
    </row>
    <row r="76" spans="1:18" ht="18">
      <c r="A76" s="73" t="s">
        <v>286</v>
      </c>
      <c r="B76" s="73" t="s">
        <v>311</v>
      </c>
      <c r="C76" s="73" t="s">
        <v>312</v>
      </c>
      <c r="D76" s="73" t="s">
        <v>33</v>
      </c>
      <c r="E76" s="73" t="s">
        <v>33</v>
      </c>
      <c r="F76" s="73"/>
      <c r="G76" s="73" t="s">
        <v>33</v>
      </c>
      <c r="H76" s="73"/>
      <c r="I76" s="73"/>
      <c r="J76" s="73"/>
      <c r="K76" s="73"/>
      <c r="L76" s="73"/>
      <c r="M76" s="73"/>
      <c r="N76" s="73"/>
      <c r="O76" s="73"/>
      <c r="P76" s="73" t="s">
        <v>33</v>
      </c>
      <c r="Q76" s="73"/>
      <c r="R76" s="73"/>
    </row>
    <row r="77" spans="1:18">
      <c r="A77" s="73" t="s">
        <v>286</v>
      </c>
      <c r="B77" s="73" t="s">
        <v>313</v>
      </c>
      <c r="C77" s="73" t="s">
        <v>314</v>
      </c>
      <c r="D77" s="73" t="s">
        <v>33</v>
      </c>
      <c r="E77" s="73" t="s">
        <v>33</v>
      </c>
      <c r="F77" s="73"/>
      <c r="G77" s="73" t="s">
        <v>33</v>
      </c>
      <c r="H77" s="73"/>
      <c r="I77" s="73"/>
      <c r="J77" s="73"/>
      <c r="K77" s="73"/>
      <c r="L77" s="73"/>
      <c r="M77" s="73"/>
      <c r="N77" s="73"/>
      <c r="O77" s="73"/>
      <c r="P77" s="73" t="s">
        <v>33</v>
      </c>
      <c r="Q77" s="73"/>
      <c r="R77" s="73"/>
    </row>
    <row r="78" spans="1:18">
      <c r="A78" s="73" t="s">
        <v>286</v>
      </c>
      <c r="B78" s="73" t="s">
        <v>315</v>
      </c>
      <c r="C78" s="73" t="s">
        <v>316</v>
      </c>
      <c r="D78" s="73" t="s">
        <v>33</v>
      </c>
      <c r="E78" s="73" t="s">
        <v>33</v>
      </c>
      <c r="F78" s="73"/>
      <c r="G78" s="73" t="s">
        <v>33</v>
      </c>
      <c r="H78" s="73"/>
      <c r="I78" s="73"/>
      <c r="J78" s="73"/>
      <c r="K78" s="73"/>
      <c r="L78" s="73"/>
      <c r="M78" s="73"/>
      <c r="N78" s="73"/>
      <c r="O78" s="73"/>
      <c r="P78" s="73" t="s">
        <v>33</v>
      </c>
      <c r="Q78" s="73"/>
      <c r="R78" s="73"/>
    </row>
    <row r="79" spans="1:18" ht="18">
      <c r="A79" s="73" t="s">
        <v>286</v>
      </c>
      <c r="B79" s="73" t="s">
        <v>317</v>
      </c>
      <c r="C79" s="73" t="s">
        <v>318</v>
      </c>
      <c r="D79" s="73" t="s">
        <v>33</v>
      </c>
      <c r="E79" s="73" t="s">
        <v>33</v>
      </c>
      <c r="F79" s="73"/>
      <c r="G79" s="73" t="s">
        <v>33</v>
      </c>
      <c r="H79" s="73"/>
      <c r="I79" s="73" t="s">
        <v>33</v>
      </c>
      <c r="J79" s="73"/>
      <c r="K79" s="73"/>
      <c r="L79" s="73"/>
      <c r="M79" s="73"/>
      <c r="N79" s="73"/>
      <c r="O79" s="73"/>
      <c r="P79" s="73" t="s">
        <v>33</v>
      </c>
      <c r="Q79" s="73"/>
      <c r="R79" s="73"/>
    </row>
    <row r="80" spans="1:18" ht="12.75" customHeight="1">
      <c r="A80" s="73" t="s">
        <v>286</v>
      </c>
      <c r="B80" s="73" t="s">
        <v>319</v>
      </c>
      <c r="C80" s="73" t="s">
        <v>320</v>
      </c>
      <c r="D80" s="73" t="s">
        <v>33</v>
      </c>
      <c r="E80" s="73" t="s">
        <v>33</v>
      </c>
      <c r="F80" s="73"/>
      <c r="G80" s="73" t="s">
        <v>33</v>
      </c>
      <c r="H80" s="73"/>
      <c r="I80" s="73" t="s">
        <v>33</v>
      </c>
      <c r="J80" s="73"/>
      <c r="K80" s="73"/>
      <c r="L80" s="73"/>
      <c r="M80" s="73"/>
      <c r="N80" s="73"/>
      <c r="O80" s="73"/>
      <c r="P80" s="73" t="s">
        <v>33</v>
      </c>
      <c r="Q80" s="73"/>
      <c r="R80" s="73"/>
    </row>
    <row r="81" spans="1:18" ht="18">
      <c r="A81" s="73" t="s">
        <v>286</v>
      </c>
      <c r="B81" s="73" t="s">
        <v>321</v>
      </c>
      <c r="C81" s="73" t="s">
        <v>322</v>
      </c>
      <c r="D81" s="73" t="s">
        <v>33</v>
      </c>
      <c r="E81" s="73" t="s">
        <v>33</v>
      </c>
      <c r="F81" s="73"/>
      <c r="G81" s="73" t="s">
        <v>33</v>
      </c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 t="s">
        <v>33</v>
      </c>
    </row>
    <row r="82" spans="1:18" ht="12.75" customHeight="1">
      <c r="A82" s="73" t="s">
        <v>286</v>
      </c>
      <c r="B82" s="73" t="s">
        <v>323</v>
      </c>
      <c r="C82" s="73" t="s">
        <v>324</v>
      </c>
      <c r="D82" s="73" t="s">
        <v>33</v>
      </c>
      <c r="E82" s="73" t="s">
        <v>33</v>
      </c>
      <c r="F82" s="73"/>
      <c r="G82" s="73" t="s">
        <v>33</v>
      </c>
      <c r="H82" s="73"/>
      <c r="I82" s="73"/>
      <c r="J82" s="73"/>
      <c r="K82" s="73"/>
      <c r="L82" s="73"/>
      <c r="M82" s="73"/>
      <c r="N82" s="73"/>
      <c r="O82" s="73"/>
      <c r="P82" s="73" t="s">
        <v>33</v>
      </c>
      <c r="Q82" s="73"/>
      <c r="R82" s="73"/>
    </row>
    <row r="83" spans="1:18" ht="18">
      <c r="A83" s="73" t="s">
        <v>286</v>
      </c>
      <c r="B83" s="73" t="s">
        <v>325</v>
      </c>
      <c r="C83" s="73" t="s">
        <v>326</v>
      </c>
      <c r="D83" s="73" t="s">
        <v>33</v>
      </c>
      <c r="E83" s="73" t="s">
        <v>33</v>
      </c>
      <c r="F83" s="73"/>
      <c r="G83" s="73" t="s">
        <v>33</v>
      </c>
      <c r="H83" s="73"/>
      <c r="I83" s="73"/>
      <c r="J83" s="73"/>
      <c r="K83" s="73"/>
      <c r="L83" s="73"/>
      <c r="M83" s="73"/>
      <c r="N83" s="73"/>
      <c r="O83" s="73"/>
      <c r="P83" s="73" t="s">
        <v>33</v>
      </c>
      <c r="Q83" s="73"/>
      <c r="R83" s="73"/>
    </row>
    <row r="84" spans="1:18">
      <c r="A84" s="73" t="s">
        <v>286</v>
      </c>
      <c r="B84" s="73" t="s">
        <v>327</v>
      </c>
      <c r="C84" s="73" t="s">
        <v>328</v>
      </c>
      <c r="D84" s="73" t="s">
        <v>33</v>
      </c>
      <c r="E84" s="73" t="s">
        <v>33</v>
      </c>
      <c r="F84" s="73"/>
      <c r="G84" s="73" t="s">
        <v>33</v>
      </c>
      <c r="H84" s="73"/>
      <c r="I84" s="73" t="s">
        <v>33</v>
      </c>
      <c r="J84" s="73"/>
      <c r="K84" s="73"/>
      <c r="L84" s="73"/>
      <c r="M84" s="73"/>
      <c r="N84" s="73"/>
      <c r="O84" s="73"/>
      <c r="P84" s="73" t="s">
        <v>33</v>
      </c>
      <c r="Q84" s="73"/>
      <c r="R84" s="73"/>
    </row>
    <row r="85" spans="1:18" ht="18">
      <c r="A85" s="73" t="s">
        <v>286</v>
      </c>
      <c r="B85" s="73" t="s">
        <v>329</v>
      </c>
      <c r="C85" s="73" t="s">
        <v>330</v>
      </c>
      <c r="D85" s="73" t="s">
        <v>33</v>
      </c>
      <c r="E85" s="73" t="s">
        <v>33</v>
      </c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 t="s">
        <v>33</v>
      </c>
    </row>
    <row r="86" spans="1:18">
      <c r="A86" s="73" t="s">
        <v>286</v>
      </c>
      <c r="B86" s="73" t="s">
        <v>331</v>
      </c>
      <c r="C86" s="73" t="s">
        <v>332</v>
      </c>
      <c r="D86" s="73" t="s">
        <v>33</v>
      </c>
      <c r="E86" s="73" t="s">
        <v>33</v>
      </c>
      <c r="F86" s="73"/>
      <c r="G86" s="73" t="s">
        <v>33</v>
      </c>
      <c r="H86" s="73"/>
      <c r="I86" s="73"/>
      <c r="J86" s="73"/>
      <c r="K86" s="73"/>
      <c r="L86" s="73"/>
      <c r="M86" s="73"/>
      <c r="N86" s="73"/>
      <c r="O86" s="73"/>
      <c r="P86" s="73" t="s">
        <v>33</v>
      </c>
      <c r="Q86" s="73"/>
      <c r="R86" s="73"/>
    </row>
    <row r="87" spans="1:18">
      <c r="A87" s="73" t="s">
        <v>286</v>
      </c>
      <c r="B87" s="73" t="s">
        <v>333</v>
      </c>
      <c r="C87" s="73" t="s">
        <v>334</v>
      </c>
      <c r="D87" s="73" t="s">
        <v>33</v>
      </c>
      <c r="E87" s="73" t="s">
        <v>33</v>
      </c>
      <c r="F87" s="73"/>
      <c r="G87" s="73" t="s">
        <v>33</v>
      </c>
      <c r="H87" s="73"/>
      <c r="I87" s="73" t="s">
        <v>33</v>
      </c>
      <c r="J87" s="73"/>
      <c r="K87" s="73"/>
      <c r="L87" s="73"/>
      <c r="M87" s="73" t="s">
        <v>33</v>
      </c>
      <c r="N87" s="73"/>
      <c r="O87" s="73"/>
      <c r="P87" s="73" t="s">
        <v>33</v>
      </c>
      <c r="Q87" s="73"/>
      <c r="R87" s="73"/>
    </row>
    <row r="88" spans="1:18">
      <c r="A88" s="73" t="s">
        <v>286</v>
      </c>
      <c r="B88" s="73" t="s">
        <v>335</v>
      </c>
      <c r="C88" s="73" t="s">
        <v>336</v>
      </c>
      <c r="D88" s="73" t="s">
        <v>33</v>
      </c>
      <c r="E88" s="73" t="s">
        <v>33</v>
      </c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 t="s">
        <v>33</v>
      </c>
    </row>
    <row r="89" spans="1:18">
      <c r="A89" s="73" t="s">
        <v>286</v>
      </c>
      <c r="B89" s="73" t="s">
        <v>337</v>
      </c>
      <c r="C89" s="73" t="s">
        <v>338</v>
      </c>
      <c r="D89" s="73" t="s">
        <v>33</v>
      </c>
      <c r="E89" s="73" t="s">
        <v>33</v>
      </c>
      <c r="F89" s="73"/>
      <c r="G89" s="73" t="s">
        <v>33</v>
      </c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 t="s">
        <v>33</v>
      </c>
    </row>
    <row r="90" spans="1:18">
      <c r="A90" s="73" t="s">
        <v>286</v>
      </c>
      <c r="B90" s="73" t="s">
        <v>339</v>
      </c>
      <c r="C90" s="73" t="s">
        <v>340</v>
      </c>
      <c r="D90" s="73" t="s">
        <v>33</v>
      </c>
      <c r="E90" s="73" t="s">
        <v>33</v>
      </c>
      <c r="F90" s="73"/>
      <c r="G90" s="73" t="s">
        <v>33</v>
      </c>
      <c r="H90" s="73"/>
      <c r="I90" s="73"/>
      <c r="J90" s="73"/>
      <c r="K90" s="73"/>
      <c r="L90" s="73"/>
      <c r="M90" s="73"/>
      <c r="N90" s="73"/>
      <c r="O90" s="73"/>
      <c r="P90" s="73" t="s">
        <v>33</v>
      </c>
      <c r="Q90" s="73"/>
      <c r="R90" s="73"/>
    </row>
    <row r="91" spans="1:18" ht="18">
      <c r="A91" s="73" t="s">
        <v>286</v>
      </c>
      <c r="B91" s="73" t="s">
        <v>341</v>
      </c>
      <c r="C91" s="73" t="s">
        <v>342</v>
      </c>
      <c r="D91" s="73" t="s">
        <v>33</v>
      </c>
      <c r="E91" s="73" t="s">
        <v>33</v>
      </c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 t="s">
        <v>33</v>
      </c>
      <c r="Q91" s="73"/>
      <c r="R91" s="73" t="s">
        <v>33</v>
      </c>
    </row>
    <row r="92" spans="1:18">
      <c r="A92" s="73" t="s">
        <v>286</v>
      </c>
      <c r="B92" s="73" t="s">
        <v>343</v>
      </c>
      <c r="C92" s="73" t="s">
        <v>344</v>
      </c>
      <c r="D92" s="73" t="s">
        <v>33</v>
      </c>
      <c r="E92" s="73" t="s">
        <v>33</v>
      </c>
      <c r="F92" s="73"/>
      <c r="G92" s="73" t="s">
        <v>33</v>
      </c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</row>
    <row r="93" spans="1:18" ht="18">
      <c r="A93" s="73" t="s">
        <v>286</v>
      </c>
      <c r="B93" s="73" t="s">
        <v>345</v>
      </c>
      <c r="C93" s="73" t="s">
        <v>346</v>
      </c>
      <c r="D93" s="73" t="s">
        <v>33</v>
      </c>
      <c r="E93" s="73" t="s">
        <v>33</v>
      </c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 t="s">
        <v>33</v>
      </c>
      <c r="Q93" s="73"/>
      <c r="R93" s="73" t="s">
        <v>33</v>
      </c>
    </row>
    <row r="94" spans="1:18">
      <c r="A94" s="73" t="s">
        <v>286</v>
      </c>
      <c r="B94" s="73" t="s">
        <v>347</v>
      </c>
      <c r="C94" s="73" t="s">
        <v>348</v>
      </c>
      <c r="D94" s="73" t="s">
        <v>33</v>
      </c>
      <c r="E94" s="73" t="s">
        <v>33</v>
      </c>
      <c r="F94" s="73"/>
      <c r="G94" s="73" t="s">
        <v>33</v>
      </c>
      <c r="H94" s="73"/>
      <c r="I94" s="73" t="s">
        <v>33</v>
      </c>
      <c r="J94" s="73"/>
      <c r="K94" s="73"/>
      <c r="L94" s="73"/>
      <c r="M94" s="73"/>
      <c r="N94" s="73"/>
      <c r="O94" s="73"/>
      <c r="P94" s="73" t="s">
        <v>33</v>
      </c>
      <c r="Q94" s="73"/>
      <c r="R94" s="73"/>
    </row>
    <row r="95" spans="1:18" ht="18">
      <c r="A95" s="73" t="s">
        <v>286</v>
      </c>
      <c r="B95" s="73" t="s">
        <v>349</v>
      </c>
      <c r="C95" s="73" t="s">
        <v>350</v>
      </c>
      <c r="D95" s="73" t="s">
        <v>33</v>
      </c>
      <c r="E95" s="73" t="s">
        <v>33</v>
      </c>
      <c r="F95" s="73"/>
      <c r="G95" s="73" t="s">
        <v>33</v>
      </c>
      <c r="H95" s="73"/>
      <c r="I95" s="73"/>
      <c r="J95" s="73"/>
      <c r="K95" s="73"/>
      <c r="L95" s="73"/>
      <c r="M95" s="73"/>
      <c r="N95" s="73"/>
      <c r="O95" s="73"/>
      <c r="P95" s="73" t="s">
        <v>33</v>
      </c>
      <c r="Q95" s="73" t="s">
        <v>33</v>
      </c>
      <c r="R95" s="73"/>
    </row>
    <row r="96" spans="1:18">
      <c r="A96" s="73" t="s">
        <v>286</v>
      </c>
      <c r="B96" s="73" t="s">
        <v>351</v>
      </c>
      <c r="C96" s="73" t="s">
        <v>352</v>
      </c>
      <c r="D96" s="73" t="s">
        <v>33</v>
      </c>
      <c r="E96" s="73" t="s">
        <v>33</v>
      </c>
      <c r="F96" s="73"/>
      <c r="G96" s="73" t="s">
        <v>33</v>
      </c>
      <c r="H96" s="73"/>
      <c r="I96" s="73"/>
      <c r="J96" s="73"/>
      <c r="K96" s="73"/>
      <c r="L96" s="73"/>
      <c r="M96" s="73"/>
      <c r="N96" s="73"/>
      <c r="O96" s="73" t="s">
        <v>33</v>
      </c>
      <c r="P96" s="73" t="s">
        <v>33</v>
      </c>
      <c r="Q96" s="73"/>
      <c r="R96" s="73"/>
    </row>
    <row r="97" spans="1:18" ht="18">
      <c r="A97" s="73" t="s">
        <v>286</v>
      </c>
      <c r="B97" s="73" t="s">
        <v>353</v>
      </c>
      <c r="C97" s="73" t="s">
        <v>354</v>
      </c>
      <c r="D97" s="73" t="s">
        <v>33</v>
      </c>
      <c r="E97" s="73" t="s">
        <v>33</v>
      </c>
      <c r="F97" s="73"/>
      <c r="G97" s="73" t="s">
        <v>33</v>
      </c>
      <c r="H97" s="73"/>
      <c r="I97" s="73" t="s">
        <v>33</v>
      </c>
      <c r="J97" s="73"/>
      <c r="K97" s="73"/>
      <c r="L97" s="73" t="s">
        <v>33</v>
      </c>
      <c r="M97" s="73"/>
      <c r="N97" s="73"/>
      <c r="O97" s="73"/>
      <c r="P97" s="73" t="s">
        <v>33</v>
      </c>
      <c r="Q97" s="73"/>
      <c r="R97" s="73"/>
    </row>
    <row r="98" spans="1:18" ht="18">
      <c r="A98" s="73" t="s">
        <v>286</v>
      </c>
      <c r="B98" s="73" t="s">
        <v>355</v>
      </c>
      <c r="C98" s="73" t="s">
        <v>356</v>
      </c>
      <c r="D98" s="73" t="s">
        <v>33</v>
      </c>
      <c r="E98" s="73" t="s">
        <v>33</v>
      </c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 t="s">
        <v>33</v>
      </c>
    </row>
    <row r="99" spans="1:18">
      <c r="A99" s="73" t="s">
        <v>286</v>
      </c>
      <c r="B99" s="73" t="s">
        <v>357</v>
      </c>
      <c r="C99" s="73" t="s">
        <v>358</v>
      </c>
      <c r="D99" s="73" t="s">
        <v>33</v>
      </c>
      <c r="E99" s="73" t="s">
        <v>33</v>
      </c>
      <c r="F99" s="73"/>
      <c r="G99" s="73" t="s">
        <v>33</v>
      </c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</row>
    <row r="100" spans="1:18">
      <c r="A100" s="73" t="s">
        <v>286</v>
      </c>
      <c r="B100" s="73" t="s">
        <v>359</v>
      </c>
      <c r="C100" s="73" t="s">
        <v>360</v>
      </c>
      <c r="D100" s="73" t="s">
        <v>33</v>
      </c>
      <c r="E100" s="73" t="s">
        <v>33</v>
      </c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 t="s">
        <v>33</v>
      </c>
    </row>
    <row r="101" spans="1:18" ht="18">
      <c r="A101" s="73" t="s">
        <v>286</v>
      </c>
      <c r="B101" s="73" t="s">
        <v>361</v>
      </c>
      <c r="C101" s="73" t="s">
        <v>362</v>
      </c>
      <c r="D101" s="73" t="s">
        <v>33</v>
      </c>
      <c r="E101" s="73" t="s">
        <v>33</v>
      </c>
      <c r="F101" s="73"/>
      <c r="G101" s="73" t="s">
        <v>33</v>
      </c>
      <c r="H101" s="73"/>
      <c r="I101" s="73"/>
      <c r="J101" s="73"/>
      <c r="K101" s="73"/>
      <c r="L101" s="73"/>
      <c r="M101" s="73"/>
      <c r="N101" s="73"/>
      <c r="O101" s="73"/>
      <c r="P101" s="73" t="s">
        <v>33</v>
      </c>
      <c r="Q101" s="73"/>
      <c r="R101" s="73" t="s">
        <v>33</v>
      </c>
    </row>
    <row r="102" spans="1:18">
      <c r="A102" s="73" t="s">
        <v>286</v>
      </c>
      <c r="B102" s="73" t="s">
        <v>363</v>
      </c>
      <c r="C102" s="73" t="s">
        <v>364</v>
      </c>
      <c r="D102" s="73" t="s">
        <v>33</v>
      </c>
      <c r="E102" s="73" t="s">
        <v>33</v>
      </c>
      <c r="F102" s="73"/>
      <c r="G102" s="73" t="s">
        <v>33</v>
      </c>
      <c r="H102" s="73"/>
      <c r="I102" s="73"/>
      <c r="J102" s="73"/>
      <c r="K102" s="73"/>
      <c r="L102" s="73"/>
      <c r="M102" s="73"/>
      <c r="N102" s="73"/>
      <c r="O102" s="73"/>
      <c r="P102" s="73" t="s">
        <v>33</v>
      </c>
      <c r="Q102" s="73"/>
      <c r="R102" s="73"/>
    </row>
    <row r="103" spans="1:18" ht="18">
      <c r="A103" s="73" t="s">
        <v>286</v>
      </c>
      <c r="B103" s="73" t="s">
        <v>365</v>
      </c>
      <c r="C103" s="73" t="s">
        <v>366</v>
      </c>
      <c r="D103" s="73" t="s">
        <v>33</v>
      </c>
      <c r="E103" s="73" t="s">
        <v>33</v>
      </c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 t="s">
        <v>33</v>
      </c>
    </row>
    <row r="104" spans="1:18" ht="18">
      <c r="A104" s="73" t="s">
        <v>286</v>
      </c>
      <c r="B104" s="73" t="s">
        <v>367</v>
      </c>
      <c r="C104" s="73" t="s">
        <v>368</v>
      </c>
      <c r="D104" s="73" t="s">
        <v>33</v>
      </c>
      <c r="E104" s="73" t="s">
        <v>33</v>
      </c>
      <c r="F104" s="73"/>
      <c r="G104" s="73" t="s">
        <v>33</v>
      </c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 t="s">
        <v>33</v>
      </c>
    </row>
    <row r="105" spans="1:18" ht="18">
      <c r="A105" s="73" t="s">
        <v>286</v>
      </c>
      <c r="B105" s="73" t="s">
        <v>369</v>
      </c>
      <c r="C105" s="73" t="s">
        <v>370</v>
      </c>
      <c r="D105" s="73" t="s">
        <v>33</v>
      </c>
      <c r="E105" s="73" t="s">
        <v>33</v>
      </c>
      <c r="F105" s="73"/>
      <c r="G105" s="73" t="s">
        <v>33</v>
      </c>
      <c r="H105" s="73"/>
      <c r="I105" s="73"/>
      <c r="J105" s="73"/>
      <c r="K105" s="73"/>
      <c r="L105" s="73"/>
      <c r="M105" s="73"/>
      <c r="N105" s="73"/>
      <c r="O105" s="73"/>
      <c r="P105" s="73" t="s">
        <v>33</v>
      </c>
      <c r="Q105" s="73"/>
      <c r="R105" s="73"/>
    </row>
    <row r="106" spans="1:18" ht="18">
      <c r="A106" s="73" t="s">
        <v>286</v>
      </c>
      <c r="B106" s="73" t="s">
        <v>371</v>
      </c>
      <c r="C106" s="73" t="s">
        <v>372</v>
      </c>
      <c r="D106" s="73" t="s">
        <v>33</v>
      </c>
      <c r="E106" s="73" t="s">
        <v>33</v>
      </c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 t="s">
        <v>33</v>
      </c>
    </row>
    <row r="107" spans="1:18">
      <c r="A107" s="73" t="s">
        <v>286</v>
      </c>
      <c r="B107" s="73" t="s">
        <v>373</v>
      </c>
      <c r="C107" s="73" t="s">
        <v>374</v>
      </c>
      <c r="D107" s="73" t="s">
        <v>33</v>
      </c>
      <c r="E107" s="73" t="s">
        <v>33</v>
      </c>
      <c r="F107" s="73"/>
      <c r="G107" s="73" t="s">
        <v>33</v>
      </c>
      <c r="H107" s="73"/>
      <c r="I107" s="73" t="s">
        <v>33</v>
      </c>
      <c r="J107" s="73"/>
      <c r="K107" s="73"/>
      <c r="L107" s="73" t="s">
        <v>33</v>
      </c>
      <c r="M107" s="73"/>
      <c r="N107" s="73"/>
      <c r="O107" s="73"/>
      <c r="P107" s="73" t="s">
        <v>33</v>
      </c>
      <c r="Q107" s="73"/>
      <c r="R107" s="73"/>
    </row>
    <row r="108" spans="1:18">
      <c r="A108" s="73" t="s">
        <v>286</v>
      </c>
      <c r="B108" s="73" t="s">
        <v>375</v>
      </c>
      <c r="C108" s="73" t="s">
        <v>376</v>
      </c>
      <c r="D108" s="73" t="s">
        <v>33</v>
      </c>
      <c r="E108" s="73" t="s">
        <v>33</v>
      </c>
      <c r="F108" s="73"/>
      <c r="G108" s="73" t="s">
        <v>33</v>
      </c>
      <c r="H108" s="73"/>
      <c r="I108" s="73"/>
      <c r="J108" s="73"/>
      <c r="K108" s="73"/>
      <c r="L108" s="73"/>
      <c r="M108" s="73"/>
      <c r="N108" s="73"/>
      <c r="O108" s="73"/>
      <c r="P108" s="73" t="s">
        <v>33</v>
      </c>
      <c r="Q108" s="73"/>
      <c r="R108" s="73"/>
    </row>
    <row r="109" spans="1:18">
      <c r="A109" s="73" t="s">
        <v>286</v>
      </c>
      <c r="B109" s="73" t="s">
        <v>377</v>
      </c>
      <c r="C109" s="73" t="s">
        <v>378</v>
      </c>
      <c r="D109" s="73" t="s">
        <v>33</v>
      </c>
      <c r="E109" s="73" t="s">
        <v>33</v>
      </c>
      <c r="F109" s="73"/>
      <c r="G109" s="73" t="s">
        <v>33</v>
      </c>
      <c r="H109" s="73"/>
      <c r="I109" s="73"/>
      <c r="J109" s="73"/>
      <c r="K109" s="73"/>
      <c r="L109" s="73"/>
      <c r="M109" s="73"/>
      <c r="N109" s="73"/>
      <c r="O109" s="73"/>
      <c r="P109" s="73" t="s">
        <v>33</v>
      </c>
      <c r="Q109" s="73"/>
      <c r="R109" s="73"/>
    </row>
    <row r="110" spans="1:18" ht="18">
      <c r="A110" s="73" t="s">
        <v>286</v>
      </c>
      <c r="B110" s="73" t="s">
        <v>379</v>
      </c>
      <c r="C110" s="73" t="s">
        <v>380</v>
      </c>
      <c r="D110" s="73" t="s">
        <v>33</v>
      </c>
      <c r="E110" s="73" t="s">
        <v>33</v>
      </c>
      <c r="F110" s="73"/>
      <c r="G110" s="73" t="s">
        <v>33</v>
      </c>
      <c r="H110" s="73"/>
      <c r="I110" s="73"/>
      <c r="J110" s="73"/>
      <c r="K110" s="73"/>
      <c r="L110" s="73"/>
      <c r="M110" s="73"/>
      <c r="N110" s="73"/>
      <c r="O110" s="73"/>
      <c r="P110" s="73"/>
      <c r="Q110" s="73" t="s">
        <v>33</v>
      </c>
      <c r="R110" s="73"/>
    </row>
    <row r="111" spans="1:18">
      <c r="A111" s="73" t="s">
        <v>286</v>
      </c>
      <c r="B111" s="73" t="s">
        <v>381</v>
      </c>
      <c r="C111" s="73" t="s">
        <v>382</v>
      </c>
      <c r="D111" s="73" t="s">
        <v>33</v>
      </c>
      <c r="E111" s="73" t="s">
        <v>33</v>
      </c>
      <c r="F111" s="73"/>
      <c r="G111" s="73" t="s">
        <v>33</v>
      </c>
      <c r="H111" s="73"/>
      <c r="I111" s="73"/>
      <c r="J111" s="73"/>
      <c r="K111" s="73"/>
      <c r="L111" s="73"/>
      <c r="M111" s="73"/>
      <c r="N111" s="73"/>
      <c r="O111" s="73"/>
      <c r="P111" s="73"/>
      <c r="Q111" s="73" t="s">
        <v>33</v>
      </c>
      <c r="R111" s="73"/>
    </row>
    <row r="112" spans="1:18">
      <c r="A112" s="73" t="s">
        <v>286</v>
      </c>
      <c r="B112" s="73" t="s">
        <v>383</v>
      </c>
      <c r="C112" s="73" t="s">
        <v>384</v>
      </c>
      <c r="D112" s="73" t="s">
        <v>33</v>
      </c>
      <c r="E112" s="73" t="s">
        <v>33</v>
      </c>
      <c r="F112" s="73"/>
      <c r="G112" s="73" t="s">
        <v>33</v>
      </c>
      <c r="H112" s="73"/>
      <c r="I112" s="73" t="s">
        <v>33</v>
      </c>
      <c r="J112" s="73"/>
      <c r="K112" s="73"/>
      <c r="L112" s="73" t="s">
        <v>33</v>
      </c>
      <c r="M112" s="73"/>
      <c r="N112" s="73"/>
      <c r="O112" s="73"/>
      <c r="P112" s="73"/>
      <c r="Q112" s="73"/>
      <c r="R112" s="73"/>
    </row>
    <row r="113" spans="1:18">
      <c r="A113" s="73" t="s">
        <v>286</v>
      </c>
      <c r="B113" s="73" t="s">
        <v>385</v>
      </c>
      <c r="C113" s="73" t="s">
        <v>386</v>
      </c>
      <c r="D113" s="73" t="s">
        <v>33</v>
      </c>
      <c r="E113" s="73" t="s">
        <v>33</v>
      </c>
      <c r="F113" s="73"/>
      <c r="G113" s="73" t="s">
        <v>33</v>
      </c>
      <c r="H113" s="73"/>
      <c r="I113" s="73"/>
      <c r="J113" s="73"/>
      <c r="K113" s="73"/>
      <c r="L113" s="73"/>
      <c r="M113" s="73"/>
      <c r="N113" s="73"/>
      <c r="O113" s="73"/>
      <c r="P113" s="73" t="s">
        <v>33</v>
      </c>
      <c r="Q113" s="73"/>
      <c r="R113" s="73"/>
    </row>
    <row r="114" spans="1:18" ht="18">
      <c r="A114" s="73" t="s">
        <v>286</v>
      </c>
      <c r="B114" s="73" t="s">
        <v>387</v>
      </c>
      <c r="C114" s="73" t="s">
        <v>388</v>
      </c>
      <c r="D114" s="73" t="s">
        <v>33</v>
      </c>
      <c r="E114" s="73" t="s">
        <v>33</v>
      </c>
      <c r="F114" s="73"/>
      <c r="G114" s="73" t="s">
        <v>33</v>
      </c>
      <c r="H114" s="73"/>
      <c r="I114" s="73" t="s">
        <v>33</v>
      </c>
      <c r="J114" s="73"/>
      <c r="K114" s="73"/>
      <c r="L114" s="73"/>
      <c r="M114" s="73"/>
      <c r="N114" s="73"/>
      <c r="O114" s="73"/>
      <c r="P114" s="73" t="s">
        <v>33</v>
      </c>
      <c r="Q114" s="73"/>
      <c r="R114" s="73"/>
    </row>
    <row r="115" spans="1:18" ht="18">
      <c r="A115" s="73" t="s">
        <v>286</v>
      </c>
      <c r="B115" s="73" t="s">
        <v>389</v>
      </c>
      <c r="C115" s="73" t="s">
        <v>390</v>
      </c>
      <c r="D115" s="73" t="s">
        <v>33</v>
      </c>
      <c r="E115" s="73" t="s">
        <v>678</v>
      </c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</row>
    <row r="116" spans="1:18">
      <c r="A116" s="74" t="s">
        <v>286</v>
      </c>
      <c r="B116" s="74" t="s">
        <v>391</v>
      </c>
      <c r="C116" s="74" t="s">
        <v>392</v>
      </c>
      <c r="D116" s="74" t="s">
        <v>33</v>
      </c>
      <c r="E116" s="74" t="s">
        <v>33</v>
      </c>
      <c r="F116" s="74"/>
      <c r="G116" s="74" t="s">
        <v>33</v>
      </c>
      <c r="H116" s="74"/>
      <c r="I116" s="74"/>
      <c r="J116" s="74"/>
      <c r="K116" s="74"/>
      <c r="L116" s="74"/>
      <c r="M116" s="74"/>
      <c r="N116" s="74"/>
      <c r="O116" s="74"/>
      <c r="P116" s="74" t="s">
        <v>33</v>
      </c>
      <c r="Q116" s="74"/>
      <c r="R116" s="74"/>
    </row>
    <row r="117" spans="1:18">
      <c r="A117" s="33"/>
      <c r="B117" s="34">
        <f>COUNTA(B64:B116)</f>
        <v>53</v>
      </c>
      <c r="C117" s="136"/>
      <c r="D117" s="34">
        <f t="shared" ref="D117:R117" si="4">COUNTIF(D64:D116,"Yes")</f>
        <v>53</v>
      </c>
      <c r="E117" s="34">
        <f t="shared" si="4"/>
        <v>52</v>
      </c>
      <c r="F117" s="34">
        <f t="shared" si="4"/>
        <v>0</v>
      </c>
      <c r="G117" s="34">
        <f t="shared" si="4"/>
        <v>43</v>
      </c>
      <c r="H117" s="34">
        <f t="shared" si="4"/>
        <v>0</v>
      </c>
      <c r="I117" s="34">
        <f t="shared" si="4"/>
        <v>14</v>
      </c>
      <c r="J117" s="34">
        <f t="shared" si="4"/>
        <v>0</v>
      </c>
      <c r="K117" s="34">
        <f t="shared" si="4"/>
        <v>0</v>
      </c>
      <c r="L117" s="34">
        <f t="shared" si="4"/>
        <v>4</v>
      </c>
      <c r="M117" s="34">
        <f t="shared" si="4"/>
        <v>1</v>
      </c>
      <c r="N117" s="34">
        <f t="shared" si="4"/>
        <v>0</v>
      </c>
      <c r="O117" s="34">
        <f t="shared" si="4"/>
        <v>3</v>
      </c>
      <c r="P117" s="34">
        <f t="shared" si="4"/>
        <v>34</v>
      </c>
      <c r="Q117" s="34">
        <f t="shared" si="4"/>
        <v>4</v>
      </c>
      <c r="R117" s="34">
        <f t="shared" si="4"/>
        <v>14</v>
      </c>
    </row>
    <row r="118" spans="1:18">
      <c r="A118" s="48"/>
      <c r="B118" s="48"/>
      <c r="C118" s="95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</row>
    <row r="119" spans="1:18" ht="18">
      <c r="A119" s="74" t="s">
        <v>393</v>
      </c>
      <c r="B119" s="74" t="s">
        <v>394</v>
      </c>
      <c r="C119" s="74" t="s">
        <v>395</v>
      </c>
      <c r="D119" s="74" t="s">
        <v>33</v>
      </c>
      <c r="E119" s="74" t="s">
        <v>33</v>
      </c>
      <c r="F119" s="74"/>
      <c r="G119" s="74" t="s">
        <v>33</v>
      </c>
      <c r="H119" s="74"/>
      <c r="I119" s="74"/>
      <c r="J119" s="74"/>
      <c r="K119" s="74"/>
      <c r="L119" s="74"/>
      <c r="M119" s="74"/>
      <c r="N119" s="74"/>
      <c r="O119" s="74"/>
      <c r="P119" s="74" t="s">
        <v>33</v>
      </c>
      <c r="Q119" s="74"/>
      <c r="R119" s="74"/>
    </row>
    <row r="120" spans="1:18">
      <c r="A120" s="33"/>
      <c r="B120" s="34">
        <f>COUNTA(B119:B119)</f>
        <v>1</v>
      </c>
      <c r="C120" s="136"/>
      <c r="D120" s="34">
        <f t="shared" ref="D120:R120" si="5">COUNTIF(D119:D119,"Yes")</f>
        <v>1</v>
      </c>
      <c r="E120" s="34">
        <f t="shared" si="5"/>
        <v>1</v>
      </c>
      <c r="F120" s="34">
        <f t="shared" si="5"/>
        <v>0</v>
      </c>
      <c r="G120" s="34">
        <f t="shared" si="5"/>
        <v>1</v>
      </c>
      <c r="H120" s="34">
        <f t="shared" si="5"/>
        <v>0</v>
      </c>
      <c r="I120" s="34">
        <f t="shared" si="5"/>
        <v>0</v>
      </c>
      <c r="J120" s="34">
        <f t="shared" si="5"/>
        <v>0</v>
      </c>
      <c r="K120" s="34">
        <f t="shared" si="5"/>
        <v>0</v>
      </c>
      <c r="L120" s="34">
        <f t="shared" si="5"/>
        <v>0</v>
      </c>
      <c r="M120" s="34">
        <f t="shared" si="5"/>
        <v>0</v>
      </c>
      <c r="N120" s="34">
        <f t="shared" si="5"/>
        <v>0</v>
      </c>
      <c r="O120" s="34">
        <f t="shared" si="5"/>
        <v>0</v>
      </c>
      <c r="P120" s="34">
        <f t="shared" si="5"/>
        <v>1</v>
      </c>
      <c r="Q120" s="34">
        <f t="shared" si="5"/>
        <v>0</v>
      </c>
      <c r="R120" s="34">
        <f t="shared" si="5"/>
        <v>0</v>
      </c>
    </row>
    <row r="121" spans="1:18">
      <c r="A121" s="48"/>
      <c r="B121" s="48"/>
      <c r="C121" s="95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</row>
    <row r="122" spans="1:18" ht="18">
      <c r="A122" s="73" t="s">
        <v>396</v>
      </c>
      <c r="B122" s="73" t="s">
        <v>397</v>
      </c>
      <c r="C122" s="73" t="s">
        <v>398</v>
      </c>
      <c r="D122" s="73" t="s">
        <v>33</v>
      </c>
      <c r="E122" s="73" t="s">
        <v>33</v>
      </c>
      <c r="F122" s="73"/>
      <c r="G122" s="73" t="s">
        <v>33</v>
      </c>
      <c r="H122" s="73"/>
      <c r="I122" s="73" t="s">
        <v>33</v>
      </c>
      <c r="J122" s="73"/>
      <c r="K122" s="73"/>
      <c r="L122" s="73"/>
      <c r="M122" s="73"/>
      <c r="N122" s="73"/>
      <c r="O122" s="73"/>
      <c r="P122" s="73" t="s">
        <v>33</v>
      </c>
      <c r="Q122" s="73"/>
      <c r="R122" s="73"/>
    </row>
    <row r="123" spans="1:18" ht="18">
      <c r="A123" s="73" t="s">
        <v>396</v>
      </c>
      <c r="B123" s="73" t="s">
        <v>399</v>
      </c>
      <c r="C123" s="73" t="s">
        <v>400</v>
      </c>
      <c r="D123" s="73" t="s">
        <v>33</v>
      </c>
      <c r="E123" s="73" t="s">
        <v>33</v>
      </c>
      <c r="F123" s="73"/>
      <c r="G123" s="73" t="s">
        <v>33</v>
      </c>
      <c r="H123" s="73"/>
      <c r="I123" s="73"/>
      <c r="J123" s="73"/>
      <c r="K123" s="73"/>
      <c r="L123" s="73"/>
      <c r="M123" s="73"/>
      <c r="N123" s="73"/>
      <c r="O123" s="73"/>
      <c r="P123" s="73" t="s">
        <v>33</v>
      </c>
      <c r="Q123" s="73"/>
      <c r="R123" s="73"/>
    </row>
    <row r="124" spans="1:18" ht="18">
      <c r="A124" s="73" t="s">
        <v>396</v>
      </c>
      <c r="B124" s="73" t="s">
        <v>401</v>
      </c>
      <c r="C124" s="73" t="s">
        <v>402</v>
      </c>
      <c r="D124" s="73" t="s">
        <v>33</v>
      </c>
      <c r="E124" s="73" t="s">
        <v>33</v>
      </c>
      <c r="F124" s="73"/>
      <c r="G124" s="73" t="s">
        <v>33</v>
      </c>
      <c r="H124" s="73"/>
      <c r="I124" s="73" t="s">
        <v>33</v>
      </c>
      <c r="J124" s="73"/>
      <c r="K124" s="73"/>
      <c r="L124" s="73"/>
      <c r="M124" s="73"/>
      <c r="N124" s="73"/>
      <c r="O124" s="73"/>
      <c r="P124" s="73"/>
      <c r="Q124" s="73"/>
      <c r="R124" s="73"/>
    </row>
    <row r="125" spans="1:18">
      <c r="A125" s="73" t="s">
        <v>396</v>
      </c>
      <c r="B125" s="73" t="s">
        <v>403</v>
      </c>
      <c r="C125" s="73" t="s">
        <v>404</v>
      </c>
      <c r="D125" s="73" t="s">
        <v>33</v>
      </c>
      <c r="E125" s="73" t="s">
        <v>33</v>
      </c>
      <c r="F125" s="73"/>
      <c r="G125" s="73" t="s">
        <v>33</v>
      </c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</row>
    <row r="126" spans="1:18">
      <c r="A126" s="73" t="s">
        <v>396</v>
      </c>
      <c r="B126" s="73" t="s">
        <v>405</v>
      </c>
      <c r="C126" s="73" t="s">
        <v>406</v>
      </c>
      <c r="D126" s="73" t="s">
        <v>33</v>
      </c>
      <c r="E126" s="73" t="s">
        <v>33</v>
      </c>
      <c r="F126" s="73"/>
      <c r="G126" s="73" t="s">
        <v>33</v>
      </c>
      <c r="H126" s="73"/>
      <c r="I126" s="73"/>
      <c r="J126" s="73"/>
      <c r="K126" s="73"/>
      <c r="L126" s="73"/>
      <c r="M126" s="73"/>
      <c r="N126" s="73"/>
      <c r="O126" s="73"/>
      <c r="P126" s="73" t="s">
        <v>33</v>
      </c>
      <c r="Q126" s="73"/>
      <c r="R126" s="73"/>
    </row>
    <row r="127" spans="1:18">
      <c r="A127" s="73" t="s">
        <v>396</v>
      </c>
      <c r="B127" s="73" t="s">
        <v>407</v>
      </c>
      <c r="C127" s="73" t="s">
        <v>408</v>
      </c>
      <c r="D127" s="73" t="s">
        <v>33</v>
      </c>
      <c r="E127" s="73" t="s">
        <v>33</v>
      </c>
      <c r="F127" s="73"/>
      <c r="G127" s="73" t="s">
        <v>33</v>
      </c>
      <c r="H127" s="73"/>
      <c r="I127" s="73"/>
      <c r="J127" s="73"/>
      <c r="K127" s="73"/>
      <c r="L127" s="73"/>
      <c r="M127" s="73"/>
      <c r="N127" s="73"/>
      <c r="O127" s="73"/>
      <c r="P127" s="73" t="s">
        <v>33</v>
      </c>
      <c r="Q127" s="73"/>
      <c r="R127" s="73"/>
    </row>
    <row r="128" spans="1:18" ht="12.75" customHeight="1">
      <c r="A128" s="73" t="s">
        <v>396</v>
      </c>
      <c r="B128" s="73" t="s">
        <v>409</v>
      </c>
      <c r="C128" s="73" t="s">
        <v>410</v>
      </c>
      <c r="D128" s="73" t="s">
        <v>33</v>
      </c>
      <c r="E128" s="73" t="s">
        <v>33</v>
      </c>
      <c r="F128" s="73"/>
      <c r="G128" s="73" t="s">
        <v>33</v>
      </c>
      <c r="H128" s="73"/>
      <c r="I128" s="73"/>
      <c r="J128" s="73"/>
      <c r="K128" s="73"/>
      <c r="L128" s="73"/>
      <c r="M128" s="73"/>
      <c r="N128" s="73"/>
      <c r="O128" s="73"/>
      <c r="P128" s="73" t="s">
        <v>33</v>
      </c>
      <c r="Q128" s="73"/>
      <c r="R128" s="73"/>
    </row>
    <row r="129" spans="1:18">
      <c r="A129" s="74" t="s">
        <v>396</v>
      </c>
      <c r="B129" s="74" t="s">
        <v>411</v>
      </c>
      <c r="C129" s="74" t="s">
        <v>412</v>
      </c>
      <c r="D129" s="74" t="s">
        <v>33</v>
      </c>
      <c r="E129" s="74" t="s">
        <v>33</v>
      </c>
      <c r="F129" s="74"/>
      <c r="G129" s="74" t="s">
        <v>33</v>
      </c>
      <c r="H129" s="74"/>
      <c r="I129" s="74"/>
      <c r="J129" s="74"/>
      <c r="K129" s="74"/>
      <c r="L129" s="74"/>
      <c r="M129" s="74"/>
      <c r="N129" s="74"/>
      <c r="O129" s="74"/>
      <c r="P129" s="74" t="s">
        <v>33</v>
      </c>
      <c r="Q129" s="74"/>
      <c r="R129" s="74"/>
    </row>
    <row r="130" spans="1:18">
      <c r="A130" s="33"/>
      <c r="B130" s="34">
        <f>COUNTA(B122:B129)</f>
        <v>8</v>
      </c>
      <c r="C130" s="136"/>
      <c r="D130" s="34">
        <f t="shared" ref="D130:R130" si="6">COUNTIF(D122:D129,"Yes")</f>
        <v>8</v>
      </c>
      <c r="E130" s="34">
        <f t="shared" si="6"/>
        <v>8</v>
      </c>
      <c r="F130" s="34">
        <f t="shared" si="6"/>
        <v>0</v>
      </c>
      <c r="G130" s="34">
        <f t="shared" si="6"/>
        <v>8</v>
      </c>
      <c r="H130" s="34">
        <f t="shared" si="6"/>
        <v>0</v>
      </c>
      <c r="I130" s="34">
        <f t="shared" si="6"/>
        <v>2</v>
      </c>
      <c r="J130" s="34">
        <f t="shared" si="6"/>
        <v>0</v>
      </c>
      <c r="K130" s="34">
        <f t="shared" si="6"/>
        <v>0</v>
      </c>
      <c r="L130" s="34">
        <f t="shared" si="6"/>
        <v>0</v>
      </c>
      <c r="M130" s="34">
        <f t="shared" si="6"/>
        <v>0</v>
      </c>
      <c r="N130" s="34">
        <f t="shared" si="6"/>
        <v>0</v>
      </c>
      <c r="O130" s="34">
        <f t="shared" si="6"/>
        <v>0</v>
      </c>
      <c r="P130" s="34">
        <f t="shared" si="6"/>
        <v>6</v>
      </c>
      <c r="Q130" s="34">
        <f t="shared" si="6"/>
        <v>0</v>
      </c>
      <c r="R130" s="34">
        <f t="shared" si="6"/>
        <v>0</v>
      </c>
    </row>
    <row r="131" spans="1:18">
      <c r="A131" s="48"/>
      <c r="B131" s="48"/>
      <c r="C131" s="95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</row>
    <row r="132" spans="1:18" ht="18">
      <c r="A132" s="73" t="s">
        <v>413</v>
      </c>
      <c r="B132" s="73" t="s">
        <v>414</v>
      </c>
      <c r="C132" s="73" t="s">
        <v>415</v>
      </c>
      <c r="D132" s="73" t="s">
        <v>33</v>
      </c>
      <c r="E132" s="73" t="s">
        <v>33</v>
      </c>
      <c r="F132" s="73"/>
      <c r="G132" s="73" t="s">
        <v>33</v>
      </c>
      <c r="H132" s="73"/>
      <c r="I132" s="73"/>
      <c r="J132" s="73"/>
      <c r="K132" s="73"/>
      <c r="L132" s="73"/>
      <c r="M132" s="73"/>
      <c r="N132" s="73"/>
      <c r="O132" s="73"/>
      <c r="P132" s="73" t="s">
        <v>33</v>
      </c>
      <c r="Q132" s="73"/>
      <c r="R132" s="73"/>
    </row>
    <row r="133" spans="1:18">
      <c r="A133" s="73" t="s">
        <v>413</v>
      </c>
      <c r="B133" s="73" t="s">
        <v>416</v>
      </c>
      <c r="C133" s="73" t="s">
        <v>417</v>
      </c>
      <c r="D133" s="73" t="s">
        <v>33</v>
      </c>
      <c r="E133" s="73" t="s">
        <v>33</v>
      </c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 t="s">
        <v>33</v>
      </c>
    </row>
    <row r="134" spans="1:18">
      <c r="A134" s="73" t="s">
        <v>413</v>
      </c>
      <c r="B134" s="73" t="s">
        <v>418</v>
      </c>
      <c r="C134" s="73" t="s">
        <v>419</v>
      </c>
      <c r="D134" s="73" t="s">
        <v>33</v>
      </c>
      <c r="E134" s="73" t="s">
        <v>33</v>
      </c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 t="s">
        <v>33</v>
      </c>
    </row>
    <row r="135" spans="1:18">
      <c r="A135" s="73" t="s">
        <v>413</v>
      </c>
      <c r="B135" s="73" t="s">
        <v>420</v>
      </c>
      <c r="C135" s="73" t="s">
        <v>421</v>
      </c>
      <c r="D135" s="73" t="s">
        <v>33</v>
      </c>
      <c r="E135" s="73" t="s">
        <v>33</v>
      </c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 t="s">
        <v>33</v>
      </c>
    </row>
    <row r="136" spans="1:18" ht="18">
      <c r="A136" s="73" t="s">
        <v>413</v>
      </c>
      <c r="B136" s="73" t="s">
        <v>422</v>
      </c>
      <c r="C136" s="73" t="s">
        <v>423</v>
      </c>
      <c r="D136" s="73" t="s">
        <v>33</v>
      </c>
      <c r="E136" s="73" t="s">
        <v>33</v>
      </c>
      <c r="F136" s="73"/>
      <c r="G136" s="73" t="s">
        <v>33</v>
      </c>
      <c r="H136" s="73"/>
      <c r="I136" s="73"/>
      <c r="J136" s="73"/>
      <c r="K136" s="73"/>
      <c r="L136" s="73"/>
      <c r="M136" s="73"/>
      <c r="N136" s="73"/>
      <c r="O136" s="73"/>
      <c r="P136" s="73" t="s">
        <v>33</v>
      </c>
      <c r="Q136" s="73"/>
      <c r="R136" s="73"/>
    </row>
    <row r="137" spans="1:18">
      <c r="A137" s="73" t="s">
        <v>413</v>
      </c>
      <c r="B137" s="73" t="s">
        <v>424</v>
      </c>
      <c r="C137" s="73" t="s">
        <v>425</v>
      </c>
      <c r="D137" s="73" t="s">
        <v>33</v>
      </c>
      <c r="E137" s="73" t="s">
        <v>33</v>
      </c>
      <c r="F137" s="73"/>
      <c r="G137" s="73" t="s">
        <v>33</v>
      </c>
      <c r="H137" s="73"/>
      <c r="I137" s="73"/>
      <c r="J137" s="73"/>
      <c r="K137" s="73"/>
      <c r="L137" s="73"/>
      <c r="M137" s="73"/>
      <c r="N137" s="73"/>
      <c r="O137" s="73"/>
      <c r="P137" s="73" t="s">
        <v>33</v>
      </c>
      <c r="Q137" s="73"/>
      <c r="R137" s="73"/>
    </row>
    <row r="138" spans="1:18" ht="18">
      <c r="A138" s="73" t="s">
        <v>413</v>
      </c>
      <c r="B138" s="73" t="s">
        <v>426</v>
      </c>
      <c r="C138" s="73" t="s">
        <v>427</v>
      </c>
      <c r="D138" s="73" t="s">
        <v>33</v>
      </c>
      <c r="E138" s="73" t="s">
        <v>33</v>
      </c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 t="s">
        <v>33</v>
      </c>
      <c r="Q138" s="73"/>
      <c r="R138" s="73" t="s">
        <v>33</v>
      </c>
    </row>
    <row r="139" spans="1:18">
      <c r="A139" s="73" t="s">
        <v>413</v>
      </c>
      <c r="B139" s="73" t="s">
        <v>428</v>
      </c>
      <c r="C139" s="73" t="s">
        <v>429</v>
      </c>
      <c r="D139" s="73" t="s">
        <v>33</v>
      </c>
      <c r="E139" s="73" t="s">
        <v>33</v>
      </c>
      <c r="F139" s="73"/>
      <c r="G139" s="73" t="s">
        <v>33</v>
      </c>
      <c r="H139" s="73"/>
      <c r="I139" s="73"/>
      <c r="J139" s="73"/>
      <c r="K139" s="73"/>
      <c r="L139" s="73"/>
      <c r="M139" s="73"/>
      <c r="N139" s="73"/>
      <c r="O139" s="73"/>
      <c r="P139" s="73" t="s">
        <v>33</v>
      </c>
      <c r="Q139" s="73"/>
      <c r="R139" s="73"/>
    </row>
    <row r="140" spans="1:18" ht="18">
      <c r="A140" s="74" t="s">
        <v>413</v>
      </c>
      <c r="B140" s="74" t="s">
        <v>430</v>
      </c>
      <c r="C140" s="74" t="s">
        <v>431</v>
      </c>
      <c r="D140" s="74" t="s">
        <v>33</v>
      </c>
      <c r="E140" s="74" t="s">
        <v>33</v>
      </c>
      <c r="F140" s="74"/>
      <c r="G140" s="74" t="s">
        <v>33</v>
      </c>
      <c r="H140" s="74"/>
      <c r="I140" s="74"/>
      <c r="J140" s="74"/>
      <c r="K140" s="74"/>
      <c r="L140" s="74"/>
      <c r="M140" s="74"/>
      <c r="N140" s="74"/>
      <c r="O140" s="74"/>
      <c r="P140" s="74" t="s">
        <v>33</v>
      </c>
      <c r="Q140" s="74"/>
      <c r="R140" s="74"/>
    </row>
    <row r="141" spans="1:18">
      <c r="A141" s="33"/>
      <c r="B141" s="34">
        <f>COUNTA(B132:B140)</f>
        <v>9</v>
      </c>
      <c r="C141" s="136"/>
      <c r="D141" s="34">
        <f t="shared" ref="D141:R141" si="7">COUNTIF(D132:D140,"Yes")</f>
        <v>9</v>
      </c>
      <c r="E141" s="34">
        <f t="shared" si="7"/>
        <v>9</v>
      </c>
      <c r="F141" s="34">
        <f t="shared" si="7"/>
        <v>0</v>
      </c>
      <c r="G141" s="34">
        <f t="shared" si="7"/>
        <v>5</v>
      </c>
      <c r="H141" s="34">
        <f t="shared" si="7"/>
        <v>0</v>
      </c>
      <c r="I141" s="34">
        <f t="shared" si="7"/>
        <v>0</v>
      </c>
      <c r="J141" s="34">
        <f t="shared" si="7"/>
        <v>0</v>
      </c>
      <c r="K141" s="34">
        <f t="shared" si="7"/>
        <v>0</v>
      </c>
      <c r="L141" s="34">
        <f t="shared" si="7"/>
        <v>0</v>
      </c>
      <c r="M141" s="34">
        <f t="shared" si="7"/>
        <v>0</v>
      </c>
      <c r="N141" s="34">
        <f t="shared" si="7"/>
        <v>0</v>
      </c>
      <c r="O141" s="34">
        <f t="shared" si="7"/>
        <v>0</v>
      </c>
      <c r="P141" s="34">
        <f t="shared" si="7"/>
        <v>6</v>
      </c>
      <c r="Q141" s="34">
        <f t="shared" si="7"/>
        <v>0</v>
      </c>
      <c r="R141" s="34">
        <f t="shared" si="7"/>
        <v>4</v>
      </c>
    </row>
    <row r="142" spans="1:18">
      <c r="A142" s="48"/>
      <c r="B142" s="48"/>
      <c r="C142" s="95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</row>
    <row r="143" spans="1:18">
      <c r="A143" s="73" t="s">
        <v>432</v>
      </c>
      <c r="B143" s="73" t="s">
        <v>433</v>
      </c>
      <c r="C143" s="73" t="s">
        <v>434</v>
      </c>
      <c r="D143" s="73" t="s">
        <v>33</v>
      </c>
      <c r="E143" s="73" t="s">
        <v>33</v>
      </c>
      <c r="F143" s="73"/>
      <c r="G143" s="73" t="s">
        <v>33</v>
      </c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</row>
    <row r="144" spans="1:18">
      <c r="A144" s="73" t="s">
        <v>432</v>
      </c>
      <c r="B144" s="73" t="s">
        <v>435</v>
      </c>
      <c r="C144" s="73" t="s">
        <v>436</v>
      </c>
      <c r="D144" s="73" t="s">
        <v>33</v>
      </c>
      <c r="E144" s="73" t="s">
        <v>33</v>
      </c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 t="s">
        <v>33</v>
      </c>
      <c r="Q144" s="73"/>
      <c r="R144" s="73"/>
    </row>
    <row r="145" spans="1:18" ht="18">
      <c r="A145" s="73" t="s">
        <v>432</v>
      </c>
      <c r="B145" s="73" t="s">
        <v>437</v>
      </c>
      <c r="C145" s="73" t="s">
        <v>438</v>
      </c>
      <c r="D145" s="73" t="s">
        <v>33</v>
      </c>
      <c r="E145" s="73" t="s">
        <v>33</v>
      </c>
      <c r="F145" s="73"/>
      <c r="G145" s="73" t="s">
        <v>33</v>
      </c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</row>
    <row r="146" spans="1:18" ht="18">
      <c r="A146" s="73" t="s">
        <v>432</v>
      </c>
      <c r="B146" s="73" t="s">
        <v>439</v>
      </c>
      <c r="C146" s="73" t="s">
        <v>440</v>
      </c>
      <c r="D146" s="73" t="s">
        <v>33</v>
      </c>
      <c r="E146" s="73" t="s">
        <v>33</v>
      </c>
      <c r="F146" s="73"/>
      <c r="G146" s="73" t="s">
        <v>33</v>
      </c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</row>
    <row r="147" spans="1:18" ht="18">
      <c r="A147" s="73" t="s">
        <v>432</v>
      </c>
      <c r="B147" s="73" t="s">
        <v>441</v>
      </c>
      <c r="C147" s="73" t="s">
        <v>442</v>
      </c>
      <c r="D147" s="73" t="s">
        <v>33</v>
      </c>
      <c r="E147" s="73" t="s">
        <v>33</v>
      </c>
      <c r="F147" s="73"/>
      <c r="G147" s="73" t="s">
        <v>33</v>
      </c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</row>
    <row r="148" spans="1:18" ht="18">
      <c r="A148" s="73" t="s">
        <v>432</v>
      </c>
      <c r="B148" s="73" t="s">
        <v>443</v>
      </c>
      <c r="C148" s="73" t="s">
        <v>444</v>
      </c>
      <c r="D148" s="73" t="s">
        <v>33</v>
      </c>
      <c r="E148" s="73" t="s">
        <v>33</v>
      </c>
      <c r="F148" s="73"/>
      <c r="G148" s="73" t="s">
        <v>33</v>
      </c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</row>
    <row r="149" spans="1:18" ht="18">
      <c r="A149" s="73" t="s">
        <v>432</v>
      </c>
      <c r="B149" s="73" t="s">
        <v>445</v>
      </c>
      <c r="C149" s="73" t="s">
        <v>446</v>
      </c>
      <c r="D149" s="73" t="s">
        <v>33</v>
      </c>
      <c r="E149" s="73" t="s">
        <v>33</v>
      </c>
      <c r="F149" s="73"/>
      <c r="G149" s="73" t="s">
        <v>33</v>
      </c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</row>
    <row r="150" spans="1:18">
      <c r="A150" s="73" t="s">
        <v>432</v>
      </c>
      <c r="B150" s="73" t="s">
        <v>447</v>
      </c>
      <c r="C150" s="73" t="s">
        <v>448</v>
      </c>
      <c r="D150" s="73" t="s">
        <v>33</v>
      </c>
      <c r="E150" s="73" t="s">
        <v>33</v>
      </c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 t="s">
        <v>33</v>
      </c>
      <c r="Q150" s="73"/>
      <c r="R150" s="73"/>
    </row>
    <row r="151" spans="1:18" ht="18">
      <c r="A151" s="73" t="s">
        <v>432</v>
      </c>
      <c r="B151" s="73" t="s">
        <v>449</v>
      </c>
      <c r="C151" s="73" t="s">
        <v>450</v>
      </c>
      <c r="D151" s="73" t="s">
        <v>33</v>
      </c>
      <c r="E151" s="73" t="s">
        <v>33</v>
      </c>
      <c r="F151" s="73"/>
      <c r="G151" s="73" t="s">
        <v>33</v>
      </c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</row>
    <row r="152" spans="1:18" ht="18">
      <c r="A152" s="73" t="s">
        <v>432</v>
      </c>
      <c r="B152" s="73" t="s">
        <v>451</v>
      </c>
      <c r="C152" s="73" t="s">
        <v>452</v>
      </c>
      <c r="D152" s="73" t="s">
        <v>33</v>
      </c>
      <c r="E152" s="73" t="s">
        <v>33</v>
      </c>
      <c r="F152" s="73"/>
      <c r="G152" s="73" t="s">
        <v>33</v>
      </c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</row>
    <row r="153" spans="1:18" ht="18">
      <c r="A153" s="73" t="s">
        <v>432</v>
      </c>
      <c r="B153" s="73" t="s">
        <v>453</v>
      </c>
      <c r="C153" s="73" t="s">
        <v>454</v>
      </c>
      <c r="D153" s="73" t="s">
        <v>33</v>
      </c>
      <c r="E153" s="73" t="s">
        <v>33</v>
      </c>
      <c r="F153" s="73"/>
      <c r="G153" s="73" t="s">
        <v>33</v>
      </c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</row>
    <row r="154" spans="1:18" ht="12.75" customHeight="1">
      <c r="A154" s="73" t="s">
        <v>432</v>
      </c>
      <c r="B154" s="73" t="s">
        <v>455</v>
      </c>
      <c r="C154" s="73" t="s">
        <v>456</v>
      </c>
      <c r="D154" s="73" t="s">
        <v>33</v>
      </c>
      <c r="E154" s="73" t="s">
        <v>33</v>
      </c>
      <c r="F154" s="73"/>
      <c r="G154" s="73" t="s">
        <v>33</v>
      </c>
      <c r="H154" s="73"/>
      <c r="I154" s="73"/>
      <c r="J154" s="73"/>
      <c r="K154" s="73"/>
      <c r="L154" s="73"/>
      <c r="M154" s="73"/>
      <c r="N154" s="73"/>
      <c r="O154" s="73"/>
      <c r="P154" s="73" t="s">
        <v>33</v>
      </c>
      <c r="Q154" s="73"/>
      <c r="R154" s="73"/>
    </row>
    <row r="155" spans="1:18" ht="18">
      <c r="A155" s="73" t="s">
        <v>432</v>
      </c>
      <c r="B155" s="73" t="s">
        <v>457</v>
      </c>
      <c r="C155" s="73" t="s">
        <v>458</v>
      </c>
      <c r="D155" s="73" t="s">
        <v>33</v>
      </c>
      <c r="E155" s="73" t="s">
        <v>33</v>
      </c>
      <c r="F155" s="73"/>
      <c r="G155" s="73" t="s">
        <v>33</v>
      </c>
      <c r="H155" s="73"/>
      <c r="I155" s="73"/>
      <c r="J155" s="73"/>
      <c r="K155" s="73"/>
      <c r="L155" s="73"/>
      <c r="M155" s="73"/>
      <c r="N155" s="73"/>
      <c r="O155" s="73"/>
      <c r="P155" s="73" t="s">
        <v>33</v>
      </c>
      <c r="Q155" s="73"/>
      <c r="R155" s="73"/>
    </row>
    <row r="156" spans="1:18" ht="18">
      <c r="A156" s="73" t="s">
        <v>432</v>
      </c>
      <c r="B156" s="73" t="s">
        <v>459</v>
      </c>
      <c r="C156" s="73" t="s">
        <v>460</v>
      </c>
      <c r="D156" s="73" t="s">
        <v>33</v>
      </c>
      <c r="E156" s="73" t="s">
        <v>33</v>
      </c>
      <c r="F156" s="73"/>
      <c r="G156" s="73" t="s">
        <v>33</v>
      </c>
      <c r="H156" s="73"/>
      <c r="I156" s="73"/>
      <c r="J156" s="73"/>
      <c r="K156" s="73"/>
      <c r="L156" s="73"/>
      <c r="M156" s="73"/>
      <c r="N156" s="73"/>
      <c r="O156" s="73"/>
      <c r="P156" s="73" t="s">
        <v>33</v>
      </c>
      <c r="Q156" s="73"/>
      <c r="R156" s="73"/>
    </row>
    <row r="157" spans="1:18">
      <c r="A157" s="73" t="s">
        <v>432</v>
      </c>
      <c r="B157" s="73" t="s">
        <v>461</v>
      </c>
      <c r="C157" s="73" t="s">
        <v>462</v>
      </c>
      <c r="D157" s="73" t="s">
        <v>33</v>
      </c>
      <c r="E157" s="73" t="s">
        <v>33</v>
      </c>
      <c r="F157" s="73"/>
      <c r="G157" s="73" t="s">
        <v>33</v>
      </c>
      <c r="H157" s="73"/>
      <c r="I157" s="73"/>
      <c r="J157" s="73"/>
      <c r="K157" s="73"/>
      <c r="L157" s="73"/>
      <c r="M157" s="73"/>
      <c r="N157" s="73"/>
      <c r="O157" s="73"/>
      <c r="P157" s="73" t="s">
        <v>33</v>
      </c>
      <c r="Q157" s="73"/>
      <c r="R157" s="73"/>
    </row>
    <row r="158" spans="1:18">
      <c r="A158" s="73" t="s">
        <v>432</v>
      </c>
      <c r="B158" s="73" t="s">
        <v>463</v>
      </c>
      <c r="C158" s="73" t="s">
        <v>464</v>
      </c>
      <c r="D158" s="73" t="s">
        <v>33</v>
      </c>
      <c r="E158" s="73" t="s">
        <v>33</v>
      </c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 t="s">
        <v>33</v>
      </c>
    </row>
    <row r="159" spans="1:18">
      <c r="A159" s="73" t="s">
        <v>432</v>
      </c>
      <c r="B159" s="73" t="s">
        <v>465</v>
      </c>
      <c r="C159" s="73" t="s">
        <v>466</v>
      </c>
      <c r="D159" s="73" t="s">
        <v>33</v>
      </c>
      <c r="E159" s="73" t="s">
        <v>33</v>
      </c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 t="s">
        <v>33</v>
      </c>
    </row>
    <row r="160" spans="1:18" ht="18">
      <c r="A160" s="73" t="s">
        <v>432</v>
      </c>
      <c r="B160" s="73" t="s">
        <v>467</v>
      </c>
      <c r="C160" s="73" t="s">
        <v>468</v>
      </c>
      <c r="D160" s="73" t="s">
        <v>33</v>
      </c>
      <c r="E160" s="73" t="s">
        <v>33</v>
      </c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 t="s">
        <v>33</v>
      </c>
      <c r="Q160" s="73"/>
      <c r="R160" s="73"/>
    </row>
    <row r="161" spans="1:18" ht="18">
      <c r="A161" s="73" t="s">
        <v>432</v>
      </c>
      <c r="B161" s="73" t="s">
        <v>469</v>
      </c>
      <c r="C161" s="73" t="s">
        <v>470</v>
      </c>
      <c r="D161" s="73" t="s">
        <v>33</v>
      </c>
      <c r="E161" s="73" t="s">
        <v>33</v>
      </c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 t="s">
        <v>33</v>
      </c>
    </row>
    <row r="162" spans="1:18" ht="18">
      <c r="A162" s="73" t="s">
        <v>432</v>
      </c>
      <c r="B162" s="73" t="s">
        <v>471</v>
      </c>
      <c r="C162" s="73" t="s">
        <v>472</v>
      </c>
      <c r="D162" s="73" t="s">
        <v>33</v>
      </c>
      <c r="E162" s="73" t="s">
        <v>33</v>
      </c>
      <c r="F162" s="73" t="s">
        <v>33</v>
      </c>
      <c r="G162" s="73" t="s">
        <v>33</v>
      </c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</row>
    <row r="163" spans="1:18">
      <c r="A163" s="73" t="s">
        <v>432</v>
      </c>
      <c r="B163" s="73" t="s">
        <v>473</v>
      </c>
      <c r="C163" s="73" t="s">
        <v>474</v>
      </c>
      <c r="D163" s="73" t="s">
        <v>33</v>
      </c>
      <c r="E163" s="73" t="s">
        <v>33</v>
      </c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 t="s">
        <v>33</v>
      </c>
      <c r="Q163" s="73"/>
      <c r="R163" s="73"/>
    </row>
    <row r="164" spans="1:18">
      <c r="A164" s="73" t="s">
        <v>432</v>
      </c>
      <c r="B164" s="73" t="s">
        <v>475</v>
      </c>
      <c r="C164" s="73" t="s">
        <v>476</v>
      </c>
      <c r="D164" s="73" t="s">
        <v>33</v>
      </c>
      <c r="E164" s="73" t="s">
        <v>33</v>
      </c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 t="s">
        <v>33</v>
      </c>
    </row>
    <row r="165" spans="1:18">
      <c r="A165" s="73" t="s">
        <v>432</v>
      </c>
      <c r="B165" s="73" t="s">
        <v>477</v>
      </c>
      <c r="C165" s="73" t="s">
        <v>478</v>
      </c>
      <c r="D165" s="73" t="s">
        <v>33</v>
      </c>
      <c r="E165" s="73" t="s">
        <v>33</v>
      </c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 t="s">
        <v>33</v>
      </c>
    </row>
    <row r="166" spans="1:18" ht="18">
      <c r="A166" s="73" t="s">
        <v>432</v>
      </c>
      <c r="B166" s="73" t="s">
        <v>479</v>
      </c>
      <c r="C166" s="73" t="s">
        <v>480</v>
      </c>
      <c r="D166" s="73" t="s">
        <v>33</v>
      </c>
      <c r="E166" s="73" t="s">
        <v>33</v>
      </c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 t="s">
        <v>33</v>
      </c>
    </row>
    <row r="167" spans="1:18">
      <c r="A167" s="73" t="s">
        <v>432</v>
      </c>
      <c r="B167" s="73" t="s">
        <v>481</v>
      </c>
      <c r="C167" s="73" t="s">
        <v>482</v>
      </c>
      <c r="D167" s="73" t="s">
        <v>33</v>
      </c>
      <c r="E167" s="73" t="s">
        <v>33</v>
      </c>
      <c r="F167" s="73"/>
      <c r="G167" s="73" t="s">
        <v>33</v>
      </c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</row>
    <row r="168" spans="1:18">
      <c r="A168" s="73" t="s">
        <v>432</v>
      </c>
      <c r="B168" s="73" t="s">
        <v>483</v>
      </c>
      <c r="C168" s="73" t="s">
        <v>484</v>
      </c>
      <c r="D168" s="73" t="s">
        <v>33</v>
      </c>
      <c r="E168" s="73" t="s">
        <v>33</v>
      </c>
      <c r="F168" s="73"/>
      <c r="G168" s="73" t="s">
        <v>33</v>
      </c>
      <c r="H168" s="73"/>
      <c r="I168" s="73"/>
      <c r="J168" s="73"/>
      <c r="K168" s="73"/>
      <c r="L168" s="73"/>
      <c r="M168" s="73"/>
      <c r="N168" s="73"/>
      <c r="O168" s="73"/>
      <c r="P168" s="73" t="s">
        <v>33</v>
      </c>
      <c r="Q168" s="73"/>
      <c r="R168" s="73"/>
    </row>
    <row r="169" spans="1:18">
      <c r="A169" s="73" t="s">
        <v>432</v>
      </c>
      <c r="B169" s="73" t="s">
        <v>485</v>
      </c>
      <c r="C169" s="73" t="s">
        <v>486</v>
      </c>
      <c r="D169" s="73" t="s">
        <v>33</v>
      </c>
      <c r="E169" s="73" t="s">
        <v>33</v>
      </c>
      <c r="F169" s="73" t="s">
        <v>33</v>
      </c>
      <c r="G169" s="73" t="s">
        <v>33</v>
      </c>
      <c r="H169" s="73"/>
      <c r="I169" s="73"/>
      <c r="J169" s="73"/>
      <c r="K169" s="73"/>
      <c r="L169" s="73"/>
      <c r="M169" s="73"/>
      <c r="N169" s="73"/>
      <c r="O169" s="73"/>
      <c r="P169" s="73" t="s">
        <v>33</v>
      </c>
      <c r="Q169" s="73"/>
      <c r="R169" s="73"/>
    </row>
    <row r="170" spans="1:18">
      <c r="A170" s="73" t="s">
        <v>432</v>
      </c>
      <c r="B170" s="73" t="s">
        <v>487</v>
      </c>
      <c r="C170" s="73" t="s">
        <v>488</v>
      </c>
      <c r="D170" s="73" t="s">
        <v>33</v>
      </c>
      <c r="E170" s="73" t="s">
        <v>33</v>
      </c>
      <c r="F170" s="73"/>
      <c r="G170" s="73" t="s">
        <v>33</v>
      </c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</row>
    <row r="171" spans="1:18">
      <c r="A171" s="73" t="s">
        <v>432</v>
      </c>
      <c r="B171" s="73" t="s">
        <v>489</v>
      </c>
      <c r="C171" s="73" t="s">
        <v>490</v>
      </c>
      <c r="D171" s="73" t="s">
        <v>33</v>
      </c>
      <c r="E171" s="73" t="s">
        <v>33</v>
      </c>
      <c r="F171" s="73"/>
      <c r="G171" s="73" t="s">
        <v>33</v>
      </c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</row>
    <row r="172" spans="1:18">
      <c r="A172" s="73" t="s">
        <v>432</v>
      </c>
      <c r="B172" s="73" t="s">
        <v>491</v>
      </c>
      <c r="C172" s="73" t="s">
        <v>492</v>
      </c>
      <c r="D172" s="73" t="s">
        <v>33</v>
      </c>
      <c r="E172" s="73" t="s">
        <v>33</v>
      </c>
      <c r="F172" s="73"/>
      <c r="G172" s="73" t="s">
        <v>33</v>
      </c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</row>
    <row r="173" spans="1:18">
      <c r="A173" s="73" t="s">
        <v>432</v>
      </c>
      <c r="B173" s="73" t="s">
        <v>493</v>
      </c>
      <c r="C173" s="73" t="s">
        <v>494</v>
      </c>
      <c r="D173" s="73" t="s">
        <v>33</v>
      </c>
      <c r="E173" s="73" t="s">
        <v>33</v>
      </c>
      <c r="F173" s="73" t="s">
        <v>33</v>
      </c>
      <c r="G173" s="73" t="s">
        <v>33</v>
      </c>
      <c r="H173" s="73"/>
      <c r="I173" s="73"/>
      <c r="J173" s="73"/>
      <c r="K173" s="73"/>
      <c r="L173" s="73"/>
      <c r="M173" s="73"/>
      <c r="N173" s="73"/>
      <c r="O173" s="73"/>
      <c r="P173" s="73" t="s">
        <v>33</v>
      </c>
      <c r="Q173" s="73"/>
      <c r="R173" s="73"/>
    </row>
    <row r="174" spans="1:18">
      <c r="A174" s="73" t="s">
        <v>432</v>
      </c>
      <c r="B174" s="73" t="s">
        <v>495</v>
      </c>
      <c r="C174" s="73" t="s">
        <v>496</v>
      </c>
      <c r="D174" s="73" t="s">
        <v>33</v>
      </c>
      <c r="E174" s="73" t="s">
        <v>33</v>
      </c>
      <c r="F174" s="73" t="s">
        <v>33</v>
      </c>
      <c r="G174" s="73" t="s">
        <v>33</v>
      </c>
      <c r="H174" s="73"/>
      <c r="I174" s="73"/>
      <c r="J174" s="73"/>
      <c r="K174" s="73"/>
      <c r="L174" s="73"/>
      <c r="M174" s="73"/>
      <c r="N174" s="73"/>
      <c r="O174" s="73"/>
      <c r="P174" s="73" t="s">
        <v>33</v>
      </c>
      <c r="Q174" s="73"/>
      <c r="R174" s="73"/>
    </row>
    <row r="175" spans="1:18">
      <c r="A175" s="73" t="s">
        <v>432</v>
      </c>
      <c r="B175" s="73" t="s">
        <v>497</v>
      </c>
      <c r="C175" s="73" t="s">
        <v>498</v>
      </c>
      <c r="D175" s="73" t="s">
        <v>33</v>
      </c>
      <c r="E175" s="73" t="s">
        <v>33</v>
      </c>
      <c r="F175" s="73"/>
      <c r="G175" s="73" t="s">
        <v>33</v>
      </c>
      <c r="H175" s="73"/>
      <c r="I175" s="73"/>
      <c r="J175" s="73"/>
      <c r="K175" s="73"/>
      <c r="L175" s="73"/>
      <c r="M175" s="73"/>
      <c r="N175" s="73"/>
      <c r="O175" s="73"/>
      <c r="P175" s="73" t="s">
        <v>33</v>
      </c>
      <c r="Q175" s="73"/>
      <c r="R175" s="73"/>
    </row>
    <row r="176" spans="1:18" ht="18">
      <c r="A176" s="73" t="s">
        <v>432</v>
      </c>
      <c r="B176" s="73" t="s">
        <v>499</v>
      </c>
      <c r="C176" s="73" t="s">
        <v>500</v>
      </c>
      <c r="D176" s="73" t="s">
        <v>33</v>
      </c>
      <c r="E176" s="73" t="s">
        <v>33</v>
      </c>
      <c r="F176" s="73" t="s">
        <v>33</v>
      </c>
      <c r="G176" s="73" t="s">
        <v>33</v>
      </c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</row>
    <row r="177" spans="1:18">
      <c r="A177" s="73" t="s">
        <v>432</v>
      </c>
      <c r="B177" s="73" t="s">
        <v>501</v>
      </c>
      <c r="C177" s="73" t="s">
        <v>502</v>
      </c>
      <c r="D177" s="73" t="s">
        <v>33</v>
      </c>
      <c r="E177" s="73" t="s">
        <v>33</v>
      </c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 t="s">
        <v>33</v>
      </c>
    </row>
    <row r="178" spans="1:18">
      <c r="A178" s="73" t="s">
        <v>432</v>
      </c>
      <c r="B178" s="73" t="s">
        <v>503</v>
      </c>
      <c r="C178" s="73" t="s">
        <v>504</v>
      </c>
      <c r="D178" s="73" t="s">
        <v>33</v>
      </c>
      <c r="E178" s="73" t="s">
        <v>33</v>
      </c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 t="s">
        <v>33</v>
      </c>
    </row>
    <row r="179" spans="1:18">
      <c r="A179" s="73" t="s">
        <v>432</v>
      </c>
      <c r="B179" s="73" t="s">
        <v>505</v>
      </c>
      <c r="C179" s="73" t="s">
        <v>506</v>
      </c>
      <c r="D179" s="73" t="s">
        <v>33</v>
      </c>
      <c r="E179" s="73" t="s">
        <v>33</v>
      </c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 t="s">
        <v>33</v>
      </c>
    </row>
    <row r="180" spans="1:18">
      <c r="A180" s="73" t="s">
        <v>432</v>
      </c>
      <c r="B180" s="73" t="s">
        <v>507</v>
      </c>
      <c r="C180" s="73" t="s">
        <v>508</v>
      </c>
      <c r="D180" s="73" t="s">
        <v>33</v>
      </c>
      <c r="E180" s="73" t="s">
        <v>33</v>
      </c>
      <c r="F180" s="73"/>
      <c r="G180" s="73" t="s">
        <v>33</v>
      </c>
      <c r="H180" s="73"/>
      <c r="I180" s="73"/>
      <c r="J180" s="73"/>
      <c r="K180" s="73"/>
      <c r="L180" s="73"/>
      <c r="M180" s="73"/>
      <c r="N180" s="73"/>
      <c r="O180" s="73"/>
      <c r="P180" s="73" t="s">
        <v>33</v>
      </c>
      <c r="Q180" s="73"/>
      <c r="R180" s="73"/>
    </row>
    <row r="181" spans="1:18" ht="18">
      <c r="A181" s="73" t="s">
        <v>432</v>
      </c>
      <c r="B181" s="73" t="s">
        <v>509</v>
      </c>
      <c r="C181" s="73" t="s">
        <v>510</v>
      </c>
      <c r="D181" s="73" t="s">
        <v>33</v>
      </c>
      <c r="E181" s="73" t="s">
        <v>33</v>
      </c>
      <c r="F181" s="73"/>
      <c r="G181" s="73" t="s">
        <v>33</v>
      </c>
      <c r="H181" s="73"/>
      <c r="I181" s="73"/>
      <c r="J181" s="73"/>
      <c r="K181" s="73"/>
      <c r="L181" s="73"/>
      <c r="M181" s="73"/>
      <c r="N181" s="73"/>
      <c r="O181" s="73"/>
      <c r="P181" s="73" t="s">
        <v>33</v>
      </c>
      <c r="Q181" s="73"/>
      <c r="R181" s="73"/>
    </row>
    <row r="182" spans="1:18" ht="12.75" customHeight="1">
      <c r="A182" s="73" t="s">
        <v>432</v>
      </c>
      <c r="B182" s="73" t="s">
        <v>511</v>
      </c>
      <c r="C182" s="73" t="s">
        <v>512</v>
      </c>
      <c r="D182" s="73" t="s">
        <v>33</v>
      </c>
      <c r="E182" s="73" t="s">
        <v>33</v>
      </c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 t="s">
        <v>33</v>
      </c>
    </row>
    <row r="183" spans="1:18">
      <c r="A183" s="73" t="s">
        <v>432</v>
      </c>
      <c r="B183" s="73" t="s">
        <v>513</v>
      </c>
      <c r="C183" s="73" t="s">
        <v>514</v>
      </c>
      <c r="D183" s="73" t="s">
        <v>33</v>
      </c>
      <c r="E183" s="73" t="s">
        <v>33</v>
      </c>
      <c r="F183" s="73"/>
      <c r="G183" s="73" t="s">
        <v>33</v>
      </c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</row>
    <row r="184" spans="1:18" ht="18">
      <c r="A184" s="73" t="s">
        <v>432</v>
      </c>
      <c r="B184" s="73" t="s">
        <v>515</v>
      </c>
      <c r="C184" s="73" t="s">
        <v>516</v>
      </c>
      <c r="D184" s="73" t="s">
        <v>33</v>
      </c>
      <c r="E184" s="73" t="s">
        <v>33</v>
      </c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 t="s">
        <v>33</v>
      </c>
    </row>
    <row r="185" spans="1:18">
      <c r="A185" s="73" t="s">
        <v>432</v>
      </c>
      <c r="B185" s="73" t="s">
        <v>517</v>
      </c>
      <c r="C185" s="73" t="s">
        <v>518</v>
      </c>
      <c r="D185" s="73" t="s">
        <v>33</v>
      </c>
      <c r="E185" s="73" t="s">
        <v>33</v>
      </c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 t="s">
        <v>33</v>
      </c>
    </row>
    <row r="186" spans="1:18">
      <c r="A186" s="73" t="s">
        <v>432</v>
      </c>
      <c r="B186" s="73" t="s">
        <v>519</v>
      </c>
      <c r="C186" s="73" t="s">
        <v>520</v>
      </c>
      <c r="D186" s="73" t="s">
        <v>33</v>
      </c>
      <c r="E186" s="73" t="s">
        <v>33</v>
      </c>
      <c r="F186" s="73"/>
      <c r="G186" s="73" t="s">
        <v>33</v>
      </c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</row>
    <row r="187" spans="1:18">
      <c r="A187" s="73" t="s">
        <v>432</v>
      </c>
      <c r="B187" s="73" t="s">
        <v>521</v>
      </c>
      <c r="C187" s="73" t="s">
        <v>522</v>
      </c>
      <c r="D187" s="73" t="s">
        <v>33</v>
      </c>
      <c r="E187" s="73" t="s">
        <v>33</v>
      </c>
      <c r="F187" s="73"/>
      <c r="G187" s="73" t="s">
        <v>33</v>
      </c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</row>
    <row r="188" spans="1:18">
      <c r="A188" s="73" t="s">
        <v>432</v>
      </c>
      <c r="B188" s="73" t="s">
        <v>523</v>
      </c>
      <c r="C188" s="73" t="s">
        <v>524</v>
      </c>
      <c r="D188" s="73" t="s">
        <v>33</v>
      </c>
      <c r="E188" s="73" t="s">
        <v>33</v>
      </c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 t="s">
        <v>33</v>
      </c>
    </row>
    <row r="189" spans="1:18">
      <c r="A189" s="73" t="s">
        <v>432</v>
      </c>
      <c r="B189" s="73" t="s">
        <v>525</v>
      </c>
      <c r="C189" s="73" t="s">
        <v>526</v>
      </c>
      <c r="D189" s="73" t="s">
        <v>33</v>
      </c>
      <c r="E189" s="73" t="s">
        <v>33</v>
      </c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 t="s">
        <v>33</v>
      </c>
    </row>
    <row r="190" spans="1:18">
      <c r="A190" s="73" t="s">
        <v>432</v>
      </c>
      <c r="B190" s="73" t="s">
        <v>527</v>
      </c>
      <c r="C190" s="73" t="s">
        <v>528</v>
      </c>
      <c r="D190" s="73" t="s">
        <v>33</v>
      </c>
      <c r="E190" s="73" t="s">
        <v>33</v>
      </c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 t="s">
        <v>33</v>
      </c>
    </row>
    <row r="191" spans="1:18">
      <c r="A191" s="73" t="s">
        <v>432</v>
      </c>
      <c r="B191" s="73" t="s">
        <v>529</v>
      </c>
      <c r="C191" s="73" t="s">
        <v>530</v>
      </c>
      <c r="D191" s="73" t="s">
        <v>33</v>
      </c>
      <c r="E191" s="73" t="s">
        <v>33</v>
      </c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 t="s">
        <v>33</v>
      </c>
    </row>
    <row r="192" spans="1:18" ht="18">
      <c r="A192" s="73" t="s">
        <v>432</v>
      </c>
      <c r="B192" s="73" t="s">
        <v>531</v>
      </c>
      <c r="C192" s="73" t="s">
        <v>532</v>
      </c>
      <c r="D192" s="73" t="s">
        <v>33</v>
      </c>
      <c r="E192" s="73" t="s">
        <v>33</v>
      </c>
      <c r="F192" s="73"/>
      <c r="G192" s="73" t="s">
        <v>33</v>
      </c>
      <c r="H192" s="73"/>
      <c r="I192" s="73"/>
      <c r="J192" s="73"/>
      <c r="K192" s="73"/>
      <c r="L192" s="73"/>
      <c r="M192" s="73" t="s">
        <v>33</v>
      </c>
      <c r="N192" s="73"/>
      <c r="O192" s="73"/>
      <c r="P192" s="73"/>
      <c r="Q192" s="73"/>
      <c r="R192" s="73"/>
    </row>
    <row r="193" spans="1:18" ht="18">
      <c r="A193" s="73" t="s">
        <v>432</v>
      </c>
      <c r="B193" s="73" t="s">
        <v>533</v>
      </c>
      <c r="C193" s="73" t="s">
        <v>534</v>
      </c>
      <c r="D193" s="73" t="s">
        <v>33</v>
      </c>
      <c r="E193" s="73" t="s">
        <v>33</v>
      </c>
      <c r="F193" s="73"/>
      <c r="G193" s="73" t="s">
        <v>33</v>
      </c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</row>
    <row r="194" spans="1:18">
      <c r="A194" s="73" t="s">
        <v>432</v>
      </c>
      <c r="B194" s="73" t="s">
        <v>535</v>
      </c>
      <c r="C194" s="73" t="s">
        <v>536</v>
      </c>
      <c r="D194" s="73" t="s">
        <v>33</v>
      </c>
      <c r="E194" s="73" t="s">
        <v>33</v>
      </c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 t="s">
        <v>33</v>
      </c>
    </row>
    <row r="195" spans="1:18">
      <c r="A195" s="73" t="s">
        <v>432</v>
      </c>
      <c r="B195" s="73" t="s">
        <v>537</v>
      </c>
      <c r="C195" s="73" t="s">
        <v>538</v>
      </c>
      <c r="D195" s="73" t="s">
        <v>33</v>
      </c>
      <c r="E195" s="73" t="s">
        <v>33</v>
      </c>
      <c r="F195" s="73"/>
      <c r="G195" s="73" t="s">
        <v>33</v>
      </c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</row>
    <row r="196" spans="1:18" ht="18">
      <c r="A196" s="73" t="s">
        <v>432</v>
      </c>
      <c r="B196" s="73" t="s">
        <v>539</v>
      </c>
      <c r="C196" s="73" t="s">
        <v>540</v>
      </c>
      <c r="D196" s="73" t="s">
        <v>33</v>
      </c>
      <c r="E196" s="73" t="s">
        <v>33</v>
      </c>
      <c r="F196" s="73"/>
      <c r="G196" s="73" t="s">
        <v>33</v>
      </c>
      <c r="H196" s="73"/>
      <c r="I196" s="73"/>
      <c r="J196" s="73"/>
      <c r="K196" s="73"/>
      <c r="L196" s="73"/>
      <c r="M196" s="73"/>
      <c r="N196" s="73"/>
      <c r="O196" s="73"/>
      <c r="P196" s="73" t="s">
        <v>33</v>
      </c>
      <c r="Q196" s="73"/>
      <c r="R196" s="73"/>
    </row>
    <row r="197" spans="1:18" ht="18">
      <c r="A197" s="73" t="s">
        <v>432</v>
      </c>
      <c r="B197" s="73" t="s">
        <v>541</v>
      </c>
      <c r="C197" s="73" t="s">
        <v>542</v>
      </c>
      <c r="D197" s="73" t="s">
        <v>33</v>
      </c>
      <c r="E197" s="73" t="s">
        <v>33</v>
      </c>
      <c r="F197" s="73"/>
      <c r="G197" s="73" t="s">
        <v>33</v>
      </c>
      <c r="H197" s="73"/>
      <c r="I197" s="73"/>
      <c r="J197" s="73"/>
      <c r="K197" s="73"/>
      <c r="L197" s="73"/>
      <c r="M197" s="73"/>
      <c r="N197" s="73"/>
      <c r="O197" s="73"/>
      <c r="P197" s="73" t="s">
        <v>33</v>
      </c>
      <c r="Q197" s="73"/>
      <c r="R197" s="73"/>
    </row>
    <row r="198" spans="1:18">
      <c r="A198" s="73" t="s">
        <v>432</v>
      </c>
      <c r="B198" s="73" t="s">
        <v>543</v>
      </c>
      <c r="C198" s="73" t="s">
        <v>544</v>
      </c>
      <c r="D198" s="73" t="s">
        <v>33</v>
      </c>
      <c r="E198" s="73" t="s">
        <v>33</v>
      </c>
      <c r="F198" s="73"/>
      <c r="G198" s="73" t="s">
        <v>33</v>
      </c>
      <c r="H198" s="73"/>
      <c r="I198" s="73"/>
      <c r="J198" s="73"/>
      <c r="K198" s="73"/>
      <c r="L198" s="73"/>
      <c r="M198" s="73"/>
      <c r="N198" s="73"/>
      <c r="O198" s="73"/>
      <c r="P198" s="73" t="s">
        <v>33</v>
      </c>
      <c r="Q198" s="73"/>
      <c r="R198" s="73"/>
    </row>
    <row r="199" spans="1:18">
      <c r="A199" s="74" t="s">
        <v>432</v>
      </c>
      <c r="B199" s="74" t="s">
        <v>545</v>
      </c>
      <c r="C199" s="74" t="s">
        <v>546</v>
      </c>
      <c r="D199" s="74" t="s">
        <v>33</v>
      </c>
      <c r="E199" s="74" t="s">
        <v>33</v>
      </c>
      <c r="F199" s="74"/>
      <c r="G199" s="74" t="s">
        <v>33</v>
      </c>
      <c r="H199" s="74"/>
      <c r="I199" s="74"/>
      <c r="J199" s="74"/>
      <c r="K199" s="74"/>
      <c r="L199" s="74"/>
      <c r="M199" s="74"/>
      <c r="N199" s="74"/>
      <c r="O199" s="74"/>
      <c r="P199" s="74" t="s">
        <v>33</v>
      </c>
      <c r="Q199" s="74"/>
      <c r="R199" s="74"/>
    </row>
    <row r="200" spans="1:18">
      <c r="A200" s="33"/>
      <c r="B200" s="34">
        <f>COUNTA(B143:B199)</f>
        <v>57</v>
      </c>
      <c r="C200" s="136"/>
      <c r="D200" s="34">
        <f t="shared" ref="D200:R200" si="8">COUNTIF(D143:D199,"Yes")</f>
        <v>57</v>
      </c>
      <c r="E200" s="34">
        <f t="shared" si="8"/>
        <v>57</v>
      </c>
      <c r="F200" s="34">
        <f t="shared" si="8"/>
        <v>5</v>
      </c>
      <c r="G200" s="34">
        <f t="shared" si="8"/>
        <v>36</v>
      </c>
      <c r="H200" s="34">
        <f t="shared" si="8"/>
        <v>0</v>
      </c>
      <c r="I200" s="34">
        <f t="shared" si="8"/>
        <v>0</v>
      </c>
      <c r="J200" s="34">
        <f t="shared" si="8"/>
        <v>0</v>
      </c>
      <c r="K200" s="34">
        <f t="shared" si="8"/>
        <v>0</v>
      </c>
      <c r="L200" s="34">
        <f t="shared" si="8"/>
        <v>0</v>
      </c>
      <c r="M200" s="34">
        <f t="shared" si="8"/>
        <v>1</v>
      </c>
      <c r="N200" s="34">
        <f t="shared" si="8"/>
        <v>0</v>
      </c>
      <c r="O200" s="34">
        <f t="shared" si="8"/>
        <v>0</v>
      </c>
      <c r="P200" s="34">
        <f t="shared" si="8"/>
        <v>19</v>
      </c>
      <c r="Q200" s="34">
        <f t="shared" si="8"/>
        <v>0</v>
      </c>
      <c r="R200" s="34">
        <f t="shared" si="8"/>
        <v>17</v>
      </c>
    </row>
    <row r="201" spans="1:18">
      <c r="A201" s="48"/>
      <c r="B201" s="48"/>
      <c r="C201" s="95"/>
      <c r="D201" s="48"/>
      <c r="E201" s="48"/>
      <c r="F201" s="48"/>
      <c r="G201" s="48"/>
      <c r="H201" s="48"/>
      <c r="I201" s="48"/>
      <c r="J201" s="48"/>
      <c r="K201" s="48"/>
      <c r="L201" s="48"/>
      <c r="M201" s="48"/>
      <c r="N201" s="48"/>
      <c r="O201" s="48"/>
      <c r="P201" s="48"/>
      <c r="Q201" s="48"/>
      <c r="R201" s="48"/>
    </row>
    <row r="202" spans="1:18" ht="18">
      <c r="A202" s="73" t="s">
        <v>547</v>
      </c>
      <c r="B202" s="73" t="s">
        <v>548</v>
      </c>
      <c r="C202" s="73" t="s">
        <v>549</v>
      </c>
      <c r="D202" s="73" t="s">
        <v>33</v>
      </c>
      <c r="E202" s="73" t="s">
        <v>33</v>
      </c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 t="s">
        <v>33</v>
      </c>
    </row>
    <row r="203" spans="1:18">
      <c r="A203" s="73" t="s">
        <v>547</v>
      </c>
      <c r="B203" s="73" t="s">
        <v>550</v>
      </c>
      <c r="C203" s="73" t="s">
        <v>551</v>
      </c>
      <c r="D203" s="73" t="s">
        <v>33</v>
      </c>
      <c r="E203" s="73" t="s">
        <v>33</v>
      </c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 t="s">
        <v>33</v>
      </c>
    </row>
    <row r="204" spans="1:18">
      <c r="A204" s="73" t="s">
        <v>547</v>
      </c>
      <c r="B204" s="73" t="s">
        <v>552</v>
      </c>
      <c r="C204" s="73" t="s">
        <v>553</v>
      </c>
      <c r="D204" s="73" t="s">
        <v>33</v>
      </c>
      <c r="E204" s="73" t="s">
        <v>33</v>
      </c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 t="s">
        <v>33</v>
      </c>
    </row>
    <row r="205" spans="1:18" ht="18">
      <c r="A205" s="73" t="s">
        <v>547</v>
      </c>
      <c r="B205" s="73" t="s">
        <v>554</v>
      </c>
      <c r="C205" s="73" t="s">
        <v>555</v>
      </c>
      <c r="D205" s="73" t="s">
        <v>33</v>
      </c>
      <c r="E205" s="73" t="s">
        <v>33</v>
      </c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 t="s">
        <v>33</v>
      </c>
    </row>
    <row r="206" spans="1:18" ht="18">
      <c r="A206" s="74" t="s">
        <v>547</v>
      </c>
      <c r="B206" s="74" t="s">
        <v>556</v>
      </c>
      <c r="C206" s="74" t="s">
        <v>557</v>
      </c>
      <c r="D206" s="74" t="s">
        <v>33</v>
      </c>
      <c r="E206" s="74" t="s">
        <v>33</v>
      </c>
      <c r="F206" s="74"/>
      <c r="G206" s="74" t="s">
        <v>33</v>
      </c>
      <c r="H206" s="74"/>
      <c r="I206" s="74"/>
      <c r="J206" s="74"/>
      <c r="K206" s="74"/>
      <c r="L206" s="74"/>
      <c r="M206" s="74"/>
      <c r="N206" s="74"/>
      <c r="O206" s="74"/>
      <c r="P206" s="74"/>
      <c r="Q206" s="74"/>
      <c r="R206" s="74"/>
    </row>
    <row r="207" spans="1:18">
      <c r="A207" s="33"/>
      <c r="B207" s="34">
        <f>COUNTA(B202:B206)</f>
        <v>5</v>
      </c>
      <c r="C207" s="136"/>
      <c r="D207" s="34">
        <f t="shared" ref="D207:R207" si="9">COUNTIF(D202:D206,"Yes")</f>
        <v>5</v>
      </c>
      <c r="E207" s="34">
        <f t="shared" si="9"/>
        <v>5</v>
      </c>
      <c r="F207" s="34">
        <f t="shared" si="9"/>
        <v>0</v>
      </c>
      <c r="G207" s="34">
        <f t="shared" si="9"/>
        <v>1</v>
      </c>
      <c r="H207" s="34">
        <f t="shared" si="9"/>
        <v>0</v>
      </c>
      <c r="I207" s="34">
        <f t="shared" si="9"/>
        <v>0</v>
      </c>
      <c r="J207" s="34">
        <f t="shared" si="9"/>
        <v>0</v>
      </c>
      <c r="K207" s="34">
        <f t="shared" si="9"/>
        <v>0</v>
      </c>
      <c r="L207" s="34">
        <f t="shared" si="9"/>
        <v>0</v>
      </c>
      <c r="M207" s="34">
        <f t="shared" si="9"/>
        <v>0</v>
      </c>
      <c r="N207" s="34">
        <f t="shared" si="9"/>
        <v>0</v>
      </c>
      <c r="O207" s="34">
        <f t="shared" si="9"/>
        <v>0</v>
      </c>
      <c r="P207" s="34">
        <f t="shared" si="9"/>
        <v>0</v>
      </c>
      <c r="Q207" s="34">
        <f t="shared" si="9"/>
        <v>0</v>
      </c>
      <c r="R207" s="34">
        <f t="shared" si="9"/>
        <v>4</v>
      </c>
    </row>
    <row r="208" spans="1:18">
      <c r="A208" s="48"/>
      <c r="B208" s="48"/>
      <c r="C208" s="95"/>
      <c r="D208" s="48"/>
      <c r="E208" s="48"/>
      <c r="F208" s="48"/>
      <c r="G208" s="48"/>
      <c r="H208" s="48"/>
      <c r="I208" s="48"/>
      <c r="J208" s="48"/>
      <c r="K208" s="48"/>
      <c r="L208" s="48"/>
      <c r="M208" s="48"/>
      <c r="N208" s="48"/>
      <c r="O208" s="48"/>
      <c r="P208" s="48"/>
      <c r="Q208" s="48"/>
      <c r="R208" s="48"/>
    </row>
    <row r="209" spans="1:18" ht="18">
      <c r="A209" s="73" t="s">
        <v>558</v>
      </c>
      <c r="B209" s="73" t="s">
        <v>559</v>
      </c>
      <c r="C209" s="73" t="s">
        <v>560</v>
      </c>
      <c r="D209" s="73" t="s">
        <v>33</v>
      </c>
      <c r="E209" s="73" t="s">
        <v>33</v>
      </c>
      <c r="F209" s="73"/>
      <c r="G209" s="73" t="s">
        <v>33</v>
      </c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</row>
    <row r="210" spans="1:18" ht="18">
      <c r="A210" s="73" t="s">
        <v>558</v>
      </c>
      <c r="B210" s="73" t="s">
        <v>561</v>
      </c>
      <c r="C210" s="73" t="s">
        <v>562</v>
      </c>
      <c r="D210" s="73" t="s">
        <v>33</v>
      </c>
      <c r="E210" s="73" t="s">
        <v>33</v>
      </c>
      <c r="F210" s="73"/>
      <c r="G210" s="73" t="s">
        <v>33</v>
      </c>
      <c r="H210" s="73"/>
      <c r="I210" s="73" t="s">
        <v>33</v>
      </c>
      <c r="J210" s="73"/>
      <c r="K210" s="73"/>
      <c r="L210" s="73"/>
      <c r="M210" s="73"/>
      <c r="N210" s="73"/>
      <c r="O210" s="73"/>
      <c r="P210" s="73" t="s">
        <v>33</v>
      </c>
      <c r="Q210" s="73"/>
      <c r="R210" s="73"/>
    </row>
    <row r="211" spans="1:18" ht="18">
      <c r="A211" s="73" t="s">
        <v>558</v>
      </c>
      <c r="B211" s="73" t="s">
        <v>563</v>
      </c>
      <c r="C211" s="73" t="s">
        <v>564</v>
      </c>
      <c r="D211" s="73" t="s">
        <v>33</v>
      </c>
      <c r="E211" s="73" t="s">
        <v>33</v>
      </c>
      <c r="F211" s="73"/>
      <c r="G211" s="73" t="s">
        <v>33</v>
      </c>
      <c r="H211" s="73"/>
      <c r="I211" s="73" t="s">
        <v>33</v>
      </c>
      <c r="J211" s="73"/>
      <c r="K211" s="73"/>
      <c r="L211" s="73"/>
      <c r="M211" s="73"/>
      <c r="N211" s="73"/>
      <c r="O211" s="73"/>
      <c r="P211" s="73" t="s">
        <v>33</v>
      </c>
      <c r="Q211" s="73"/>
      <c r="R211" s="73"/>
    </row>
    <row r="212" spans="1:18" ht="18">
      <c r="A212" s="73" t="s">
        <v>558</v>
      </c>
      <c r="B212" s="73" t="s">
        <v>565</v>
      </c>
      <c r="C212" s="73" t="s">
        <v>566</v>
      </c>
      <c r="D212" s="73" t="s">
        <v>33</v>
      </c>
      <c r="E212" s="73" t="s">
        <v>33</v>
      </c>
      <c r="F212" s="73"/>
      <c r="G212" s="73" t="s">
        <v>33</v>
      </c>
      <c r="H212" s="73"/>
      <c r="I212" s="73" t="s">
        <v>33</v>
      </c>
      <c r="J212" s="73"/>
      <c r="K212" s="73"/>
      <c r="L212" s="73"/>
      <c r="M212" s="73"/>
      <c r="N212" s="73"/>
      <c r="O212" s="73"/>
      <c r="P212" s="73" t="s">
        <v>33</v>
      </c>
      <c r="Q212" s="73"/>
      <c r="R212" s="73"/>
    </row>
    <row r="213" spans="1:18" ht="18">
      <c r="A213" s="73" t="s">
        <v>558</v>
      </c>
      <c r="B213" s="73" t="s">
        <v>567</v>
      </c>
      <c r="C213" s="73" t="s">
        <v>568</v>
      </c>
      <c r="D213" s="73" t="s">
        <v>33</v>
      </c>
      <c r="E213" s="73" t="s">
        <v>33</v>
      </c>
      <c r="F213" s="73"/>
      <c r="G213" s="73" t="s">
        <v>33</v>
      </c>
      <c r="H213" s="73"/>
      <c r="I213" s="73"/>
      <c r="J213" s="73"/>
      <c r="K213" s="73"/>
      <c r="L213" s="73"/>
      <c r="M213" s="73"/>
      <c r="N213" s="73"/>
      <c r="O213" s="73"/>
      <c r="P213" s="73" t="s">
        <v>33</v>
      </c>
      <c r="Q213" s="73"/>
      <c r="R213" s="73"/>
    </row>
    <row r="214" spans="1:18" ht="18">
      <c r="A214" s="73" t="s">
        <v>558</v>
      </c>
      <c r="B214" s="73" t="s">
        <v>569</v>
      </c>
      <c r="C214" s="73" t="s">
        <v>570</v>
      </c>
      <c r="D214" s="73" t="s">
        <v>33</v>
      </c>
      <c r="E214" s="73" t="s">
        <v>42</v>
      </c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</row>
    <row r="215" spans="1:18" ht="18">
      <c r="A215" s="73" t="s">
        <v>558</v>
      </c>
      <c r="B215" s="73" t="s">
        <v>571</v>
      </c>
      <c r="C215" s="73" t="s">
        <v>572</v>
      </c>
      <c r="D215" s="73" t="s">
        <v>33</v>
      </c>
      <c r="E215" s="73" t="s">
        <v>33</v>
      </c>
      <c r="F215" s="73"/>
      <c r="G215" s="73" t="s">
        <v>33</v>
      </c>
      <c r="H215" s="73"/>
      <c r="I215" s="73"/>
      <c r="J215" s="73"/>
      <c r="K215" s="73"/>
      <c r="L215" s="73"/>
      <c r="M215" s="73"/>
      <c r="N215" s="73"/>
      <c r="O215" s="73"/>
      <c r="P215" s="73" t="s">
        <v>33</v>
      </c>
      <c r="Q215" s="73"/>
      <c r="R215" s="73"/>
    </row>
    <row r="216" spans="1:18" ht="18">
      <c r="A216" s="73" t="s">
        <v>558</v>
      </c>
      <c r="B216" s="73" t="s">
        <v>573</v>
      </c>
      <c r="C216" s="73" t="s">
        <v>574</v>
      </c>
      <c r="D216" s="73" t="s">
        <v>33</v>
      </c>
      <c r="E216" s="73" t="s">
        <v>33</v>
      </c>
      <c r="F216" s="73"/>
      <c r="G216" s="73" t="s">
        <v>33</v>
      </c>
      <c r="H216" s="73"/>
      <c r="I216" s="73"/>
      <c r="J216" s="73"/>
      <c r="K216" s="73"/>
      <c r="L216" s="73"/>
      <c r="M216" s="73"/>
      <c r="N216" s="73"/>
      <c r="O216" s="73"/>
      <c r="P216" s="73" t="s">
        <v>33</v>
      </c>
      <c r="Q216" s="73"/>
      <c r="R216" s="73"/>
    </row>
    <row r="217" spans="1:18" ht="18">
      <c r="A217" s="73" t="s">
        <v>558</v>
      </c>
      <c r="B217" s="73" t="s">
        <v>575</v>
      </c>
      <c r="C217" s="73" t="s">
        <v>576</v>
      </c>
      <c r="D217" s="73" t="s">
        <v>33</v>
      </c>
      <c r="E217" s="73" t="s">
        <v>33</v>
      </c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 t="s">
        <v>33</v>
      </c>
    </row>
    <row r="218" spans="1:18" ht="18">
      <c r="A218" s="73" t="s">
        <v>558</v>
      </c>
      <c r="B218" s="73" t="s">
        <v>577</v>
      </c>
      <c r="C218" s="73" t="s">
        <v>578</v>
      </c>
      <c r="D218" s="73" t="s">
        <v>33</v>
      </c>
      <c r="E218" s="73" t="s">
        <v>33</v>
      </c>
      <c r="F218" s="73"/>
      <c r="G218" s="73" t="s">
        <v>33</v>
      </c>
      <c r="H218" s="73"/>
      <c r="I218" s="73"/>
      <c r="J218" s="73"/>
      <c r="K218" s="73"/>
      <c r="L218" s="73"/>
      <c r="M218" s="73"/>
      <c r="N218" s="73"/>
      <c r="O218" s="73"/>
      <c r="P218" s="73" t="s">
        <v>33</v>
      </c>
      <c r="Q218" s="73"/>
      <c r="R218" s="73"/>
    </row>
    <row r="219" spans="1:18" ht="18">
      <c r="A219" s="73" t="s">
        <v>558</v>
      </c>
      <c r="B219" s="73" t="s">
        <v>579</v>
      </c>
      <c r="C219" s="73" t="s">
        <v>580</v>
      </c>
      <c r="D219" s="73" t="s">
        <v>33</v>
      </c>
      <c r="E219" s="73" t="s">
        <v>33</v>
      </c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 t="s">
        <v>33</v>
      </c>
    </row>
    <row r="220" spans="1:18" ht="18">
      <c r="A220" s="73" t="s">
        <v>558</v>
      </c>
      <c r="B220" s="73" t="s">
        <v>581</v>
      </c>
      <c r="C220" s="73" t="s">
        <v>582</v>
      </c>
      <c r="D220" s="73" t="s">
        <v>33</v>
      </c>
      <c r="E220" s="73" t="s">
        <v>33</v>
      </c>
      <c r="F220" s="73"/>
      <c r="G220" s="73" t="s">
        <v>33</v>
      </c>
      <c r="H220" s="73"/>
      <c r="I220" s="73"/>
      <c r="J220" s="73"/>
      <c r="K220" s="73"/>
      <c r="L220" s="73"/>
      <c r="M220" s="73"/>
      <c r="N220" s="73"/>
      <c r="O220" s="73"/>
      <c r="P220" s="73" t="s">
        <v>33</v>
      </c>
      <c r="Q220" s="73"/>
      <c r="R220" s="73"/>
    </row>
    <row r="221" spans="1:18" ht="18">
      <c r="A221" s="73" t="s">
        <v>558</v>
      </c>
      <c r="B221" s="73" t="s">
        <v>583</v>
      </c>
      <c r="C221" s="73" t="s">
        <v>584</v>
      </c>
      <c r="D221" s="73" t="s">
        <v>33</v>
      </c>
      <c r="E221" s="73" t="s">
        <v>33</v>
      </c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 t="s">
        <v>33</v>
      </c>
    </row>
    <row r="222" spans="1:18">
      <c r="A222" s="73" t="s">
        <v>558</v>
      </c>
      <c r="B222" s="73" t="s">
        <v>585</v>
      </c>
      <c r="C222" s="73" t="s">
        <v>586</v>
      </c>
      <c r="D222" s="73" t="s">
        <v>33</v>
      </c>
      <c r="E222" s="73" t="s">
        <v>33</v>
      </c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 t="s">
        <v>33</v>
      </c>
      <c r="Q222" s="73"/>
      <c r="R222" s="73"/>
    </row>
    <row r="223" spans="1:18" ht="18">
      <c r="A223" s="73" t="s">
        <v>558</v>
      </c>
      <c r="B223" s="73" t="s">
        <v>587</v>
      </c>
      <c r="C223" s="73" t="s">
        <v>588</v>
      </c>
      <c r="D223" s="73" t="s">
        <v>33</v>
      </c>
      <c r="E223" s="73" t="s">
        <v>33</v>
      </c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 t="s">
        <v>33</v>
      </c>
      <c r="Q223" s="73"/>
      <c r="R223" s="73"/>
    </row>
    <row r="224" spans="1:18" ht="18">
      <c r="A224" s="73" t="s">
        <v>558</v>
      </c>
      <c r="B224" s="73" t="s">
        <v>589</v>
      </c>
      <c r="C224" s="73" t="s">
        <v>590</v>
      </c>
      <c r="D224" s="73" t="s">
        <v>33</v>
      </c>
      <c r="E224" s="73" t="s">
        <v>33</v>
      </c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 t="s">
        <v>33</v>
      </c>
      <c r="Q224" s="73"/>
      <c r="R224" s="73"/>
    </row>
    <row r="225" spans="1:18" ht="18">
      <c r="A225" s="73" t="s">
        <v>558</v>
      </c>
      <c r="B225" s="73" t="s">
        <v>591</v>
      </c>
      <c r="C225" s="73" t="s">
        <v>592</v>
      </c>
      <c r="D225" s="73" t="s">
        <v>33</v>
      </c>
      <c r="E225" s="73" t="s">
        <v>33</v>
      </c>
      <c r="F225" s="73" t="s">
        <v>33</v>
      </c>
      <c r="G225" s="73" t="s">
        <v>33</v>
      </c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</row>
    <row r="226" spans="1:18" ht="18">
      <c r="A226" s="73" t="s">
        <v>558</v>
      </c>
      <c r="B226" s="73" t="s">
        <v>593</v>
      </c>
      <c r="C226" s="73" t="s">
        <v>594</v>
      </c>
      <c r="D226" s="73" t="s">
        <v>33</v>
      </c>
      <c r="E226" s="73" t="s">
        <v>33</v>
      </c>
      <c r="F226" s="73"/>
      <c r="G226" s="73" t="s">
        <v>33</v>
      </c>
      <c r="H226" s="73"/>
      <c r="I226" s="73"/>
      <c r="J226" s="73"/>
      <c r="K226" s="73"/>
      <c r="L226" s="73"/>
      <c r="M226" s="73"/>
      <c r="N226" s="73"/>
      <c r="O226" s="73"/>
      <c r="P226" s="73" t="s">
        <v>33</v>
      </c>
      <c r="Q226" s="73"/>
      <c r="R226" s="73"/>
    </row>
    <row r="227" spans="1:18" ht="18">
      <c r="A227" s="73" t="s">
        <v>558</v>
      </c>
      <c r="B227" s="73" t="s">
        <v>595</v>
      </c>
      <c r="C227" s="73" t="s">
        <v>596</v>
      </c>
      <c r="D227" s="73" t="s">
        <v>33</v>
      </c>
      <c r="E227" s="73" t="s">
        <v>42</v>
      </c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</row>
    <row r="228" spans="1:18" ht="18">
      <c r="A228" s="73" t="s">
        <v>558</v>
      </c>
      <c r="B228" s="73" t="s">
        <v>597</v>
      </c>
      <c r="C228" s="73" t="s">
        <v>598</v>
      </c>
      <c r="D228" s="73" t="s">
        <v>33</v>
      </c>
      <c r="E228" s="73" t="s">
        <v>42</v>
      </c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</row>
    <row r="229" spans="1:18" ht="18">
      <c r="A229" s="74" t="s">
        <v>558</v>
      </c>
      <c r="B229" s="74" t="s">
        <v>599</v>
      </c>
      <c r="C229" s="74" t="s">
        <v>600</v>
      </c>
      <c r="D229" s="74" t="s">
        <v>33</v>
      </c>
      <c r="E229" s="74" t="s">
        <v>42</v>
      </c>
      <c r="F229" s="74"/>
      <c r="G229" s="74"/>
      <c r="H229" s="74"/>
      <c r="I229" s="74"/>
      <c r="J229" s="74"/>
      <c r="K229" s="74"/>
      <c r="L229" s="74"/>
      <c r="M229" s="74"/>
      <c r="N229" s="74"/>
      <c r="O229" s="74"/>
      <c r="P229" s="74"/>
      <c r="Q229" s="74"/>
      <c r="R229" s="74"/>
    </row>
    <row r="230" spans="1:18">
      <c r="A230" s="33"/>
      <c r="B230" s="34">
        <f>COUNTA(B209:B229)</f>
        <v>21</v>
      </c>
      <c r="C230" s="136"/>
      <c r="D230" s="34">
        <f t="shared" ref="D230:R230" si="10">COUNTIF(D209:D229,"Yes")</f>
        <v>21</v>
      </c>
      <c r="E230" s="34">
        <f t="shared" si="10"/>
        <v>17</v>
      </c>
      <c r="F230" s="34">
        <f t="shared" si="10"/>
        <v>1</v>
      </c>
      <c r="G230" s="34">
        <f t="shared" si="10"/>
        <v>11</v>
      </c>
      <c r="H230" s="34">
        <f t="shared" si="10"/>
        <v>0</v>
      </c>
      <c r="I230" s="34">
        <f t="shared" si="10"/>
        <v>3</v>
      </c>
      <c r="J230" s="34">
        <f t="shared" si="10"/>
        <v>0</v>
      </c>
      <c r="K230" s="34">
        <f t="shared" si="10"/>
        <v>0</v>
      </c>
      <c r="L230" s="34">
        <f t="shared" si="10"/>
        <v>0</v>
      </c>
      <c r="M230" s="34">
        <f t="shared" si="10"/>
        <v>0</v>
      </c>
      <c r="N230" s="34">
        <f t="shared" si="10"/>
        <v>0</v>
      </c>
      <c r="O230" s="34">
        <f t="shared" si="10"/>
        <v>0</v>
      </c>
      <c r="P230" s="34">
        <f t="shared" si="10"/>
        <v>12</v>
      </c>
      <c r="Q230" s="34">
        <f t="shared" si="10"/>
        <v>0</v>
      </c>
      <c r="R230" s="34">
        <f t="shared" si="10"/>
        <v>3</v>
      </c>
    </row>
    <row r="231" spans="1:18">
      <c r="A231" s="48"/>
      <c r="B231" s="48"/>
      <c r="C231" s="95"/>
      <c r="D231" s="48"/>
      <c r="E231" s="48"/>
      <c r="F231" s="48"/>
      <c r="G231" s="48"/>
      <c r="H231" s="48"/>
      <c r="I231" s="48"/>
      <c r="J231" s="48"/>
      <c r="K231" s="48"/>
      <c r="L231" s="48"/>
      <c r="M231" s="48"/>
      <c r="N231" s="48"/>
      <c r="O231" s="48"/>
      <c r="P231" s="48"/>
      <c r="Q231" s="48"/>
      <c r="R231" s="48"/>
    </row>
    <row r="232" spans="1:18">
      <c r="A232" s="73" t="s">
        <v>601</v>
      </c>
      <c r="B232" s="73" t="s">
        <v>602</v>
      </c>
      <c r="C232" s="73" t="s">
        <v>603</v>
      </c>
      <c r="D232" s="73" t="s">
        <v>33</v>
      </c>
      <c r="E232" s="73" t="s">
        <v>33</v>
      </c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 t="s">
        <v>33</v>
      </c>
    </row>
    <row r="233" spans="1:18">
      <c r="A233" s="73" t="s">
        <v>601</v>
      </c>
      <c r="B233" s="73" t="s">
        <v>604</v>
      </c>
      <c r="C233" s="73" t="s">
        <v>605</v>
      </c>
      <c r="D233" s="73" t="s">
        <v>33</v>
      </c>
      <c r="E233" s="73" t="s">
        <v>33</v>
      </c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 t="s">
        <v>33</v>
      </c>
    </row>
    <row r="234" spans="1:18" ht="18">
      <c r="A234" s="73" t="s">
        <v>601</v>
      </c>
      <c r="B234" s="73" t="s">
        <v>606</v>
      </c>
      <c r="C234" s="73" t="s">
        <v>607</v>
      </c>
      <c r="D234" s="73" t="s">
        <v>33</v>
      </c>
      <c r="E234" s="73" t="s">
        <v>42</v>
      </c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</row>
    <row r="235" spans="1:18">
      <c r="A235" s="73" t="s">
        <v>601</v>
      </c>
      <c r="B235" s="73" t="s">
        <v>608</v>
      </c>
      <c r="C235" s="73" t="s">
        <v>609</v>
      </c>
      <c r="D235" s="73" t="s">
        <v>33</v>
      </c>
      <c r="E235" s="73" t="s">
        <v>42</v>
      </c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</row>
    <row r="236" spans="1:18" ht="18">
      <c r="A236" s="73" t="s">
        <v>601</v>
      </c>
      <c r="B236" s="73" t="s">
        <v>610</v>
      </c>
      <c r="C236" s="73" t="s">
        <v>611</v>
      </c>
      <c r="D236" s="73" t="s">
        <v>33</v>
      </c>
      <c r="E236" s="73" t="s">
        <v>33</v>
      </c>
      <c r="F236" s="73"/>
      <c r="G236" s="73" t="s">
        <v>33</v>
      </c>
      <c r="H236" s="73"/>
      <c r="I236" s="73"/>
      <c r="J236" s="73"/>
      <c r="K236" s="73"/>
      <c r="L236" s="73"/>
      <c r="M236" s="73"/>
      <c r="N236" s="73"/>
      <c r="O236" s="73"/>
      <c r="P236" s="73" t="s">
        <v>33</v>
      </c>
      <c r="Q236" s="73"/>
      <c r="R236" s="73"/>
    </row>
    <row r="237" spans="1:18">
      <c r="A237" s="73" t="s">
        <v>601</v>
      </c>
      <c r="B237" s="73" t="s">
        <v>612</v>
      </c>
      <c r="C237" s="73" t="s">
        <v>613</v>
      </c>
      <c r="D237" s="73" t="s">
        <v>33</v>
      </c>
      <c r="E237" s="73" t="s">
        <v>33</v>
      </c>
      <c r="F237" s="73"/>
      <c r="G237" s="73" t="s">
        <v>33</v>
      </c>
      <c r="H237" s="73"/>
      <c r="I237" s="73"/>
      <c r="J237" s="73"/>
      <c r="K237" s="73"/>
      <c r="L237" s="73"/>
      <c r="M237" s="73"/>
      <c r="N237" s="73"/>
      <c r="O237" s="73"/>
      <c r="P237" s="73" t="s">
        <v>33</v>
      </c>
      <c r="Q237" s="73"/>
      <c r="R237" s="73"/>
    </row>
    <row r="238" spans="1:18" ht="18">
      <c r="A238" s="73" t="s">
        <v>601</v>
      </c>
      <c r="B238" s="73" t="s">
        <v>614</v>
      </c>
      <c r="C238" s="73" t="s">
        <v>615</v>
      </c>
      <c r="D238" s="73" t="s">
        <v>33</v>
      </c>
      <c r="E238" s="73" t="s">
        <v>33</v>
      </c>
      <c r="F238" s="73"/>
      <c r="G238" s="73" t="s">
        <v>33</v>
      </c>
      <c r="H238" s="73"/>
      <c r="I238" s="73"/>
      <c r="J238" s="73"/>
      <c r="K238" s="73"/>
      <c r="L238" s="73"/>
      <c r="M238" s="73"/>
      <c r="N238" s="73"/>
      <c r="O238" s="73"/>
      <c r="P238" s="73" t="s">
        <v>33</v>
      </c>
      <c r="Q238" s="73"/>
      <c r="R238" s="73"/>
    </row>
    <row r="239" spans="1:18" ht="18">
      <c r="A239" s="73" t="s">
        <v>601</v>
      </c>
      <c r="B239" s="73" t="s">
        <v>616</v>
      </c>
      <c r="C239" s="73" t="s">
        <v>617</v>
      </c>
      <c r="D239" s="73" t="s">
        <v>33</v>
      </c>
      <c r="E239" s="73" t="s">
        <v>42</v>
      </c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</row>
    <row r="240" spans="1:18" ht="18">
      <c r="A240" s="73" t="s">
        <v>601</v>
      </c>
      <c r="B240" s="73" t="s">
        <v>618</v>
      </c>
      <c r="C240" s="73" t="s">
        <v>619</v>
      </c>
      <c r="D240" s="73" t="s">
        <v>33</v>
      </c>
      <c r="E240" s="73" t="s">
        <v>42</v>
      </c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</row>
    <row r="241" spans="1:18" ht="18">
      <c r="A241" s="73" t="s">
        <v>601</v>
      </c>
      <c r="B241" s="73" t="s">
        <v>620</v>
      </c>
      <c r="C241" s="73" t="s">
        <v>621</v>
      </c>
      <c r="D241" s="73" t="s">
        <v>33</v>
      </c>
      <c r="E241" s="73" t="s">
        <v>33</v>
      </c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 t="s">
        <v>33</v>
      </c>
    </row>
    <row r="242" spans="1:18" ht="18">
      <c r="A242" s="73" t="s">
        <v>601</v>
      </c>
      <c r="B242" s="73" t="s">
        <v>622</v>
      </c>
      <c r="C242" s="73" t="s">
        <v>623</v>
      </c>
      <c r="D242" s="73" t="s">
        <v>33</v>
      </c>
      <c r="E242" s="73" t="s">
        <v>33</v>
      </c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 t="s">
        <v>33</v>
      </c>
    </row>
    <row r="243" spans="1:18">
      <c r="A243" s="73" t="s">
        <v>601</v>
      </c>
      <c r="B243" s="73" t="s">
        <v>624</v>
      </c>
      <c r="C243" s="73" t="s">
        <v>625</v>
      </c>
      <c r="D243" s="73" t="s">
        <v>33</v>
      </c>
      <c r="E243" s="73" t="s">
        <v>33</v>
      </c>
      <c r="F243" s="73"/>
      <c r="G243" s="73" t="s">
        <v>33</v>
      </c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</row>
    <row r="244" spans="1:18" ht="18">
      <c r="A244" s="73" t="s">
        <v>601</v>
      </c>
      <c r="B244" s="73" t="s">
        <v>626</v>
      </c>
      <c r="C244" s="73" t="s">
        <v>627</v>
      </c>
      <c r="D244" s="73" t="s">
        <v>33</v>
      </c>
      <c r="E244" s="73" t="s">
        <v>33</v>
      </c>
      <c r="F244" s="73"/>
      <c r="G244" s="73" t="s">
        <v>33</v>
      </c>
      <c r="H244" s="73"/>
      <c r="I244" s="73" t="s">
        <v>33</v>
      </c>
      <c r="J244" s="73"/>
      <c r="K244" s="73"/>
      <c r="L244" s="73"/>
      <c r="M244" s="73"/>
      <c r="N244" s="73"/>
      <c r="O244" s="73"/>
      <c r="P244" s="73" t="s">
        <v>33</v>
      </c>
      <c r="Q244" s="73"/>
      <c r="R244" s="73"/>
    </row>
    <row r="245" spans="1:18">
      <c r="A245" s="73" t="s">
        <v>601</v>
      </c>
      <c r="B245" s="73" t="s">
        <v>628</v>
      </c>
      <c r="C245" s="73" t="s">
        <v>629</v>
      </c>
      <c r="D245" s="73" t="s">
        <v>33</v>
      </c>
      <c r="E245" s="73" t="s">
        <v>33</v>
      </c>
      <c r="F245" s="73"/>
      <c r="G245" s="73" t="s">
        <v>33</v>
      </c>
      <c r="H245" s="73"/>
      <c r="I245" s="73"/>
      <c r="J245" s="73"/>
      <c r="K245" s="73"/>
      <c r="L245" s="73"/>
      <c r="M245" s="73"/>
      <c r="N245" s="73"/>
      <c r="O245" s="73"/>
      <c r="P245" s="73"/>
      <c r="Q245" s="73"/>
      <c r="R245" s="73"/>
    </row>
    <row r="246" spans="1:18">
      <c r="A246" s="73" t="s">
        <v>601</v>
      </c>
      <c r="B246" s="73" t="s">
        <v>630</v>
      </c>
      <c r="C246" s="73" t="s">
        <v>631</v>
      </c>
      <c r="D246" s="73" t="s">
        <v>33</v>
      </c>
      <c r="E246" s="73" t="s">
        <v>33</v>
      </c>
      <c r="F246" s="73"/>
      <c r="G246" s="73" t="s">
        <v>33</v>
      </c>
      <c r="H246" s="73"/>
      <c r="I246" s="73"/>
      <c r="J246" s="73"/>
      <c r="K246" s="73"/>
      <c r="L246" s="73"/>
      <c r="M246" s="73"/>
      <c r="N246" s="73"/>
      <c r="O246" s="73"/>
      <c r="P246" s="73"/>
      <c r="Q246" s="73"/>
      <c r="R246" s="73"/>
    </row>
    <row r="247" spans="1:18" ht="18">
      <c r="A247" s="74" t="s">
        <v>601</v>
      </c>
      <c r="B247" s="74" t="s">
        <v>632</v>
      </c>
      <c r="C247" s="74" t="s">
        <v>633</v>
      </c>
      <c r="D247" s="74" t="s">
        <v>33</v>
      </c>
      <c r="E247" s="74" t="s">
        <v>33</v>
      </c>
      <c r="F247" s="74"/>
      <c r="G247" s="74" t="s">
        <v>33</v>
      </c>
      <c r="H247" s="74"/>
      <c r="I247" s="74"/>
      <c r="J247" s="74"/>
      <c r="K247" s="74"/>
      <c r="L247" s="74"/>
      <c r="M247" s="74"/>
      <c r="N247" s="74"/>
      <c r="O247" s="74"/>
      <c r="P247" s="74" t="s">
        <v>33</v>
      </c>
      <c r="Q247" s="74"/>
      <c r="R247" s="74"/>
    </row>
    <row r="248" spans="1:18">
      <c r="A248" s="33"/>
      <c r="B248" s="34">
        <f>COUNTA(B232:B247)</f>
        <v>16</v>
      </c>
      <c r="C248" s="136"/>
      <c r="D248" s="34">
        <f t="shared" ref="D248:R248" si="11">COUNTIF(D232:D247,"Yes")</f>
        <v>16</v>
      </c>
      <c r="E248" s="34">
        <f t="shared" si="11"/>
        <v>12</v>
      </c>
      <c r="F248" s="34">
        <f t="shared" si="11"/>
        <v>0</v>
      </c>
      <c r="G248" s="34">
        <f t="shared" si="11"/>
        <v>8</v>
      </c>
      <c r="H248" s="34">
        <f t="shared" si="11"/>
        <v>0</v>
      </c>
      <c r="I248" s="34">
        <f t="shared" si="11"/>
        <v>1</v>
      </c>
      <c r="J248" s="34">
        <f t="shared" si="11"/>
        <v>0</v>
      </c>
      <c r="K248" s="34">
        <f t="shared" si="11"/>
        <v>0</v>
      </c>
      <c r="L248" s="34">
        <f t="shared" si="11"/>
        <v>0</v>
      </c>
      <c r="M248" s="34">
        <f t="shared" si="11"/>
        <v>0</v>
      </c>
      <c r="N248" s="34">
        <f t="shared" si="11"/>
        <v>0</v>
      </c>
      <c r="O248" s="34">
        <f t="shared" si="11"/>
        <v>0</v>
      </c>
      <c r="P248" s="34">
        <f t="shared" si="11"/>
        <v>5</v>
      </c>
      <c r="Q248" s="34">
        <f t="shared" si="11"/>
        <v>0</v>
      </c>
      <c r="R248" s="34">
        <f t="shared" si="11"/>
        <v>4</v>
      </c>
    </row>
    <row r="249" spans="1:18">
      <c r="A249" s="48"/>
      <c r="B249" s="48"/>
      <c r="C249" s="95"/>
      <c r="D249" s="48"/>
      <c r="E249" s="48"/>
      <c r="F249" s="48"/>
      <c r="G249" s="48"/>
      <c r="H249" s="48"/>
      <c r="I249" s="48"/>
      <c r="J249" s="48"/>
      <c r="K249" s="48"/>
      <c r="L249" s="48"/>
      <c r="M249" s="48"/>
      <c r="N249" s="48"/>
      <c r="O249" s="48"/>
      <c r="P249" s="48"/>
      <c r="Q249" s="48"/>
      <c r="R249" s="48"/>
    </row>
    <row r="250" spans="1:18">
      <c r="A250" s="73" t="s">
        <v>634</v>
      </c>
      <c r="B250" s="73" t="s">
        <v>635</v>
      </c>
      <c r="C250" s="73" t="s">
        <v>636</v>
      </c>
      <c r="D250" s="73" t="s">
        <v>33</v>
      </c>
      <c r="E250" s="73" t="s">
        <v>33</v>
      </c>
      <c r="F250" s="73"/>
      <c r="G250" s="73" t="s">
        <v>33</v>
      </c>
      <c r="H250" s="73"/>
      <c r="I250" s="73"/>
      <c r="J250" s="73"/>
      <c r="K250" s="73"/>
      <c r="L250" s="73"/>
      <c r="M250" s="73"/>
      <c r="N250" s="73"/>
      <c r="O250" s="73"/>
      <c r="P250" s="73" t="s">
        <v>33</v>
      </c>
      <c r="Q250" s="73"/>
      <c r="R250" s="73"/>
    </row>
    <row r="251" spans="1:18">
      <c r="A251" s="73" t="s">
        <v>634</v>
      </c>
      <c r="B251" s="73" t="s">
        <v>637</v>
      </c>
      <c r="C251" s="73" t="s">
        <v>638</v>
      </c>
      <c r="D251" s="73" t="s">
        <v>33</v>
      </c>
      <c r="E251" s="73" t="s">
        <v>33</v>
      </c>
      <c r="F251" s="73"/>
      <c r="G251" s="73" t="s">
        <v>33</v>
      </c>
      <c r="H251" s="73"/>
      <c r="I251" s="73" t="s">
        <v>33</v>
      </c>
      <c r="J251" s="73"/>
      <c r="K251" s="73"/>
      <c r="L251" s="73"/>
      <c r="M251" s="73"/>
      <c r="N251" s="73"/>
      <c r="O251" s="73"/>
      <c r="P251" s="73" t="s">
        <v>33</v>
      </c>
      <c r="Q251" s="73"/>
      <c r="R251" s="73"/>
    </row>
    <row r="252" spans="1:18">
      <c r="A252" s="73" t="s">
        <v>634</v>
      </c>
      <c r="B252" s="73" t="s">
        <v>639</v>
      </c>
      <c r="C252" s="73" t="s">
        <v>640</v>
      </c>
      <c r="D252" s="73" t="s">
        <v>33</v>
      </c>
      <c r="E252" s="73" t="s">
        <v>33</v>
      </c>
      <c r="F252" s="73"/>
      <c r="G252" s="73" t="s">
        <v>33</v>
      </c>
      <c r="H252" s="73"/>
      <c r="I252" s="73"/>
      <c r="J252" s="73"/>
      <c r="K252" s="73"/>
      <c r="L252" s="73"/>
      <c r="M252" s="73"/>
      <c r="N252" s="73"/>
      <c r="O252" s="73"/>
      <c r="P252" s="73" t="s">
        <v>33</v>
      </c>
      <c r="Q252" s="73"/>
      <c r="R252" s="73"/>
    </row>
    <row r="253" spans="1:18">
      <c r="A253" s="73" t="s">
        <v>634</v>
      </c>
      <c r="B253" s="73" t="s">
        <v>641</v>
      </c>
      <c r="C253" s="73" t="s">
        <v>642</v>
      </c>
      <c r="D253" s="73" t="s">
        <v>33</v>
      </c>
      <c r="E253" s="73" t="s">
        <v>33</v>
      </c>
      <c r="F253" s="73"/>
      <c r="G253" s="73" t="s">
        <v>33</v>
      </c>
      <c r="H253" s="73"/>
      <c r="I253" s="73"/>
      <c r="J253" s="73"/>
      <c r="K253" s="73"/>
      <c r="L253" s="73"/>
      <c r="M253" s="73"/>
      <c r="N253" s="73"/>
      <c r="O253" s="73"/>
      <c r="P253" s="73" t="s">
        <v>33</v>
      </c>
      <c r="Q253" s="73"/>
      <c r="R253" s="73"/>
    </row>
    <row r="254" spans="1:18">
      <c r="A254" s="73" t="s">
        <v>634</v>
      </c>
      <c r="B254" s="73" t="s">
        <v>643</v>
      </c>
      <c r="C254" s="73" t="s">
        <v>644</v>
      </c>
      <c r="D254" s="73" t="s">
        <v>33</v>
      </c>
      <c r="E254" s="73" t="s">
        <v>33</v>
      </c>
      <c r="F254" s="73"/>
      <c r="G254" s="73" t="s">
        <v>33</v>
      </c>
      <c r="H254" s="73"/>
      <c r="I254" s="73"/>
      <c r="J254" s="73"/>
      <c r="K254" s="73"/>
      <c r="L254" s="73" t="s">
        <v>33</v>
      </c>
      <c r="M254" s="73"/>
      <c r="N254" s="73"/>
      <c r="O254" s="73"/>
      <c r="P254" s="73" t="s">
        <v>33</v>
      </c>
      <c r="Q254" s="73"/>
      <c r="R254" s="73"/>
    </row>
    <row r="255" spans="1:18">
      <c r="A255" s="73" t="s">
        <v>634</v>
      </c>
      <c r="B255" s="73" t="s">
        <v>645</v>
      </c>
      <c r="C255" s="73" t="s">
        <v>646</v>
      </c>
      <c r="D255" s="73" t="s">
        <v>33</v>
      </c>
      <c r="E255" s="73" t="s">
        <v>33</v>
      </c>
      <c r="F255" s="73"/>
      <c r="G255" s="73" t="s">
        <v>33</v>
      </c>
      <c r="H255" s="73"/>
      <c r="I255" s="73"/>
      <c r="J255" s="73"/>
      <c r="K255" s="73"/>
      <c r="L255" s="73"/>
      <c r="M255" s="73"/>
      <c r="N255" s="73"/>
      <c r="O255" s="73"/>
      <c r="P255" s="73" t="s">
        <v>33</v>
      </c>
      <c r="Q255" s="73"/>
      <c r="R255" s="73"/>
    </row>
    <row r="256" spans="1:18" ht="18">
      <c r="A256" s="73" t="s">
        <v>634</v>
      </c>
      <c r="B256" s="73" t="s">
        <v>647</v>
      </c>
      <c r="C256" s="73" t="s">
        <v>648</v>
      </c>
      <c r="D256" s="73" t="s">
        <v>33</v>
      </c>
      <c r="E256" s="73" t="s">
        <v>33</v>
      </c>
      <c r="F256" s="73"/>
      <c r="G256" s="73" t="s">
        <v>33</v>
      </c>
      <c r="H256" s="73"/>
      <c r="I256" s="73"/>
      <c r="J256" s="73"/>
      <c r="K256" s="73"/>
      <c r="L256" s="73"/>
      <c r="M256" s="73"/>
      <c r="N256" s="73"/>
      <c r="O256" s="73"/>
      <c r="P256" s="73" t="s">
        <v>33</v>
      </c>
      <c r="Q256" s="73"/>
      <c r="R256" s="73"/>
    </row>
    <row r="257" spans="1:18" ht="18">
      <c r="A257" s="73" t="s">
        <v>634</v>
      </c>
      <c r="B257" s="73" t="s">
        <v>649</v>
      </c>
      <c r="C257" s="73" t="s">
        <v>650</v>
      </c>
      <c r="D257" s="73" t="s">
        <v>33</v>
      </c>
      <c r="E257" s="73" t="s">
        <v>33</v>
      </c>
      <c r="F257" s="73"/>
      <c r="G257" s="73" t="s">
        <v>33</v>
      </c>
      <c r="H257" s="73"/>
      <c r="I257" s="73"/>
      <c r="J257" s="73"/>
      <c r="K257" s="73"/>
      <c r="L257" s="73"/>
      <c r="M257" s="73"/>
      <c r="N257" s="73"/>
      <c r="O257" s="73"/>
      <c r="P257" s="73"/>
      <c r="Q257" s="73"/>
      <c r="R257" s="73"/>
    </row>
    <row r="258" spans="1:18" ht="12.75" customHeight="1">
      <c r="A258" s="74" t="s">
        <v>634</v>
      </c>
      <c r="B258" s="74" t="s">
        <v>651</v>
      </c>
      <c r="C258" s="74" t="s">
        <v>652</v>
      </c>
      <c r="D258" s="74" t="s">
        <v>33</v>
      </c>
      <c r="E258" s="74" t="s">
        <v>33</v>
      </c>
      <c r="F258" s="74"/>
      <c r="G258" s="74" t="s">
        <v>33</v>
      </c>
      <c r="H258" s="74"/>
      <c r="I258" s="74"/>
      <c r="J258" s="74"/>
      <c r="K258" s="74"/>
      <c r="L258" s="74"/>
      <c r="M258" s="74"/>
      <c r="N258" s="74"/>
      <c r="O258" s="74"/>
      <c r="P258" s="74" t="s">
        <v>33</v>
      </c>
      <c r="Q258" s="74"/>
      <c r="R258" s="73"/>
    </row>
    <row r="259" spans="1:18">
      <c r="A259" s="33"/>
      <c r="B259" s="34">
        <f>COUNTA(B250:B258)</f>
        <v>9</v>
      </c>
      <c r="C259" s="136"/>
      <c r="D259" s="34">
        <f t="shared" ref="D259:R259" si="12">COUNTIF(D250:D258,"Yes")</f>
        <v>9</v>
      </c>
      <c r="E259" s="34">
        <f t="shared" si="12"/>
        <v>9</v>
      </c>
      <c r="F259" s="34">
        <f t="shared" si="12"/>
        <v>0</v>
      </c>
      <c r="G259" s="34">
        <f t="shared" si="12"/>
        <v>9</v>
      </c>
      <c r="H259" s="34">
        <f t="shared" si="12"/>
        <v>0</v>
      </c>
      <c r="I259" s="34">
        <f t="shared" si="12"/>
        <v>1</v>
      </c>
      <c r="J259" s="34">
        <f t="shared" si="12"/>
        <v>0</v>
      </c>
      <c r="K259" s="34">
        <f t="shared" si="12"/>
        <v>0</v>
      </c>
      <c r="L259" s="34">
        <f t="shared" si="12"/>
        <v>1</v>
      </c>
      <c r="M259" s="34">
        <f t="shared" si="12"/>
        <v>0</v>
      </c>
      <c r="N259" s="34">
        <f t="shared" si="12"/>
        <v>0</v>
      </c>
      <c r="O259" s="34">
        <f t="shared" si="12"/>
        <v>0</v>
      </c>
      <c r="P259" s="34">
        <f t="shared" si="12"/>
        <v>8</v>
      </c>
      <c r="Q259" s="34">
        <f t="shared" si="12"/>
        <v>0</v>
      </c>
      <c r="R259" s="34">
        <f t="shared" si="12"/>
        <v>0</v>
      </c>
    </row>
    <row r="260" spans="1:18">
      <c r="A260" s="48"/>
      <c r="B260" s="48"/>
      <c r="C260" s="95"/>
      <c r="D260" s="48"/>
      <c r="E260" s="48"/>
      <c r="F260" s="48"/>
      <c r="G260" s="48"/>
      <c r="H260" s="48"/>
      <c r="I260" s="48"/>
      <c r="J260" s="48"/>
      <c r="K260" s="48"/>
      <c r="L260" s="48"/>
      <c r="M260" s="48"/>
      <c r="N260" s="48"/>
      <c r="O260" s="48"/>
      <c r="P260" s="48"/>
      <c r="Q260" s="48"/>
      <c r="R260" s="48"/>
    </row>
    <row r="261" spans="1:18" ht="18">
      <c r="A261" s="74" t="s">
        <v>653</v>
      </c>
      <c r="B261" s="74" t="s">
        <v>654</v>
      </c>
      <c r="C261" s="74" t="s">
        <v>655</v>
      </c>
      <c r="D261" s="74" t="s">
        <v>33</v>
      </c>
      <c r="E261" s="74" t="s">
        <v>33</v>
      </c>
      <c r="F261" s="74"/>
      <c r="G261" s="74" t="s">
        <v>33</v>
      </c>
      <c r="H261" s="74"/>
      <c r="I261" s="74"/>
      <c r="J261" s="74"/>
      <c r="K261" s="74"/>
      <c r="L261" s="74"/>
      <c r="M261" s="74"/>
      <c r="N261" s="74"/>
      <c r="O261" s="74"/>
      <c r="P261" s="74"/>
      <c r="Q261" s="74"/>
      <c r="R261" s="74"/>
    </row>
    <row r="262" spans="1:18">
      <c r="A262" s="33"/>
      <c r="B262" s="34">
        <f>COUNTA(B261:B261)</f>
        <v>1</v>
      </c>
      <c r="C262" s="136"/>
      <c r="D262" s="34">
        <f t="shared" ref="D262:R262" si="13">COUNTIF(D261:D261,"Yes")</f>
        <v>1</v>
      </c>
      <c r="E262" s="34">
        <f t="shared" si="13"/>
        <v>1</v>
      </c>
      <c r="F262" s="34">
        <f t="shared" si="13"/>
        <v>0</v>
      </c>
      <c r="G262" s="34">
        <f t="shared" si="13"/>
        <v>1</v>
      </c>
      <c r="H262" s="34">
        <f t="shared" si="13"/>
        <v>0</v>
      </c>
      <c r="I262" s="34">
        <f t="shared" si="13"/>
        <v>0</v>
      </c>
      <c r="J262" s="34">
        <f t="shared" si="13"/>
        <v>0</v>
      </c>
      <c r="K262" s="34">
        <f t="shared" si="13"/>
        <v>0</v>
      </c>
      <c r="L262" s="34">
        <f t="shared" si="13"/>
        <v>0</v>
      </c>
      <c r="M262" s="34">
        <f t="shared" si="13"/>
        <v>0</v>
      </c>
      <c r="N262" s="34">
        <f t="shared" si="13"/>
        <v>0</v>
      </c>
      <c r="O262" s="34">
        <f t="shared" si="13"/>
        <v>0</v>
      </c>
      <c r="P262" s="34">
        <f t="shared" si="13"/>
        <v>0</v>
      </c>
      <c r="Q262" s="34">
        <f t="shared" si="13"/>
        <v>0</v>
      </c>
      <c r="R262" s="34">
        <f t="shared" si="13"/>
        <v>0</v>
      </c>
    </row>
    <row r="263" spans="1:18">
      <c r="A263" s="48"/>
      <c r="B263" s="48"/>
      <c r="C263" s="95"/>
      <c r="D263" s="48"/>
      <c r="E263" s="48"/>
      <c r="F263" s="48"/>
      <c r="G263" s="48"/>
      <c r="H263" s="48"/>
      <c r="I263" s="48"/>
      <c r="J263" s="48"/>
      <c r="K263" s="48"/>
      <c r="L263" s="48"/>
      <c r="M263" s="48"/>
      <c r="N263" s="48"/>
      <c r="O263" s="48"/>
      <c r="P263" s="48"/>
      <c r="Q263" s="48"/>
      <c r="R263" s="48"/>
    </row>
    <row r="264" spans="1:18" ht="12.75" customHeight="1">
      <c r="A264" s="73" t="s">
        <v>656</v>
      </c>
      <c r="B264" s="73" t="s">
        <v>657</v>
      </c>
      <c r="C264" s="73" t="s">
        <v>658</v>
      </c>
      <c r="D264" s="73" t="s">
        <v>33</v>
      </c>
      <c r="E264" s="73" t="s">
        <v>33</v>
      </c>
      <c r="F264" s="73"/>
      <c r="G264" s="73" t="s">
        <v>33</v>
      </c>
      <c r="H264" s="73"/>
      <c r="I264" s="73"/>
      <c r="J264" s="73"/>
      <c r="K264" s="73"/>
      <c r="L264" s="73"/>
      <c r="M264" s="73"/>
      <c r="N264" s="73"/>
      <c r="O264" s="73"/>
      <c r="P264" s="73"/>
      <c r="Q264" s="73"/>
      <c r="R264" s="73"/>
    </row>
    <row r="265" spans="1:18" ht="18" customHeight="1">
      <c r="A265" s="73" t="s">
        <v>656</v>
      </c>
      <c r="B265" s="73" t="s">
        <v>659</v>
      </c>
      <c r="C265" s="73" t="s">
        <v>660</v>
      </c>
      <c r="D265" s="73" t="s">
        <v>33</v>
      </c>
      <c r="E265" s="73" t="s">
        <v>33</v>
      </c>
      <c r="F265" s="73"/>
      <c r="G265" s="73"/>
      <c r="H265" s="73"/>
      <c r="I265" s="73"/>
      <c r="J265" s="73"/>
      <c r="K265" s="73"/>
      <c r="L265" s="73"/>
      <c r="M265" s="73"/>
      <c r="N265" s="73"/>
      <c r="O265" s="73"/>
      <c r="P265" s="73"/>
      <c r="Q265" s="73"/>
      <c r="R265" s="73" t="s">
        <v>33</v>
      </c>
    </row>
    <row r="266" spans="1:18" ht="12.75" customHeight="1">
      <c r="A266" s="73" t="s">
        <v>656</v>
      </c>
      <c r="B266" s="73" t="s">
        <v>661</v>
      </c>
      <c r="C266" s="73" t="s">
        <v>662</v>
      </c>
      <c r="D266" s="73" t="s">
        <v>33</v>
      </c>
      <c r="E266" s="73" t="s">
        <v>33</v>
      </c>
      <c r="F266" s="73"/>
      <c r="G266" s="73"/>
      <c r="H266" s="73"/>
      <c r="I266" s="73"/>
      <c r="J266" s="73"/>
      <c r="K266" s="73"/>
      <c r="L266" s="73"/>
      <c r="M266" s="73"/>
      <c r="N266" s="73"/>
      <c r="O266" s="73"/>
      <c r="P266" s="73"/>
      <c r="Q266" s="73"/>
      <c r="R266" s="73" t="s">
        <v>33</v>
      </c>
    </row>
    <row r="267" spans="1:18" ht="18" customHeight="1">
      <c r="A267" s="73" t="s">
        <v>656</v>
      </c>
      <c r="B267" s="73" t="s">
        <v>663</v>
      </c>
      <c r="C267" s="73" t="s">
        <v>664</v>
      </c>
      <c r="D267" s="73" t="s">
        <v>33</v>
      </c>
      <c r="E267" s="73" t="s">
        <v>33</v>
      </c>
      <c r="F267" s="73"/>
      <c r="G267" s="73" t="s">
        <v>33</v>
      </c>
      <c r="H267" s="73"/>
      <c r="I267" s="73"/>
      <c r="J267" s="73"/>
      <c r="K267" s="73"/>
      <c r="L267" s="73"/>
      <c r="M267" s="73"/>
      <c r="N267" s="73"/>
      <c r="O267" s="73"/>
      <c r="P267" s="73"/>
      <c r="Q267" s="73"/>
      <c r="R267" s="73"/>
    </row>
    <row r="268" spans="1:18" ht="18" customHeight="1">
      <c r="A268" s="73" t="s">
        <v>656</v>
      </c>
      <c r="B268" s="73" t="s">
        <v>665</v>
      </c>
      <c r="C268" s="73" t="s">
        <v>666</v>
      </c>
      <c r="D268" s="73" t="s">
        <v>33</v>
      </c>
      <c r="E268" s="73" t="s">
        <v>42</v>
      </c>
      <c r="F268" s="73"/>
      <c r="G268" s="73"/>
      <c r="H268" s="73"/>
      <c r="I268" s="73"/>
      <c r="J268" s="73"/>
      <c r="K268" s="73"/>
      <c r="L268" s="73"/>
      <c r="M268" s="73"/>
      <c r="N268" s="73"/>
      <c r="O268" s="73"/>
      <c r="P268" s="73"/>
      <c r="Q268" s="73"/>
      <c r="R268" s="73"/>
    </row>
    <row r="269" spans="1:18" ht="18" customHeight="1">
      <c r="A269" s="74" t="s">
        <v>656</v>
      </c>
      <c r="B269" s="74" t="s">
        <v>667</v>
      </c>
      <c r="C269" s="74" t="s">
        <v>668</v>
      </c>
      <c r="D269" s="74" t="s">
        <v>33</v>
      </c>
      <c r="E269" s="74" t="s">
        <v>33</v>
      </c>
      <c r="F269" s="74"/>
      <c r="G269" s="74"/>
      <c r="H269" s="74"/>
      <c r="I269" s="74"/>
      <c r="J269" s="74"/>
      <c r="K269" s="74"/>
      <c r="L269" s="74"/>
      <c r="M269" s="74"/>
      <c r="N269" s="74"/>
      <c r="O269" s="74"/>
      <c r="P269" s="74" t="s">
        <v>33</v>
      </c>
      <c r="Q269" s="74"/>
      <c r="R269" s="74"/>
    </row>
    <row r="270" spans="1:18">
      <c r="A270" s="33"/>
      <c r="B270" s="34">
        <f>COUNTA(B264:B269)</f>
        <v>6</v>
      </c>
      <c r="C270" s="136"/>
      <c r="D270" s="34">
        <f t="shared" ref="D270:R270" si="14">COUNTIF(D264:D269,"Yes")</f>
        <v>6</v>
      </c>
      <c r="E270" s="34">
        <f t="shared" si="14"/>
        <v>5</v>
      </c>
      <c r="F270" s="34">
        <f t="shared" si="14"/>
        <v>0</v>
      </c>
      <c r="G270" s="34">
        <f t="shared" si="14"/>
        <v>2</v>
      </c>
      <c r="H270" s="34">
        <f t="shared" si="14"/>
        <v>0</v>
      </c>
      <c r="I270" s="34">
        <f t="shared" si="14"/>
        <v>0</v>
      </c>
      <c r="J270" s="34">
        <f t="shared" si="14"/>
        <v>0</v>
      </c>
      <c r="K270" s="34">
        <f t="shared" si="14"/>
        <v>0</v>
      </c>
      <c r="L270" s="34">
        <f t="shared" si="14"/>
        <v>0</v>
      </c>
      <c r="M270" s="34">
        <f t="shared" si="14"/>
        <v>0</v>
      </c>
      <c r="N270" s="34">
        <f t="shared" si="14"/>
        <v>0</v>
      </c>
      <c r="O270" s="34">
        <f t="shared" si="14"/>
        <v>0</v>
      </c>
      <c r="P270" s="34">
        <f t="shared" si="14"/>
        <v>1</v>
      </c>
      <c r="Q270" s="34">
        <f t="shared" si="14"/>
        <v>0</v>
      </c>
      <c r="R270" s="34">
        <f t="shared" si="14"/>
        <v>2</v>
      </c>
    </row>
    <row r="271" spans="1:18">
      <c r="A271" s="48"/>
      <c r="B271" s="48"/>
      <c r="C271" s="95"/>
      <c r="D271" s="48"/>
      <c r="E271" s="48"/>
      <c r="F271" s="48"/>
      <c r="G271" s="48"/>
      <c r="H271" s="48"/>
      <c r="I271" s="48"/>
      <c r="J271" s="48"/>
      <c r="K271" s="48"/>
      <c r="L271" s="48"/>
      <c r="M271" s="48"/>
      <c r="N271" s="48"/>
      <c r="O271" s="48"/>
      <c r="P271" s="48"/>
      <c r="Q271" s="48"/>
      <c r="R271" s="48"/>
    </row>
    <row r="272" spans="1:18" ht="18">
      <c r="A272" s="74" t="s">
        <v>669</v>
      </c>
      <c r="B272" s="74" t="s">
        <v>670</v>
      </c>
      <c r="C272" s="74" t="s">
        <v>671</v>
      </c>
      <c r="D272" s="74" t="s">
        <v>33</v>
      </c>
      <c r="E272" s="74" t="s">
        <v>33</v>
      </c>
      <c r="F272" s="74"/>
      <c r="G272" s="74" t="s">
        <v>33</v>
      </c>
      <c r="H272" s="74"/>
      <c r="I272" s="74"/>
      <c r="J272" s="74"/>
      <c r="K272" s="74"/>
      <c r="L272" s="74"/>
      <c r="M272" s="74"/>
      <c r="N272" s="74"/>
      <c r="O272" s="74"/>
      <c r="P272" s="74"/>
      <c r="Q272" s="74"/>
      <c r="R272" s="74"/>
    </row>
    <row r="273" spans="1:18">
      <c r="A273" s="33"/>
      <c r="B273" s="34">
        <f>COUNTA(B272:B272)</f>
        <v>1</v>
      </c>
      <c r="C273" s="155"/>
      <c r="D273" s="34">
        <f t="shared" ref="D273:R273" si="15">COUNTIF(D272:D272,"Yes")</f>
        <v>1</v>
      </c>
      <c r="E273" s="34">
        <f t="shared" si="15"/>
        <v>1</v>
      </c>
      <c r="F273" s="34">
        <f t="shared" si="15"/>
        <v>0</v>
      </c>
      <c r="G273" s="34">
        <f t="shared" si="15"/>
        <v>1</v>
      </c>
      <c r="H273" s="34">
        <f t="shared" si="15"/>
        <v>0</v>
      </c>
      <c r="I273" s="34">
        <f t="shared" si="15"/>
        <v>0</v>
      </c>
      <c r="J273" s="34">
        <f t="shared" si="15"/>
        <v>0</v>
      </c>
      <c r="K273" s="34">
        <f t="shared" si="15"/>
        <v>0</v>
      </c>
      <c r="L273" s="34">
        <f t="shared" si="15"/>
        <v>0</v>
      </c>
      <c r="M273" s="34">
        <f t="shared" si="15"/>
        <v>0</v>
      </c>
      <c r="N273" s="34">
        <f t="shared" si="15"/>
        <v>0</v>
      </c>
      <c r="O273" s="34">
        <f t="shared" si="15"/>
        <v>0</v>
      </c>
      <c r="P273" s="34">
        <f t="shared" si="15"/>
        <v>0</v>
      </c>
      <c r="Q273" s="34">
        <f t="shared" si="15"/>
        <v>0</v>
      </c>
      <c r="R273" s="34">
        <f t="shared" si="15"/>
        <v>0</v>
      </c>
    </row>
    <row r="274" spans="1:18">
      <c r="A274" s="48"/>
      <c r="B274" s="48"/>
      <c r="C274" s="95"/>
      <c r="D274" s="48"/>
      <c r="E274" s="48"/>
      <c r="F274" s="48"/>
      <c r="G274" s="48"/>
      <c r="H274" s="48"/>
      <c r="I274" s="48"/>
      <c r="J274" s="48"/>
      <c r="K274" s="48"/>
      <c r="L274" s="48"/>
      <c r="M274" s="48"/>
      <c r="N274" s="48"/>
      <c r="O274" s="48"/>
      <c r="P274" s="48"/>
      <c r="Q274" s="48"/>
      <c r="R274" s="48"/>
    </row>
    <row r="275" spans="1:18" ht="18">
      <c r="A275" s="74" t="s">
        <v>672</v>
      </c>
      <c r="B275" s="74" t="s">
        <v>673</v>
      </c>
      <c r="C275" s="74" t="s">
        <v>674</v>
      </c>
      <c r="D275" s="74" t="s">
        <v>33</v>
      </c>
      <c r="E275" s="74" t="s">
        <v>33</v>
      </c>
      <c r="F275" s="74"/>
      <c r="G275" s="74" t="s">
        <v>33</v>
      </c>
      <c r="H275" s="74"/>
      <c r="I275" s="74"/>
      <c r="J275" s="74"/>
      <c r="K275" s="74"/>
      <c r="L275" s="74"/>
      <c r="M275" s="74"/>
      <c r="N275" s="74"/>
      <c r="O275" s="74"/>
      <c r="P275" s="74"/>
      <c r="Q275" s="74"/>
      <c r="R275" s="74"/>
    </row>
    <row r="276" spans="1:18">
      <c r="A276" s="33"/>
      <c r="B276" s="34">
        <f>COUNTA(B275:B275)</f>
        <v>1</v>
      </c>
      <c r="C276" s="155"/>
      <c r="D276" s="34">
        <f t="shared" ref="D276:R276" si="16">COUNTIF(D275:D275,"Yes")</f>
        <v>1</v>
      </c>
      <c r="E276" s="34">
        <f t="shared" si="16"/>
        <v>1</v>
      </c>
      <c r="F276" s="34">
        <f t="shared" si="16"/>
        <v>0</v>
      </c>
      <c r="G276" s="34">
        <f t="shared" si="16"/>
        <v>1</v>
      </c>
      <c r="H276" s="34">
        <f t="shared" si="16"/>
        <v>0</v>
      </c>
      <c r="I276" s="34">
        <f t="shared" si="16"/>
        <v>0</v>
      </c>
      <c r="J276" s="34">
        <f t="shared" si="16"/>
        <v>0</v>
      </c>
      <c r="K276" s="34">
        <f t="shared" si="16"/>
        <v>0</v>
      </c>
      <c r="L276" s="34">
        <f t="shared" si="16"/>
        <v>0</v>
      </c>
      <c r="M276" s="34">
        <f t="shared" si="16"/>
        <v>0</v>
      </c>
      <c r="N276" s="34">
        <f t="shared" si="16"/>
        <v>0</v>
      </c>
      <c r="O276" s="34">
        <f t="shared" si="16"/>
        <v>0</v>
      </c>
      <c r="P276" s="34">
        <f t="shared" si="16"/>
        <v>0</v>
      </c>
      <c r="Q276" s="34">
        <f t="shared" si="16"/>
        <v>0</v>
      </c>
      <c r="R276" s="34">
        <f t="shared" si="16"/>
        <v>0</v>
      </c>
    </row>
    <row r="277" spans="1:18">
      <c r="A277" s="48"/>
      <c r="B277" s="48"/>
      <c r="C277" s="95"/>
      <c r="D277" s="48"/>
      <c r="E277" s="48"/>
      <c r="F277" s="48"/>
      <c r="G277" s="48"/>
      <c r="H277" s="48"/>
      <c r="I277" s="48"/>
      <c r="J277" s="48"/>
      <c r="K277" s="48"/>
      <c r="L277" s="48"/>
      <c r="M277" s="48"/>
      <c r="N277" s="48"/>
      <c r="O277" s="48"/>
      <c r="P277" s="48"/>
      <c r="Q277" s="48"/>
      <c r="R277" s="48"/>
    </row>
    <row r="278" spans="1:18">
      <c r="A278" s="52"/>
      <c r="B278" s="69"/>
      <c r="C278" s="69"/>
      <c r="D278" s="69"/>
      <c r="E278" s="69"/>
      <c r="F278" s="69"/>
      <c r="G278" s="69"/>
      <c r="H278" s="69"/>
      <c r="I278" s="69"/>
      <c r="J278" s="69"/>
      <c r="K278" s="69"/>
      <c r="L278" s="69"/>
      <c r="M278" s="69"/>
      <c r="N278" s="69"/>
      <c r="O278" s="69"/>
      <c r="P278" s="69"/>
      <c r="Q278" s="69"/>
      <c r="R278" s="69"/>
    </row>
    <row r="279" spans="1:18">
      <c r="A279" s="52"/>
      <c r="C279" s="111" t="s">
        <v>79</v>
      </c>
      <c r="D279" s="112"/>
      <c r="E279" s="112"/>
      <c r="F279" s="112"/>
      <c r="G279" s="112"/>
      <c r="H279" s="112"/>
      <c r="I279" s="52"/>
      <c r="J279" s="52"/>
      <c r="K279" s="52"/>
      <c r="L279" s="52"/>
      <c r="M279" s="52"/>
      <c r="N279" s="52"/>
      <c r="O279" s="52"/>
      <c r="P279" s="52"/>
      <c r="Q279" s="52"/>
      <c r="R279" s="52"/>
    </row>
    <row r="280" spans="1:18">
      <c r="A280" s="52"/>
      <c r="B280" s="101"/>
      <c r="C280" s="113"/>
      <c r="D280" s="114"/>
      <c r="E280" s="115"/>
      <c r="F280" s="116" t="s">
        <v>119</v>
      </c>
      <c r="G280" s="107">
        <f>SUM(B14+B17+B58+B62+B117+B120+B130+B141+B200+B207+B230+B248+B259+B262+B270+B273+B276)</f>
        <v>241</v>
      </c>
      <c r="H280" s="112"/>
      <c r="I280" s="52"/>
      <c r="J280" s="52"/>
      <c r="K280" s="52"/>
      <c r="L280" s="52"/>
      <c r="M280" s="52"/>
      <c r="N280" s="52"/>
      <c r="O280" s="52"/>
      <c r="P280" s="52"/>
      <c r="Q280" s="52"/>
      <c r="R280" s="52"/>
    </row>
    <row r="281" spans="1:18">
      <c r="B281" s="100"/>
      <c r="C281" s="113"/>
      <c r="D281" s="114"/>
      <c r="E281" s="114"/>
      <c r="F281" s="117" t="s">
        <v>122</v>
      </c>
      <c r="G281" s="107">
        <f>SUM(D14+D17+D58+D62+D117+D120+D130+D141+D200+D207+D230+D248+D259+D262+D270+D273+D276)</f>
        <v>241</v>
      </c>
      <c r="H281" s="113"/>
    </row>
    <row r="282" spans="1:18">
      <c r="B282" s="100"/>
      <c r="C282" s="113"/>
      <c r="D282" s="114"/>
      <c r="E282" s="114"/>
      <c r="F282" s="117" t="s">
        <v>123</v>
      </c>
      <c r="G282" s="107">
        <f>SUM(E14+E17+E58+E62+E117+E120+E130+E141+E200+E207+E230+E248+E259+E262+E270+E273+E276)</f>
        <v>219</v>
      </c>
      <c r="H282" s="113"/>
    </row>
    <row r="283" spans="1:18">
      <c r="B283" s="100"/>
      <c r="C283" s="113"/>
      <c r="D283" s="113"/>
      <c r="E283" s="113"/>
      <c r="F283" s="113"/>
      <c r="G283" s="113"/>
      <c r="H283" s="113"/>
    </row>
    <row r="284" spans="1:18">
      <c r="B284" s="100"/>
      <c r="C284" s="111" t="s">
        <v>124</v>
      </c>
      <c r="D284" s="113"/>
      <c r="E284" s="113"/>
      <c r="F284" s="113"/>
      <c r="G284" s="118" t="s">
        <v>114</v>
      </c>
      <c r="H284" s="118" t="s">
        <v>125</v>
      </c>
    </row>
    <row r="285" spans="1:18">
      <c r="B285" s="100"/>
      <c r="C285" s="113"/>
      <c r="D285" s="113"/>
      <c r="E285" s="113"/>
      <c r="F285" s="119" t="s">
        <v>133</v>
      </c>
      <c r="G285" s="107">
        <f>SUM(F14+F17+F58+F62+F117+F120+F130+F141+F200+F207+F230+F248+F259+F262+F270+F273+F276)</f>
        <v>6</v>
      </c>
      <c r="H285" s="121">
        <f>G285/(G298)</f>
        <v>1.5384615384615385E-2</v>
      </c>
    </row>
    <row r="286" spans="1:18">
      <c r="B286" s="100"/>
      <c r="C286" s="113"/>
      <c r="D286" s="113"/>
      <c r="E286" s="113"/>
      <c r="F286" s="119" t="s">
        <v>134</v>
      </c>
      <c r="G286" s="107">
        <f>SUM(G14+G17+G58+G62+G117+G120+G130+G141+G200+G207+G230+G248+G259+G262+G270+G273+G276)</f>
        <v>159</v>
      </c>
      <c r="H286" s="121">
        <f>G286/G298</f>
        <v>0.40769230769230769</v>
      </c>
    </row>
    <row r="287" spans="1:18">
      <c r="B287" s="100"/>
      <c r="C287" s="113"/>
      <c r="D287" s="113"/>
      <c r="E287" s="113"/>
      <c r="F287" s="119" t="s">
        <v>135</v>
      </c>
      <c r="G287" s="107">
        <f>SUM(H14+H17+H58+H62+H117+H120+H130+H141+H200+H207+H230+H248+I259+I262+I270+I273+I276)</f>
        <v>1</v>
      </c>
      <c r="H287" s="121">
        <f>G287/G298</f>
        <v>2.5641025641025641E-3</v>
      </c>
    </row>
    <row r="288" spans="1:18">
      <c r="B288" s="100"/>
      <c r="C288" s="113"/>
      <c r="D288" s="113"/>
      <c r="E288" s="113"/>
      <c r="F288" s="119" t="s">
        <v>136</v>
      </c>
      <c r="G288" s="107">
        <f>SUM(I14+I17+I58+I62+I117+I120+I130+I141+I200+I207+I230+I248+I259+I262+I270+I273+I276)</f>
        <v>25</v>
      </c>
      <c r="H288" s="121">
        <f>G288/G298</f>
        <v>6.4102564102564097E-2</v>
      </c>
    </row>
    <row r="289" spans="2:8">
      <c r="B289" s="100"/>
      <c r="C289" s="113"/>
      <c r="D289" s="113"/>
      <c r="E289" s="113"/>
      <c r="F289" s="119" t="s">
        <v>137</v>
      </c>
      <c r="G289" s="107">
        <f>SUM(J14+J17+J58+J62+J117+J120+J130+J141+J200+J207+J230+J248+J259+J262+J270+J273+J276)</f>
        <v>0</v>
      </c>
      <c r="H289" s="121">
        <f>G289/G298</f>
        <v>0</v>
      </c>
    </row>
    <row r="290" spans="2:8">
      <c r="B290" s="100"/>
      <c r="C290" s="113"/>
      <c r="D290" s="113"/>
      <c r="E290" s="113"/>
      <c r="F290" s="119" t="s">
        <v>138</v>
      </c>
      <c r="G290" s="107">
        <f>SUM(K14+K17+K58+K62+K117+K120+K130+K141+K200+K207+K230+K248+K259+K262+K270+K273+K276)</f>
        <v>0</v>
      </c>
      <c r="H290" s="121">
        <f>G290/G298</f>
        <v>0</v>
      </c>
    </row>
    <row r="291" spans="2:8">
      <c r="B291" s="100"/>
      <c r="C291" s="113"/>
      <c r="D291" s="113"/>
      <c r="E291" s="113"/>
      <c r="F291" s="119" t="s">
        <v>139</v>
      </c>
      <c r="G291" s="107">
        <f>SUM(L14+L17+L58+L62+L117+L120+L130+L141+L200+L207+L230+L248+L259+L262+L270+L273+L276)</f>
        <v>7</v>
      </c>
      <c r="H291" s="121">
        <f>G291/G298</f>
        <v>1.7948717948717947E-2</v>
      </c>
    </row>
    <row r="292" spans="2:8">
      <c r="B292" s="100"/>
      <c r="C292" s="113"/>
      <c r="D292" s="113"/>
      <c r="E292" s="113"/>
      <c r="F292" s="119" t="s">
        <v>140</v>
      </c>
      <c r="G292" s="107">
        <f>SUM(M14+M17+M58+M62+M117+M120+M130+M141+M200+M207+M230+M248+M259+M262+M270+M273+M276)</f>
        <v>2</v>
      </c>
      <c r="H292" s="121">
        <f>G292/G298</f>
        <v>5.1282051282051282E-3</v>
      </c>
    </row>
    <row r="293" spans="2:8">
      <c r="B293" s="100"/>
      <c r="C293" s="113"/>
      <c r="D293" s="113"/>
      <c r="E293" s="113"/>
      <c r="F293" s="119" t="s">
        <v>141</v>
      </c>
      <c r="G293" s="107">
        <f>SUM(N14+N17+N58+N62+N117+N120+N130+N141+N200+N207+N230+N248+N259+N262+N270+N273+N276)</f>
        <v>0</v>
      </c>
      <c r="H293" s="121">
        <f>G293/G298</f>
        <v>0</v>
      </c>
    </row>
    <row r="294" spans="2:8">
      <c r="B294" s="100"/>
      <c r="C294" s="113"/>
      <c r="D294" s="113"/>
      <c r="E294" s="113"/>
      <c r="F294" s="119" t="s">
        <v>142</v>
      </c>
      <c r="G294" s="107">
        <f>SUM(O14+O17+O58+O62+O117+O120+O130+O141+O200+O207+O230+O248+O259+O262+O270+O273+O276)</f>
        <v>3</v>
      </c>
      <c r="H294" s="121">
        <f>G294/G298</f>
        <v>7.6923076923076927E-3</v>
      </c>
    </row>
    <row r="295" spans="2:8">
      <c r="B295" s="100"/>
      <c r="C295" s="113"/>
      <c r="D295" s="113"/>
      <c r="E295" s="113"/>
      <c r="F295" s="119" t="s">
        <v>143</v>
      </c>
      <c r="G295" s="107">
        <f>SUM(P14+P17+P58+P62+P117+P120+P130+P141+P200+P207+P230+P248+P259+P262+P270+P273+P276)</f>
        <v>126</v>
      </c>
      <c r="H295" s="121">
        <f>G295/G298</f>
        <v>0.32307692307692309</v>
      </c>
    </row>
    <row r="296" spans="2:8">
      <c r="B296" s="100"/>
      <c r="C296" s="113"/>
      <c r="D296" s="113"/>
      <c r="E296" s="113"/>
      <c r="F296" s="119" t="s">
        <v>144</v>
      </c>
      <c r="G296" s="107">
        <f>SUM(Q14+Q17+Q58+Q62+Q117+Q120+Q130+Q141+Q200+Q207+Q230+Q248+Q259+Q262+Q270+Q273+Q276)</f>
        <v>6</v>
      </c>
      <c r="H296" s="121">
        <f>G296/G298</f>
        <v>1.5384615384615385E-2</v>
      </c>
    </row>
    <row r="297" spans="2:8">
      <c r="B297" s="100"/>
      <c r="C297" s="113"/>
      <c r="D297" s="113"/>
      <c r="E297" s="113"/>
      <c r="F297" s="119" t="s">
        <v>145</v>
      </c>
      <c r="G297" s="132">
        <f>SUM(R14+R17+R58+R62+R117+R120+R130+R141+R200+R207+R230+R248+R259+R262+R270+R273+R276)</f>
        <v>55</v>
      </c>
      <c r="H297" s="123">
        <f>G297/G298</f>
        <v>0.14102564102564102</v>
      </c>
    </row>
    <row r="298" spans="2:8">
      <c r="B298" s="100"/>
      <c r="C298" s="113"/>
      <c r="D298" s="113"/>
      <c r="E298" s="113"/>
      <c r="F298" s="119"/>
      <c r="G298" s="131">
        <f>SUM(G285:G297)</f>
        <v>390</v>
      </c>
      <c r="H298" s="122">
        <f>SUM(H285:H297)</f>
        <v>0.99999999999999978</v>
      </c>
    </row>
  </sheetData>
  <mergeCells count="2">
    <mergeCell ref="B1:C1"/>
    <mergeCell ref="F1:R1"/>
  </mergeCells>
  <phoneticPr fontId="3" type="noConversion"/>
  <printOptions gridLines="1"/>
  <pageMargins left="0.5" right="0.5" top="1.5" bottom="0.75" header="0.5" footer="0.5"/>
  <pageSetup scale="80" orientation="landscape" r:id="rId1"/>
  <headerFooter alignWithMargins="0">
    <oddHeader>&amp;C&amp;"Arial,Bold"&amp;16 2010 Swimming Season
Possible Pollution Sources for Monitored North Carolina Beaches</oddHeader>
    <oddFooter>&amp;R&amp;P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K83"/>
  <sheetViews>
    <sheetView zoomScaleNormal="100" workbookViewId="0">
      <pane ySplit="1" topLeftCell="A2" activePane="bottomLeft" state="frozen"/>
      <selection pane="bottomLeft"/>
    </sheetView>
  </sheetViews>
  <sheetFormatPr defaultRowHeight="9"/>
  <cols>
    <col min="1" max="1" width="12.7109375" style="1" customWidth="1"/>
    <col min="2" max="2" width="8.28515625" style="1" customWidth="1"/>
    <col min="3" max="3" width="39" style="21" customWidth="1"/>
    <col min="4" max="4" width="16.7109375" style="1" customWidth="1"/>
    <col min="5" max="6" width="13" style="22" customWidth="1"/>
    <col min="7" max="7" width="9.28515625" style="23" customWidth="1"/>
    <col min="8" max="10" width="12.28515625" style="1" customWidth="1"/>
    <col min="11" max="16384" width="9.140625" style="1"/>
  </cols>
  <sheetData>
    <row r="1" spans="1:10" ht="37.5" customHeight="1">
      <c r="A1" s="25" t="s">
        <v>16</v>
      </c>
      <c r="B1" s="25" t="s">
        <v>17</v>
      </c>
      <c r="C1" s="25" t="s">
        <v>82</v>
      </c>
      <c r="D1" s="25" t="s">
        <v>107</v>
      </c>
      <c r="E1" s="26" t="s">
        <v>683</v>
      </c>
      <c r="F1" s="26" t="s">
        <v>684</v>
      </c>
      <c r="G1" s="27" t="s">
        <v>108</v>
      </c>
      <c r="H1" s="25" t="s">
        <v>109</v>
      </c>
      <c r="I1" s="25" t="s">
        <v>110</v>
      </c>
      <c r="J1" s="25" t="s">
        <v>111</v>
      </c>
    </row>
    <row r="2" spans="1:10" ht="12.75" customHeight="1">
      <c r="A2" s="163" t="s">
        <v>198</v>
      </c>
      <c r="B2" s="163" t="s">
        <v>178</v>
      </c>
      <c r="C2" s="163" t="s">
        <v>179</v>
      </c>
      <c r="D2" s="163" t="s">
        <v>40</v>
      </c>
      <c r="E2" s="164">
        <v>40464</v>
      </c>
      <c r="F2" s="164">
        <v>40465</v>
      </c>
      <c r="G2" s="163">
        <v>1</v>
      </c>
      <c r="H2" s="163" t="s">
        <v>38</v>
      </c>
      <c r="I2" s="163" t="s">
        <v>39</v>
      </c>
      <c r="J2" s="163" t="s">
        <v>175</v>
      </c>
    </row>
    <row r="3" spans="1:10" ht="12.75" customHeight="1">
      <c r="A3" s="33"/>
      <c r="B3" s="63">
        <f>SUM(IF(FREQUENCY(MATCH(B2:B2,B2:B2,0),MATCH(B2:B2,B2:B2,0))&gt;0,1))</f>
        <v>1</v>
      </c>
      <c r="C3" s="63"/>
      <c r="D3" s="29">
        <f>COUNTA(D2:D2)</f>
        <v>1</v>
      </c>
      <c r="E3" s="29"/>
      <c r="F3" s="29"/>
      <c r="G3" s="29">
        <f>SUM(G2:G2)</f>
        <v>1</v>
      </c>
      <c r="H3" s="33"/>
      <c r="I3" s="33"/>
      <c r="J3" s="33"/>
    </row>
    <row r="4" spans="1:10" ht="12.75" customHeight="1">
      <c r="A4" s="33"/>
      <c r="B4" s="33"/>
      <c r="C4" s="33"/>
      <c r="D4" s="33"/>
      <c r="E4" s="33"/>
      <c r="F4" s="33"/>
      <c r="G4" s="33"/>
      <c r="H4" s="33"/>
      <c r="I4" s="33"/>
      <c r="J4" s="33"/>
    </row>
    <row r="5" spans="1:10" ht="12.75" customHeight="1">
      <c r="A5" s="73" t="s">
        <v>202</v>
      </c>
      <c r="B5" s="73" t="s">
        <v>209</v>
      </c>
      <c r="C5" s="73" t="s">
        <v>210</v>
      </c>
      <c r="D5" s="73" t="s">
        <v>40</v>
      </c>
      <c r="E5" s="75">
        <v>40332</v>
      </c>
      <c r="F5" s="75">
        <v>40333</v>
      </c>
      <c r="G5" s="73">
        <v>1</v>
      </c>
      <c r="H5" s="73" t="s">
        <v>38</v>
      </c>
      <c r="I5" s="73" t="s">
        <v>39</v>
      </c>
      <c r="J5" s="73" t="s">
        <v>679</v>
      </c>
    </row>
    <row r="6" spans="1:10" ht="12.75" customHeight="1">
      <c r="A6" s="73" t="s">
        <v>202</v>
      </c>
      <c r="B6" s="73" t="s">
        <v>213</v>
      </c>
      <c r="C6" s="73" t="s">
        <v>214</v>
      </c>
      <c r="D6" s="73" t="s">
        <v>40</v>
      </c>
      <c r="E6" s="75">
        <v>40304</v>
      </c>
      <c r="F6" s="75">
        <v>40332</v>
      </c>
      <c r="G6" s="73">
        <v>28</v>
      </c>
      <c r="H6" s="73" t="s">
        <v>38</v>
      </c>
      <c r="I6" s="73" t="s">
        <v>39</v>
      </c>
      <c r="J6" s="73" t="s">
        <v>679</v>
      </c>
    </row>
    <row r="7" spans="1:10" ht="12.75" customHeight="1">
      <c r="A7" s="73" t="s">
        <v>202</v>
      </c>
      <c r="B7" s="73" t="s">
        <v>215</v>
      </c>
      <c r="C7" s="73" t="s">
        <v>216</v>
      </c>
      <c r="D7" s="73" t="s">
        <v>40</v>
      </c>
      <c r="E7" s="75">
        <v>40332</v>
      </c>
      <c r="F7" s="75">
        <v>40333</v>
      </c>
      <c r="G7" s="73">
        <v>1</v>
      </c>
      <c r="H7" s="73" t="s">
        <v>38</v>
      </c>
      <c r="I7" s="73" t="s">
        <v>39</v>
      </c>
      <c r="J7" s="73" t="s">
        <v>680</v>
      </c>
    </row>
    <row r="8" spans="1:10" ht="12.75" customHeight="1">
      <c r="A8" s="73" t="s">
        <v>202</v>
      </c>
      <c r="B8" s="73" t="s">
        <v>229</v>
      </c>
      <c r="C8" s="73" t="s">
        <v>230</v>
      </c>
      <c r="D8" s="73" t="s">
        <v>40</v>
      </c>
      <c r="E8" s="75">
        <v>40459</v>
      </c>
      <c r="F8" s="75">
        <v>40463</v>
      </c>
      <c r="G8" s="73">
        <v>4</v>
      </c>
      <c r="H8" s="73" t="s">
        <v>38</v>
      </c>
      <c r="I8" s="73" t="s">
        <v>39</v>
      </c>
      <c r="J8" s="73" t="s">
        <v>27</v>
      </c>
    </row>
    <row r="9" spans="1:10" ht="12.75" customHeight="1">
      <c r="A9" s="73" t="s">
        <v>202</v>
      </c>
      <c r="B9" s="73" t="s">
        <v>241</v>
      </c>
      <c r="C9" s="73" t="s">
        <v>242</v>
      </c>
      <c r="D9" s="73" t="s">
        <v>40</v>
      </c>
      <c r="E9" s="75">
        <v>40311</v>
      </c>
      <c r="F9" s="75">
        <v>40334</v>
      </c>
      <c r="G9" s="73">
        <v>23</v>
      </c>
      <c r="H9" s="73" t="s">
        <v>38</v>
      </c>
      <c r="I9" s="73" t="s">
        <v>39</v>
      </c>
      <c r="J9" s="73" t="s">
        <v>15</v>
      </c>
    </row>
    <row r="10" spans="1:10" ht="12.75" customHeight="1">
      <c r="A10" s="73" t="s">
        <v>202</v>
      </c>
      <c r="B10" s="73" t="s">
        <v>253</v>
      </c>
      <c r="C10" s="73" t="s">
        <v>254</v>
      </c>
      <c r="D10" s="73" t="s">
        <v>40</v>
      </c>
      <c r="E10" s="75">
        <v>40304</v>
      </c>
      <c r="F10" s="75">
        <v>40305</v>
      </c>
      <c r="G10" s="73">
        <v>1</v>
      </c>
      <c r="H10" s="73" t="s">
        <v>38</v>
      </c>
      <c r="I10" s="73" t="s">
        <v>39</v>
      </c>
      <c r="J10" s="73" t="s">
        <v>679</v>
      </c>
    </row>
    <row r="11" spans="1:10" ht="12.75" customHeight="1">
      <c r="A11" s="73" t="s">
        <v>202</v>
      </c>
      <c r="B11" s="73" t="s">
        <v>253</v>
      </c>
      <c r="C11" s="73" t="s">
        <v>254</v>
      </c>
      <c r="D11" s="73" t="s">
        <v>40</v>
      </c>
      <c r="E11" s="75">
        <v>40318</v>
      </c>
      <c r="F11" s="75">
        <v>40325</v>
      </c>
      <c r="G11" s="73">
        <v>7</v>
      </c>
      <c r="H11" s="73" t="s">
        <v>38</v>
      </c>
      <c r="I11" s="73" t="s">
        <v>39</v>
      </c>
      <c r="J11" s="73" t="s">
        <v>175</v>
      </c>
    </row>
    <row r="12" spans="1:10" ht="12.75" customHeight="1">
      <c r="A12" s="73" t="s">
        <v>202</v>
      </c>
      <c r="B12" s="73" t="s">
        <v>255</v>
      </c>
      <c r="C12" s="73" t="s">
        <v>256</v>
      </c>
      <c r="D12" s="73" t="s">
        <v>40</v>
      </c>
      <c r="E12" s="75">
        <v>40304</v>
      </c>
      <c r="F12" s="75">
        <v>40305</v>
      </c>
      <c r="G12" s="73">
        <v>1</v>
      </c>
      <c r="H12" s="73" t="s">
        <v>38</v>
      </c>
      <c r="I12" s="73" t="s">
        <v>39</v>
      </c>
      <c r="J12" s="73" t="s">
        <v>679</v>
      </c>
    </row>
    <row r="13" spans="1:10" ht="12.75" customHeight="1">
      <c r="A13" s="73" t="s">
        <v>202</v>
      </c>
      <c r="B13" s="73" t="s">
        <v>263</v>
      </c>
      <c r="C13" s="73" t="s">
        <v>264</v>
      </c>
      <c r="D13" s="73" t="s">
        <v>40</v>
      </c>
      <c r="E13" s="75">
        <v>40318</v>
      </c>
      <c r="F13" s="75">
        <v>40325</v>
      </c>
      <c r="G13" s="73">
        <v>7</v>
      </c>
      <c r="H13" s="73" t="s">
        <v>38</v>
      </c>
      <c r="I13" s="73" t="s">
        <v>39</v>
      </c>
      <c r="J13" s="73" t="s">
        <v>175</v>
      </c>
    </row>
    <row r="14" spans="1:10" ht="12.75" customHeight="1">
      <c r="A14" s="73" t="s">
        <v>202</v>
      </c>
      <c r="B14" s="73" t="s">
        <v>265</v>
      </c>
      <c r="C14" s="73" t="s">
        <v>266</v>
      </c>
      <c r="D14" s="73" t="s">
        <v>40</v>
      </c>
      <c r="E14" s="75">
        <v>40304</v>
      </c>
      <c r="F14" s="75">
        <v>40332</v>
      </c>
      <c r="G14" s="73">
        <v>28</v>
      </c>
      <c r="H14" s="73" t="s">
        <v>38</v>
      </c>
      <c r="I14" s="73" t="s">
        <v>39</v>
      </c>
      <c r="J14" s="73" t="s">
        <v>679</v>
      </c>
    </row>
    <row r="15" spans="1:10" ht="12.75" customHeight="1">
      <c r="A15" s="73" t="s">
        <v>202</v>
      </c>
      <c r="B15" s="73" t="s">
        <v>267</v>
      </c>
      <c r="C15" s="73" t="s">
        <v>268</v>
      </c>
      <c r="D15" s="73" t="s">
        <v>40</v>
      </c>
      <c r="E15" s="75">
        <v>40304</v>
      </c>
      <c r="F15" s="75">
        <v>40305</v>
      </c>
      <c r="G15" s="73">
        <v>1</v>
      </c>
      <c r="H15" s="73" t="s">
        <v>38</v>
      </c>
      <c r="I15" s="73" t="s">
        <v>39</v>
      </c>
      <c r="J15" s="73" t="s">
        <v>680</v>
      </c>
    </row>
    <row r="16" spans="1:10" ht="12.75" customHeight="1">
      <c r="A16" s="73" t="s">
        <v>202</v>
      </c>
      <c r="B16" s="73" t="s">
        <v>267</v>
      </c>
      <c r="C16" s="73" t="s">
        <v>268</v>
      </c>
      <c r="D16" s="73" t="s">
        <v>40</v>
      </c>
      <c r="E16" s="75">
        <v>40311</v>
      </c>
      <c r="F16" s="75">
        <v>40325</v>
      </c>
      <c r="G16" s="73">
        <v>14</v>
      </c>
      <c r="H16" s="73" t="s">
        <v>38</v>
      </c>
      <c r="I16" s="73" t="s">
        <v>39</v>
      </c>
      <c r="J16" s="73" t="s">
        <v>15</v>
      </c>
    </row>
    <row r="17" spans="1:11" ht="12.75" customHeight="1">
      <c r="A17" s="74" t="s">
        <v>202</v>
      </c>
      <c r="B17" s="74" t="s">
        <v>279</v>
      </c>
      <c r="C17" s="74" t="s">
        <v>280</v>
      </c>
      <c r="D17" s="74" t="s">
        <v>40</v>
      </c>
      <c r="E17" s="76">
        <v>40332</v>
      </c>
      <c r="F17" s="76">
        <v>40333</v>
      </c>
      <c r="G17" s="74">
        <v>1</v>
      </c>
      <c r="H17" s="74" t="s">
        <v>38</v>
      </c>
      <c r="I17" s="74" t="s">
        <v>39</v>
      </c>
      <c r="J17" s="74" t="s">
        <v>680</v>
      </c>
    </row>
    <row r="18" spans="1:11" ht="12.75" customHeight="1">
      <c r="A18" s="33"/>
      <c r="B18" s="63">
        <f>SUM(IF(FREQUENCY(MATCH(B5:B17,B5:B17,0),MATCH(B5:B17,B5:B17,0))&gt;0,1))</f>
        <v>11</v>
      </c>
      <c r="C18" s="63"/>
      <c r="D18" s="29">
        <f>COUNTA(D5:D17)</f>
        <v>13</v>
      </c>
      <c r="E18" s="29"/>
      <c r="F18" s="29"/>
      <c r="G18" s="29">
        <f>SUM(G5:G17)</f>
        <v>117</v>
      </c>
      <c r="H18" s="33"/>
      <c r="I18" s="56"/>
      <c r="J18" s="56"/>
    </row>
    <row r="19" spans="1:11" ht="12.75" customHeight="1">
      <c r="A19" s="33"/>
      <c r="B19" s="33"/>
      <c r="C19" s="33"/>
      <c r="D19" s="33"/>
      <c r="E19" s="33"/>
      <c r="F19" s="33"/>
      <c r="G19" s="33"/>
      <c r="H19" s="33"/>
      <c r="I19" s="56"/>
      <c r="J19" s="56"/>
    </row>
    <row r="20" spans="1:11" ht="12.75" customHeight="1">
      <c r="A20" s="73" t="s">
        <v>286</v>
      </c>
      <c r="B20" s="73" t="s">
        <v>353</v>
      </c>
      <c r="C20" s="73" t="s">
        <v>354</v>
      </c>
      <c r="D20" s="73" t="s">
        <v>40</v>
      </c>
      <c r="E20" s="75">
        <v>40435</v>
      </c>
      <c r="F20" s="75">
        <v>40436</v>
      </c>
      <c r="G20" s="73">
        <v>1</v>
      </c>
      <c r="H20" s="73" t="s">
        <v>38</v>
      </c>
      <c r="I20" s="73" t="s">
        <v>39</v>
      </c>
      <c r="J20" s="73" t="s">
        <v>37</v>
      </c>
      <c r="K20" s="73"/>
    </row>
    <row r="21" spans="1:11" ht="12.75" customHeight="1">
      <c r="A21" s="73" t="s">
        <v>286</v>
      </c>
      <c r="B21" s="73" t="s">
        <v>353</v>
      </c>
      <c r="C21" s="73" t="s">
        <v>354</v>
      </c>
      <c r="D21" s="73" t="s">
        <v>40</v>
      </c>
      <c r="E21" s="75">
        <v>40449</v>
      </c>
      <c r="F21" s="75">
        <v>40477</v>
      </c>
      <c r="G21" s="73">
        <v>28</v>
      </c>
      <c r="H21" s="73" t="s">
        <v>38</v>
      </c>
      <c r="I21" s="73" t="s">
        <v>39</v>
      </c>
      <c r="J21" s="73" t="s">
        <v>680</v>
      </c>
      <c r="K21" s="73"/>
    </row>
    <row r="22" spans="1:11" ht="12.75" customHeight="1">
      <c r="A22" s="73" t="s">
        <v>286</v>
      </c>
      <c r="B22" s="73" t="s">
        <v>361</v>
      </c>
      <c r="C22" s="73" t="s">
        <v>362</v>
      </c>
      <c r="D22" s="73" t="s">
        <v>40</v>
      </c>
      <c r="E22" s="75">
        <v>40318</v>
      </c>
      <c r="F22" s="75">
        <v>40319</v>
      </c>
      <c r="G22" s="73">
        <v>1</v>
      </c>
      <c r="H22" s="73" t="s">
        <v>38</v>
      </c>
      <c r="I22" s="73" t="s">
        <v>39</v>
      </c>
      <c r="J22" s="73" t="s">
        <v>175</v>
      </c>
      <c r="K22" s="73"/>
    </row>
    <row r="23" spans="1:11" ht="12.75" customHeight="1">
      <c r="A23" s="73" t="s">
        <v>286</v>
      </c>
      <c r="B23" s="73" t="s">
        <v>361</v>
      </c>
      <c r="C23" s="73" t="s">
        <v>362</v>
      </c>
      <c r="D23" s="73" t="s">
        <v>40</v>
      </c>
      <c r="E23" s="75">
        <v>40332</v>
      </c>
      <c r="F23" s="75">
        <v>40347</v>
      </c>
      <c r="G23" s="73">
        <v>15</v>
      </c>
      <c r="H23" s="73" t="s">
        <v>38</v>
      </c>
      <c r="I23" s="73" t="s">
        <v>39</v>
      </c>
      <c r="J23" s="73" t="s">
        <v>175</v>
      </c>
      <c r="K23" s="73"/>
    </row>
    <row r="24" spans="1:11" ht="12.75" customHeight="1">
      <c r="A24" s="73" t="s">
        <v>286</v>
      </c>
      <c r="B24" s="73" t="s">
        <v>363</v>
      </c>
      <c r="C24" s="73" t="s">
        <v>364</v>
      </c>
      <c r="D24" s="73" t="s">
        <v>40</v>
      </c>
      <c r="E24" s="75">
        <v>40311</v>
      </c>
      <c r="F24" s="75">
        <v>40339</v>
      </c>
      <c r="G24" s="73">
        <v>28</v>
      </c>
      <c r="H24" s="73" t="s">
        <v>38</v>
      </c>
      <c r="I24" s="73" t="s">
        <v>39</v>
      </c>
      <c r="J24" s="73" t="s">
        <v>175</v>
      </c>
      <c r="K24" s="73"/>
    </row>
    <row r="25" spans="1:11" ht="12.75" customHeight="1">
      <c r="A25" s="73" t="s">
        <v>286</v>
      </c>
      <c r="B25" s="73" t="s">
        <v>363</v>
      </c>
      <c r="C25" s="73" t="s">
        <v>364</v>
      </c>
      <c r="D25" s="73" t="s">
        <v>40</v>
      </c>
      <c r="E25" s="75">
        <v>40346</v>
      </c>
      <c r="F25" s="75">
        <v>40372</v>
      </c>
      <c r="G25" s="73">
        <v>26</v>
      </c>
      <c r="H25" s="73" t="s">
        <v>38</v>
      </c>
      <c r="I25" s="73" t="s">
        <v>39</v>
      </c>
      <c r="J25" s="73" t="s">
        <v>175</v>
      </c>
      <c r="K25" s="73"/>
    </row>
    <row r="26" spans="1:11" ht="12.75" customHeight="1">
      <c r="A26" s="73" t="s">
        <v>286</v>
      </c>
      <c r="B26" s="73" t="s">
        <v>363</v>
      </c>
      <c r="C26" s="73" t="s">
        <v>364</v>
      </c>
      <c r="D26" s="73" t="s">
        <v>40</v>
      </c>
      <c r="E26" s="75">
        <v>40388</v>
      </c>
      <c r="F26" s="75">
        <v>40395</v>
      </c>
      <c r="G26" s="73">
        <v>7</v>
      </c>
      <c r="H26" s="73" t="s">
        <v>38</v>
      </c>
      <c r="I26" s="73" t="s">
        <v>39</v>
      </c>
      <c r="J26" s="73" t="s">
        <v>175</v>
      </c>
      <c r="K26" s="73"/>
    </row>
    <row r="27" spans="1:11" ht="12.75" customHeight="1">
      <c r="A27" s="74" t="s">
        <v>286</v>
      </c>
      <c r="B27" s="74" t="s">
        <v>373</v>
      </c>
      <c r="C27" s="74" t="s">
        <v>374</v>
      </c>
      <c r="D27" s="74" t="s">
        <v>40</v>
      </c>
      <c r="E27" s="76">
        <v>40449</v>
      </c>
      <c r="F27" s="76">
        <v>40477</v>
      </c>
      <c r="G27" s="74">
        <v>28</v>
      </c>
      <c r="H27" s="74" t="s">
        <v>38</v>
      </c>
      <c r="I27" s="74" t="s">
        <v>39</v>
      </c>
      <c r="J27" s="74" t="s">
        <v>680</v>
      </c>
      <c r="K27" s="73"/>
    </row>
    <row r="28" spans="1:11" ht="12.75" customHeight="1">
      <c r="A28" s="33"/>
      <c r="B28" s="63">
        <f>SUM(IF(FREQUENCY(MATCH(B20:B27,B20:B27,0),MATCH(B20:B27,B20:B27,0))&gt;0,1))</f>
        <v>4</v>
      </c>
      <c r="C28" s="34"/>
      <c r="D28" s="29">
        <f>COUNTA(D20:D27)</f>
        <v>8</v>
      </c>
      <c r="E28" s="29"/>
      <c r="F28" s="29"/>
      <c r="G28" s="29">
        <f>SUM(G20:G27)</f>
        <v>134</v>
      </c>
      <c r="H28" s="33"/>
      <c r="I28" s="33"/>
      <c r="J28" s="33"/>
    </row>
    <row r="29" spans="1:11" ht="12.75" customHeight="1">
      <c r="A29" s="33"/>
      <c r="B29" s="63"/>
      <c r="C29" s="34"/>
      <c r="D29" s="29"/>
      <c r="E29" s="29"/>
      <c r="F29" s="29"/>
      <c r="G29" s="29"/>
      <c r="H29" s="33"/>
      <c r="I29" s="33"/>
      <c r="J29" s="33"/>
    </row>
    <row r="30" spans="1:11" ht="12.75" customHeight="1">
      <c r="A30" s="73" t="s">
        <v>413</v>
      </c>
      <c r="B30" s="73" t="s">
        <v>426</v>
      </c>
      <c r="C30" s="73" t="s">
        <v>427</v>
      </c>
      <c r="D30" s="73" t="s">
        <v>40</v>
      </c>
      <c r="E30" s="75">
        <v>40386</v>
      </c>
      <c r="F30" s="75">
        <v>40400</v>
      </c>
      <c r="G30" s="73">
        <v>14</v>
      </c>
      <c r="H30" s="73" t="s">
        <v>38</v>
      </c>
      <c r="I30" s="73" t="s">
        <v>39</v>
      </c>
      <c r="J30" s="73" t="s">
        <v>175</v>
      </c>
      <c r="K30" s="73"/>
    </row>
    <row r="31" spans="1:11" ht="12.75" customHeight="1">
      <c r="A31" s="73" t="s">
        <v>413</v>
      </c>
      <c r="B31" s="73" t="s">
        <v>428</v>
      </c>
      <c r="C31" s="73" t="s">
        <v>429</v>
      </c>
      <c r="D31" s="73" t="s">
        <v>40</v>
      </c>
      <c r="E31" s="75">
        <v>40375</v>
      </c>
      <c r="F31" s="75">
        <v>40381</v>
      </c>
      <c r="G31" s="73">
        <v>6</v>
      </c>
      <c r="H31" s="73" t="s">
        <v>38</v>
      </c>
      <c r="I31" s="73" t="s">
        <v>39</v>
      </c>
      <c r="J31" s="73" t="s">
        <v>679</v>
      </c>
      <c r="K31" s="73"/>
    </row>
    <row r="32" spans="1:11" ht="12.75" customHeight="1">
      <c r="A32" s="74" t="s">
        <v>413</v>
      </c>
      <c r="B32" s="74" t="s">
        <v>430</v>
      </c>
      <c r="C32" s="74" t="s">
        <v>431</v>
      </c>
      <c r="D32" s="74" t="s">
        <v>40</v>
      </c>
      <c r="E32" s="76">
        <v>40375</v>
      </c>
      <c r="F32" s="76">
        <v>40381</v>
      </c>
      <c r="G32" s="74">
        <v>6</v>
      </c>
      <c r="H32" s="74" t="s">
        <v>38</v>
      </c>
      <c r="I32" s="74" t="s">
        <v>39</v>
      </c>
      <c r="J32" s="74" t="s">
        <v>679</v>
      </c>
      <c r="K32" s="73"/>
    </row>
    <row r="33" spans="1:11" ht="12.75" customHeight="1">
      <c r="A33" s="33"/>
      <c r="B33" s="63">
        <f>SUM(IF(FREQUENCY(MATCH(B30:B32,B30:B32,0),MATCH(B30:B32,B30:B32,0))&gt;0,1))</f>
        <v>3</v>
      </c>
      <c r="C33" s="34"/>
      <c r="D33" s="29">
        <f>COUNTA(D30:D32)</f>
        <v>3</v>
      </c>
      <c r="E33" s="29"/>
      <c r="F33" s="29"/>
      <c r="G33" s="29">
        <f>SUM(G30:G32)</f>
        <v>26</v>
      </c>
      <c r="H33" s="33"/>
      <c r="I33" s="33"/>
      <c r="J33" s="33"/>
    </row>
    <row r="34" spans="1:11" ht="12.75" customHeight="1">
      <c r="A34" s="33"/>
      <c r="B34" s="63"/>
      <c r="C34" s="34"/>
      <c r="D34" s="29"/>
      <c r="E34" s="29"/>
      <c r="F34" s="29"/>
      <c r="G34" s="29"/>
      <c r="H34" s="33"/>
      <c r="I34" s="33"/>
      <c r="J34" s="33"/>
    </row>
    <row r="35" spans="1:11" ht="12.75" customHeight="1">
      <c r="A35" s="73" t="s">
        <v>432</v>
      </c>
      <c r="B35" s="73" t="s">
        <v>483</v>
      </c>
      <c r="C35" s="73" t="s">
        <v>484</v>
      </c>
      <c r="D35" s="73" t="s">
        <v>40</v>
      </c>
      <c r="E35" s="75">
        <v>40360</v>
      </c>
      <c r="F35" s="75">
        <v>40444</v>
      </c>
      <c r="G35" s="73">
        <v>84</v>
      </c>
      <c r="H35" s="73" t="s">
        <v>38</v>
      </c>
      <c r="I35" s="73" t="s">
        <v>39</v>
      </c>
      <c r="J35" s="73" t="s">
        <v>679</v>
      </c>
      <c r="K35" s="73"/>
    </row>
    <row r="36" spans="1:11" ht="12.75" customHeight="1">
      <c r="A36" s="73" t="s">
        <v>432</v>
      </c>
      <c r="B36" s="73" t="s">
        <v>507</v>
      </c>
      <c r="C36" s="73" t="s">
        <v>508</v>
      </c>
      <c r="D36" s="73" t="s">
        <v>40</v>
      </c>
      <c r="E36" s="75">
        <v>40296</v>
      </c>
      <c r="F36" s="75">
        <v>40297</v>
      </c>
      <c r="G36" s="73">
        <v>1</v>
      </c>
      <c r="H36" s="73" t="s">
        <v>38</v>
      </c>
      <c r="I36" s="73" t="s">
        <v>39</v>
      </c>
      <c r="J36" s="73" t="s">
        <v>175</v>
      </c>
      <c r="K36" s="73"/>
    </row>
    <row r="37" spans="1:11" ht="12.75" customHeight="1">
      <c r="A37" s="73" t="s">
        <v>432</v>
      </c>
      <c r="B37" s="73" t="s">
        <v>507</v>
      </c>
      <c r="C37" s="73" t="s">
        <v>508</v>
      </c>
      <c r="D37" s="73" t="s">
        <v>40</v>
      </c>
      <c r="E37" s="75">
        <v>40311</v>
      </c>
      <c r="F37" s="75">
        <v>40332</v>
      </c>
      <c r="G37" s="73">
        <v>21</v>
      </c>
      <c r="H37" s="73" t="s">
        <v>38</v>
      </c>
      <c r="I37" s="73" t="s">
        <v>39</v>
      </c>
      <c r="J37" s="73" t="s">
        <v>679</v>
      </c>
      <c r="K37" s="73"/>
    </row>
    <row r="38" spans="1:11" ht="12.75" customHeight="1">
      <c r="A38" s="73" t="s">
        <v>432</v>
      </c>
      <c r="B38" s="73" t="s">
        <v>507</v>
      </c>
      <c r="C38" s="73" t="s">
        <v>508</v>
      </c>
      <c r="D38" s="73" t="s">
        <v>40</v>
      </c>
      <c r="E38" s="75">
        <v>40373</v>
      </c>
      <c r="F38" s="75">
        <v>40457</v>
      </c>
      <c r="G38" s="73">
        <v>84</v>
      </c>
      <c r="H38" s="73" t="s">
        <v>38</v>
      </c>
      <c r="I38" s="73" t="s">
        <v>39</v>
      </c>
      <c r="J38" s="73" t="s">
        <v>37</v>
      </c>
      <c r="K38" s="73"/>
    </row>
    <row r="39" spans="1:11" ht="12.75" customHeight="1">
      <c r="A39" s="73" t="s">
        <v>432</v>
      </c>
      <c r="B39" s="73" t="s">
        <v>509</v>
      </c>
      <c r="C39" s="73" t="s">
        <v>510</v>
      </c>
      <c r="D39" s="73" t="s">
        <v>40</v>
      </c>
      <c r="E39" s="75">
        <v>40381</v>
      </c>
      <c r="F39" s="75">
        <v>40409</v>
      </c>
      <c r="G39" s="73">
        <v>28</v>
      </c>
      <c r="H39" s="73" t="s">
        <v>38</v>
      </c>
      <c r="I39" s="73" t="s">
        <v>39</v>
      </c>
      <c r="J39" s="73" t="s">
        <v>680</v>
      </c>
      <c r="K39" s="73"/>
    </row>
    <row r="40" spans="1:11" ht="12.75" customHeight="1">
      <c r="A40" s="73" t="s">
        <v>432</v>
      </c>
      <c r="B40" s="73" t="s">
        <v>541</v>
      </c>
      <c r="C40" s="73" t="s">
        <v>542</v>
      </c>
      <c r="D40" s="73" t="s">
        <v>40</v>
      </c>
      <c r="E40" s="75">
        <v>40290</v>
      </c>
      <c r="F40" s="75">
        <v>40291</v>
      </c>
      <c r="G40" s="73">
        <v>1</v>
      </c>
      <c r="H40" s="73" t="s">
        <v>38</v>
      </c>
      <c r="I40" s="73" t="s">
        <v>39</v>
      </c>
      <c r="J40" s="73" t="s">
        <v>175</v>
      </c>
      <c r="K40" s="73"/>
    </row>
    <row r="41" spans="1:11" ht="12.75" customHeight="1">
      <c r="A41" s="74" t="s">
        <v>432</v>
      </c>
      <c r="B41" s="74" t="s">
        <v>541</v>
      </c>
      <c r="C41" s="74" t="s">
        <v>542</v>
      </c>
      <c r="D41" s="74" t="s">
        <v>40</v>
      </c>
      <c r="E41" s="76">
        <v>40296</v>
      </c>
      <c r="F41" s="76">
        <v>40483</v>
      </c>
      <c r="G41" s="74">
        <v>187</v>
      </c>
      <c r="H41" s="74" t="s">
        <v>38</v>
      </c>
      <c r="I41" s="74" t="s">
        <v>39</v>
      </c>
      <c r="J41" s="74" t="s">
        <v>175</v>
      </c>
      <c r="K41" s="73"/>
    </row>
    <row r="42" spans="1:11" ht="12.75" customHeight="1">
      <c r="A42" s="33"/>
      <c r="B42" s="63">
        <f>SUM(IF(FREQUENCY(MATCH(B35:B41,B35:B41,0),MATCH(B35:B41,B35:B41,0))&gt;0,1))</f>
        <v>4</v>
      </c>
      <c r="C42" s="34"/>
      <c r="D42" s="29">
        <f>COUNTA(D35:D41)</f>
        <v>7</v>
      </c>
      <c r="E42" s="29"/>
      <c r="F42" s="29"/>
      <c r="G42" s="29">
        <f>SUM(G35:G41)</f>
        <v>406</v>
      </c>
      <c r="H42" s="33"/>
      <c r="I42" s="33"/>
      <c r="J42" s="33"/>
    </row>
    <row r="43" spans="1:11" ht="12.75" customHeight="1">
      <c r="A43" s="33"/>
      <c r="B43" s="63"/>
      <c r="C43" s="34"/>
      <c r="D43" s="29"/>
      <c r="E43" s="29"/>
      <c r="F43" s="29"/>
      <c r="G43" s="29"/>
      <c r="H43" s="33"/>
      <c r="I43" s="33"/>
      <c r="J43" s="33"/>
    </row>
    <row r="44" spans="1:11" ht="12.75" customHeight="1">
      <c r="A44" s="73" t="s">
        <v>558</v>
      </c>
      <c r="B44" s="73" t="s">
        <v>561</v>
      </c>
      <c r="C44" s="73" t="s">
        <v>562</v>
      </c>
      <c r="D44" s="73" t="s">
        <v>40</v>
      </c>
      <c r="E44" s="75">
        <v>40450</v>
      </c>
      <c r="F44" s="75">
        <v>40478</v>
      </c>
      <c r="G44" s="73">
        <v>28</v>
      </c>
      <c r="H44" s="73" t="s">
        <v>38</v>
      </c>
      <c r="I44" s="73" t="s">
        <v>39</v>
      </c>
      <c r="J44" s="73" t="s">
        <v>37</v>
      </c>
      <c r="K44" s="73"/>
    </row>
    <row r="45" spans="1:11" ht="12.75" customHeight="1">
      <c r="A45" s="73" t="s">
        <v>558</v>
      </c>
      <c r="B45" s="73" t="s">
        <v>563</v>
      </c>
      <c r="C45" s="73" t="s">
        <v>564</v>
      </c>
      <c r="D45" s="73" t="s">
        <v>40</v>
      </c>
      <c r="E45" s="75">
        <v>40317</v>
      </c>
      <c r="F45" s="75">
        <v>40318</v>
      </c>
      <c r="G45" s="73">
        <v>1</v>
      </c>
      <c r="H45" s="73" t="s">
        <v>38</v>
      </c>
      <c r="I45" s="73" t="s">
        <v>39</v>
      </c>
      <c r="J45" s="73" t="s">
        <v>680</v>
      </c>
      <c r="K45" s="73"/>
    </row>
    <row r="46" spans="1:11" ht="12.75" customHeight="1">
      <c r="A46" s="73" t="s">
        <v>558</v>
      </c>
      <c r="B46" s="73" t="s">
        <v>563</v>
      </c>
      <c r="C46" s="73" t="s">
        <v>564</v>
      </c>
      <c r="D46" s="73" t="s">
        <v>40</v>
      </c>
      <c r="E46" s="75">
        <v>40450</v>
      </c>
      <c r="F46" s="75">
        <v>40478</v>
      </c>
      <c r="G46" s="73">
        <v>28</v>
      </c>
      <c r="H46" s="73" t="s">
        <v>38</v>
      </c>
      <c r="I46" s="73" t="s">
        <v>39</v>
      </c>
      <c r="J46" s="73" t="s">
        <v>37</v>
      </c>
      <c r="K46" s="73"/>
    </row>
    <row r="47" spans="1:11" ht="12.75" customHeight="1">
      <c r="A47" s="73" t="s">
        <v>558</v>
      </c>
      <c r="B47" s="73" t="s">
        <v>565</v>
      </c>
      <c r="C47" s="73" t="s">
        <v>566</v>
      </c>
      <c r="D47" s="73" t="s">
        <v>40</v>
      </c>
      <c r="E47" s="75">
        <v>40331</v>
      </c>
      <c r="F47" s="75">
        <v>40345</v>
      </c>
      <c r="G47" s="73">
        <v>14</v>
      </c>
      <c r="H47" s="73" t="s">
        <v>38</v>
      </c>
      <c r="I47" s="73" t="s">
        <v>39</v>
      </c>
      <c r="J47" s="73" t="s">
        <v>37</v>
      </c>
      <c r="K47" s="73"/>
    </row>
    <row r="48" spans="1:11" ht="12.75" customHeight="1">
      <c r="A48" s="73" t="s">
        <v>558</v>
      </c>
      <c r="B48" s="73" t="s">
        <v>565</v>
      </c>
      <c r="C48" s="73" t="s">
        <v>566</v>
      </c>
      <c r="D48" s="73" t="s">
        <v>40</v>
      </c>
      <c r="E48" s="75">
        <v>40352</v>
      </c>
      <c r="F48" s="75">
        <v>40353</v>
      </c>
      <c r="G48" s="73">
        <v>1</v>
      </c>
      <c r="H48" s="73" t="s">
        <v>38</v>
      </c>
      <c r="I48" s="73" t="s">
        <v>39</v>
      </c>
      <c r="J48" s="73" t="s">
        <v>175</v>
      </c>
      <c r="K48" s="73"/>
    </row>
    <row r="49" spans="1:11" ht="12.75" customHeight="1">
      <c r="A49" s="73" t="s">
        <v>558</v>
      </c>
      <c r="B49" s="73" t="s">
        <v>565</v>
      </c>
      <c r="C49" s="73" t="s">
        <v>566</v>
      </c>
      <c r="D49" s="73" t="s">
        <v>40</v>
      </c>
      <c r="E49" s="75">
        <v>40422</v>
      </c>
      <c r="F49" s="75">
        <v>40423</v>
      </c>
      <c r="G49" s="73">
        <v>1</v>
      </c>
      <c r="H49" s="73" t="s">
        <v>38</v>
      </c>
      <c r="I49" s="73" t="s">
        <v>39</v>
      </c>
      <c r="J49" s="73" t="s">
        <v>175</v>
      </c>
      <c r="K49" s="73"/>
    </row>
    <row r="50" spans="1:11" ht="12.75" customHeight="1">
      <c r="A50" s="73" t="s">
        <v>558</v>
      </c>
      <c r="B50" s="73" t="s">
        <v>565</v>
      </c>
      <c r="C50" s="73" t="s">
        <v>566</v>
      </c>
      <c r="D50" s="73" t="s">
        <v>40</v>
      </c>
      <c r="E50" s="75">
        <v>40450</v>
      </c>
      <c r="F50" s="75">
        <v>40478</v>
      </c>
      <c r="G50" s="73">
        <v>28</v>
      </c>
      <c r="H50" s="73" t="s">
        <v>38</v>
      </c>
      <c r="I50" s="73" t="s">
        <v>39</v>
      </c>
      <c r="J50" s="73" t="s">
        <v>37</v>
      </c>
      <c r="K50" s="73"/>
    </row>
    <row r="51" spans="1:11" ht="12.75" customHeight="1">
      <c r="A51" s="73" t="s">
        <v>558</v>
      </c>
      <c r="B51" s="73" t="s">
        <v>567</v>
      </c>
      <c r="C51" s="73" t="s">
        <v>568</v>
      </c>
      <c r="D51" s="73" t="s">
        <v>40</v>
      </c>
      <c r="E51" s="75">
        <v>40450</v>
      </c>
      <c r="F51" s="75">
        <v>40478</v>
      </c>
      <c r="G51" s="73">
        <v>28</v>
      </c>
      <c r="H51" s="73" t="s">
        <v>38</v>
      </c>
      <c r="I51" s="73" t="s">
        <v>39</v>
      </c>
      <c r="J51" s="73" t="s">
        <v>37</v>
      </c>
      <c r="K51" s="73"/>
    </row>
    <row r="52" spans="1:11" ht="12.75" customHeight="1">
      <c r="A52" s="73" t="s">
        <v>558</v>
      </c>
      <c r="B52" s="73" t="s">
        <v>571</v>
      </c>
      <c r="C52" s="73" t="s">
        <v>572</v>
      </c>
      <c r="D52" s="73" t="s">
        <v>40</v>
      </c>
      <c r="E52" s="75">
        <v>40303</v>
      </c>
      <c r="F52" s="75">
        <v>40304</v>
      </c>
      <c r="G52" s="73">
        <v>1</v>
      </c>
      <c r="H52" s="73" t="s">
        <v>38</v>
      </c>
      <c r="I52" s="73" t="s">
        <v>39</v>
      </c>
      <c r="J52" s="73" t="s">
        <v>37</v>
      </c>
      <c r="K52" s="73"/>
    </row>
    <row r="53" spans="1:11" ht="12.75" customHeight="1">
      <c r="A53" s="73" t="s">
        <v>558</v>
      </c>
      <c r="B53" s="73" t="s">
        <v>571</v>
      </c>
      <c r="C53" s="73" t="s">
        <v>572</v>
      </c>
      <c r="D53" s="73" t="s">
        <v>40</v>
      </c>
      <c r="E53" s="75">
        <v>40317</v>
      </c>
      <c r="F53" s="75">
        <v>40324</v>
      </c>
      <c r="G53" s="73">
        <v>7</v>
      </c>
      <c r="H53" s="73" t="s">
        <v>38</v>
      </c>
      <c r="I53" s="73" t="s">
        <v>39</v>
      </c>
      <c r="J53" s="73" t="s">
        <v>679</v>
      </c>
      <c r="K53" s="73"/>
    </row>
    <row r="54" spans="1:11" ht="12.75" customHeight="1">
      <c r="A54" s="73" t="s">
        <v>558</v>
      </c>
      <c r="B54" s="73" t="s">
        <v>571</v>
      </c>
      <c r="C54" s="73" t="s">
        <v>572</v>
      </c>
      <c r="D54" s="73" t="s">
        <v>40</v>
      </c>
      <c r="E54" s="75">
        <v>40450</v>
      </c>
      <c r="F54" s="75">
        <v>40478</v>
      </c>
      <c r="G54" s="73">
        <v>28</v>
      </c>
      <c r="H54" s="73" t="s">
        <v>38</v>
      </c>
      <c r="I54" s="73" t="s">
        <v>39</v>
      </c>
      <c r="J54" s="73" t="s">
        <v>37</v>
      </c>
      <c r="K54" s="73"/>
    </row>
    <row r="55" spans="1:11" ht="12.75" customHeight="1">
      <c r="A55" s="74" t="s">
        <v>558</v>
      </c>
      <c r="B55" s="74" t="s">
        <v>593</v>
      </c>
      <c r="C55" s="74" t="s">
        <v>594</v>
      </c>
      <c r="D55" s="74" t="s">
        <v>40</v>
      </c>
      <c r="E55" s="76">
        <v>40303</v>
      </c>
      <c r="F55" s="76">
        <v>40304</v>
      </c>
      <c r="G55" s="74">
        <v>1</v>
      </c>
      <c r="H55" s="74" t="s">
        <v>38</v>
      </c>
      <c r="I55" s="74" t="s">
        <v>39</v>
      </c>
      <c r="J55" s="74" t="s">
        <v>37</v>
      </c>
      <c r="K55" s="73"/>
    </row>
    <row r="56" spans="1:11" ht="12.75" customHeight="1">
      <c r="A56" s="33"/>
      <c r="B56" s="63">
        <f>SUM(IF(FREQUENCY(MATCH(B44:B55,B44:B55,0),MATCH(B44:B55,B44:B55,0))&gt;0,1))</f>
        <v>6</v>
      </c>
      <c r="C56" s="34"/>
      <c r="D56" s="29">
        <f>COUNTA(D44:D55)</f>
        <v>12</v>
      </c>
      <c r="E56" s="29"/>
      <c r="F56" s="29"/>
      <c r="G56" s="29">
        <f>SUM(G44:G55)</f>
        <v>166</v>
      </c>
      <c r="H56" s="33"/>
      <c r="I56" s="33"/>
      <c r="J56" s="33"/>
    </row>
    <row r="57" spans="1:11" ht="12.75" customHeight="1">
      <c r="A57" s="33"/>
      <c r="B57" s="63"/>
      <c r="C57" s="34"/>
      <c r="D57" s="29"/>
      <c r="E57" s="29"/>
      <c r="F57" s="29"/>
      <c r="G57" s="29"/>
      <c r="H57" s="33"/>
      <c r="I57" s="33"/>
      <c r="J57" s="33"/>
    </row>
    <row r="58" spans="1:11" ht="12.75" customHeight="1">
      <c r="A58" s="74" t="s">
        <v>634</v>
      </c>
      <c r="B58" s="74" t="s">
        <v>647</v>
      </c>
      <c r="C58" s="74" t="s">
        <v>648</v>
      </c>
      <c r="D58" s="74" t="s">
        <v>40</v>
      </c>
      <c r="E58" s="76">
        <v>40338</v>
      </c>
      <c r="F58" s="76">
        <v>40339</v>
      </c>
      <c r="G58" s="74">
        <v>1</v>
      </c>
      <c r="H58" s="74" t="s">
        <v>38</v>
      </c>
      <c r="I58" s="74" t="s">
        <v>39</v>
      </c>
      <c r="J58" s="74" t="s">
        <v>679</v>
      </c>
      <c r="K58" s="73"/>
    </row>
    <row r="59" spans="1:11" ht="12.75" customHeight="1">
      <c r="A59" s="33"/>
      <c r="B59" s="63">
        <f>SUM(IF(FREQUENCY(MATCH(B58:B58,B58:B58,0),MATCH(B58:B58,B58:B58,0))&gt;0,1))</f>
        <v>1</v>
      </c>
      <c r="C59" s="34"/>
      <c r="D59" s="29">
        <f>COUNTA(D58:D58)</f>
        <v>1</v>
      </c>
      <c r="E59" s="29"/>
      <c r="F59" s="29"/>
      <c r="G59" s="29">
        <f>SUM(G58:G58)</f>
        <v>1</v>
      </c>
      <c r="H59" s="33"/>
      <c r="I59" s="33"/>
      <c r="J59" s="33"/>
    </row>
    <row r="60" spans="1:11" ht="12.75" customHeight="1">
      <c r="A60" s="33"/>
      <c r="B60" s="63"/>
      <c r="C60" s="34"/>
      <c r="D60" s="29"/>
      <c r="E60" s="29"/>
      <c r="F60" s="29"/>
      <c r="G60" s="29"/>
      <c r="H60" s="33"/>
      <c r="I60" s="33"/>
      <c r="J60" s="33"/>
    </row>
    <row r="61" spans="1:11" ht="12.75" customHeight="1">
      <c r="A61" s="33"/>
      <c r="B61" s="63"/>
      <c r="C61" s="34"/>
      <c r="D61" s="29"/>
      <c r="E61" s="29"/>
      <c r="F61" s="29"/>
      <c r="G61" s="29"/>
      <c r="H61" s="33"/>
      <c r="I61" s="33"/>
      <c r="J61" s="33"/>
    </row>
    <row r="62" spans="1:11" ht="12.75" customHeight="1">
      <c r="A62" s="33"/>
      <c r="B62" s="108" t="s">
        <v>80</v>
      </c>
      <c r="C62" s="124"/>
      <c r="D62" s="125"/>
      <c r="E62" s="125"/>
      <c r="F62" s="29"/>
      <c r="G62" s="29"/>
      <c r="H62" s="33"/>
      <c r="I62" s="33"/>
      <c r="J62" s="33"/>
    </row>
    <row r="63" spans="1:11" ht="12.75" customHeight="1">
      <c r="A63" s="33"/>
      <c r="B63" s="126"/>
      <c r="C63" s="127" t="s">
        <v>150</v>
      </c>
      <c r="D63" s="107">
        <f>SUM(B3+B18+B28+B33+B42+B56+B59)</f>
        <v>30</v>
      </c>
      <c r="E63" s="125"/>
      <c r="F63" s="29"/>
      <c r="G63" s="29"/>
      <c r="H63" s="33"/>
      <c r="I63" s="33"/>
      <c r="J63" s="33"/>
    </row>
    <row r="64" spans="1:11" ht="12.75" customHeight="1">
      <c r="A64" s="33"/>
      <c r="B64" s="126"/>
      <c r="C64" s="127" t="s">
        <v>151</v>
      </c>
      <c r="D64" s="107">
        <f>SUM(D3+D18+D28+D33+D42+D56+D59)</f>
        <v>45</v>
      </c>
      <c r="E64" s="125"/>
      <c r="F64" s="29"/>
      <c r="G64" s="29"/>
      <c r="H64" s="33"/>
      <c r="I64" s="33"/>
      <c r="J64" s="33"/>
    </row>
    <row r="65" spans="1:11" ht="12.75" customHeight="1">
      <c r="A65" s="33"/>
      <c r="B65" s="126"/>
      <c r="C65" s="127" t="s">
        <v>152</v>
      </c>
      <c r="D65" s="106">
        <f>SUM(G3+G18+G28+G33+G42+G56+G59)</f>
        <v>851</v>
      </c>
      <c r="E65" s="125"/>
      <c r="F65" s="29"/>
      <c r="G65" s="29"/>
      <c r="H65" s="33"/>
      <c r="I65" s="33"/>
      <c r="J65" s="33"/>
    </row>
    <row r="66" spans="1:11" ht="12.75" customHeight="1">
      <c r="A66" s="33"/>
      <c r="B66" s="126"/>
      <c r="C66" s="124"/>
      <c r="D66" s="125"/>
      <c r="E66" s="125"/>
      <c r="F66" s="29"/>
      <c r="G66" s="29"/>
      <c r="H66" s="33"/>
      <c r="I66" s="33"/>
      <c r="J66" s="33"/>
    </row>
    <row r="67" spans="1:11" ht="12.75" customHeight="1">
      <c r="A67" s="33"/>
      <c r="B67" s="113"/>
      <c r="C67" s="128" t="s">
        <v>128</v>
      </c>
      <c r="D67" s="125"/>
      <c r="E67" s="125"/>
      <c r="F67" s="29"/>
      <c r="G67" s="29"/>
      <c r="H67" s="33"/>
      <c r="I67" s="33"/>
      <c r="J67" s="33"/>
    </row>
    <row r="68" spans="1:11" ht="12.75" customHeight="1">
      <c r="A68" s="33"/>
      <c r="B68" s="126"/>
      <c r="C68" s="109"/>
      <c r="D68" s="118" t="s">
        <v>114</v>
      </c>
      <c r="E68" s="118" t="s">
        <v>115</v>
      </c>
      <c r="F68" s="29"/>
      <c r="G68" s="29"/>
      <c r="H68" s="33"/>
      <c r="I68" s="33"/>
      <c r="J68" s="33"/>
    </row>
    <row r="69" spans="1:11" ht="12.75" customHeight="1">
      <c r="A69" s="90"/>
      <c r="B69" s="113"/>
      <c r="C69" s="129" t="s">
        <v>146</v>
      </c>
      <c r="D69" s="109"/>
      <c r="E69" s="109"/>
      <c r="F69" s="30"/>
      <c r="G69" s="91"/>
      <c r="H69" s="33"/>
      <c r="I69" s="33"/>
      <c r="J69" s="56"/>
    </row>
    <row r="70" spans="1:11" ht="12.75" customHeight="1">
      <c r="A70" s="29"/>
      <c r="B70" s="120"/>
      <c r="C70" s="130" t="s">
        <v>112</v>
      </c>
      <c r="D70" s="132">
        <f>COUNTIF(H2:H59, "*ELEV_BACT*")</f>
        <v>45</v>
      </c>
      <c r="E70" s="123">
        <f>D70/D71</f>
        <v>1</v>
      </c>
      <c r="F70" s="33"/>
      <c r="G70" s="48"/>
      <c r="H70" s="33"/>
      <c r="I70" s="33"/>
      <c r="J70" s="33"/>
    </row>
    <row r="71" spans="1:11" ht="12.75" customHeight="1">
      <c r="B71" s="113"/>
      <c r="C71" s="133"/>
      <c r="D71" s="134">
        <f>SUM(D70:D70)</f>
        <v>45</v>
      </c>
      <c r="E71" s="121">
        <f>SUM(E70:E70)</f>
        <v>1</v>
      </c>
      <c r="F71" s="33"/>
      <c r="H71" s="89"/>
      <c r="I71" s="33"/>
      <c r="J71" s="33"/>
    </row>
    <row r="72" spans="1:11" ht="12.75" customHeight="1">
      <c r="B72" s="113"/>
      <c r="C72" s="129" t="s">
        <v>147</v>
      </c>
      <c r="D72" s="109"/>
      <c r="E72" s="131"/>
      <c r="G72" s="87"/>
      <c r="H72" s="88"/>
      <c r="I72" s="47"/>
      <c r="J72" s="96"/>
    </row>
    <row r="73" spans="1:11" ht="12.75" customHeight="1">
      <c r="B73" s="113"/>
      <c r="C73" s="130" t="s">
        <v>113</v>
      </c>
      <c r="D73" s="132">
        <f>COUNTIF(I2:I59, "*ENTERO*")</f>
        <v>45</v>
      </c>
      <c r="E73" s="123">
        <f>D73/D74</f>
        <v>1</v>
      </c>
      <c r="H73" s="97"/>
      <c r="I73" s="47"/>
      <c r="J73" s="96"/>
      <c r="K73" s="73"/>
    </row>
    <row r="74" spans="1:11" ht="12.75" customHeight="1">
      <c r="B74" s="113"/>
      <c r="C74" s="133"/>
      <c r="D74" s="134">
        <f>SUM(D73:D73)</f>
        <v>45</v>
      </c>
      <c r="E74" s="121">
        <f>SUM(E73:E73)</f>
        <v>1</v>
      </c>
      <c r="H74" s="89"/>
      <c r="I74" s="33"/>
      <c r="J74" s="47"/>
      <c r="K74" s="73"/>
    </row>
    <row r="75" spans="1:11" ht="12.75" customHeight="1">
      <c r="B75" s="113"/>
      <c r="C75" s="129" t="s">
        <v>148</v>
      </c>
      <c r="D75" s="109"/>
      <c r="E75" s="131"/>
      <c r="H75" s="88"/>
      <c r="I75" s="47"/>
      <c r="J75" s="96"/>
      <c r="K75" s="73"/>
    </row>
    <row r="76" spans="1:11" ht="12.75" customHeight="1">
      <c r="B76" s="113"/>
      <c r="C76" s="130" t="s">
        <v>129</v>
      </c>
      <c r="D76" s="131">
        <f>COUNTIF(J2:J59, "*STORM*")</f>
        <v>28</v>
      </c>
      <c r="E76" s="121">
        <f>D76/D80</f>
        <v>0.44444444444444442</v>
      </c>
      <c r="H76" s="98"/>
      <c r="I76" s="99"/>
      <c r="J76" s="96"/>
    </row>
    <row r="77" spans="1:11" ht="12.75" customHeight="1">
      <c r="B77" s="113"/>
      <c r="C77" s="130" t="s">
        <v>130</v>
      </c>
      <c r="D77" s="131">
        <f>COUNTIF(J2:J59, "*WILDLIFE*")</f>
        <v>32</v>
      </c>
      <c r="E77" s="121">
        <f>D77/D80</f>
        <v>0.50793650793650791</v>
      </c>
      <c r="H77" s="89"/>
      <c r="I77" s="33"/>
      <c r="J77" s="47"/>
    </row>
    <row r="78" spans="1:11" ht="12.75" customHeight="1">
      <c r="B78" s="113"/>
      <c r="C78" s="130" t="s">
        <v>131</v>
      </c>
      <c r="D78" s="131">
        <f>COUNTIF(J2:J59, "*OTHER*")</f>
        <v>2</v>
      </c>
      <c r="E78" s="121">
        <f>D78/D80</f>
        <v>3.1746031746031744E-2</v>
      </c>
      <c r="H78" s="73"/>
      <c r="I78" s="47"/>
      <c r="J78" s="96"/>
    </row>
    <row r="79" spans="1:11" ht="12.75" customHeight="1">
      <c r="B79" s="113"/>
      <c r="C79" s="130" t="s">
        <v>132</v>
      </c>
      <c r="D79" s="132">
        <f>COUNTIF(J2:J59, "*UNKNOWN*")</f>
        <v>1</v>
      </c>
      <c r="E79" s="123">
        <f>D79/D80</f>
        <v>1.5873015873015872E-2</v>
      </c>
      <c r="H79" s="73"/>
      <c r="I79" s="47"/>
      <c r="J79" s="96"/>
    </row>
    <row r="80" spans="1:11" ht="12.75" customHeight="1">
      <c r="B80" s="113"/>
      <c r="C80" s="113"/>
      <c r="D80" s="134">
        <f>SUM(D76:D79)</f>
        <v>63</v>
      </c>
      <c r="E80" s="121">
        <f>SUM(E76:E79)</f>
        <v>1</v>
      </c>
      <c r="H80" s="73"/>
      <c r="I80" s="47"/>
      <c r="J80" s="96"/>
    </row>
    <row r="81" spans="8:10" ht="12.75" customHeight="1">
      <c r="H81" s="73"/>
      <c r="I81" s="47"/>
      <c r="J81" s="96"/>
    </row>
    <row r="82" spans="8:10" ht="12.75" customHeight="1">
      <c r="H82" s="73"/>
      <c r="I82" s="47"/>
      <c r="J82" s="96"/>
    </row>
    <row r="83" spans="8:10" ht="12" customHeight="1">
      <c r="H83" s="24"/>
      <c r="I83" s="99"/>
      <c r="J83" s="24"/>
    </row>
  </sheetData>
  <phoneticPr fontId="3" type="noConversion"/>
  <printOptions horizontalCentered="1" gridLines="1"/>
  <pageMargins left="0.5" right="0.5" top="1.5" bottom="0.75" header="0.5" footer="0.5"/>
  <pageSetup scale="80" orientation="landscape" r:id="rId1"/>
  <headerFooter alignWithMargins="0">
    <oddHeader>&amp;C&amp;"Arial,Bold"&amp;16 2010 Swimming Season
North Carolina Beach Actions</oddHeader>
    <oddFooter>&amp;R&amp;P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EQ59"/>
  <sheetViews>
    <sheetView workbookViewId="0">
      <pane ySplit="2" topLeftCell="A3" activePane="bottomLeft" state="frozen"/>
      <selection pane="bottomLeft"/>
    </sheetView>
  </sheetViews>
  <sheetFormatPr defaultRowHeight="9" customHeight="1"/>
  <cols>
    <col min="1" max="1" width="10.85546875" style="5" customWidth="1"/>
    <col min="2" max="2" width="9.140625" style="5"/>
    <col min="3" max="3" width="39.28515625" style="35" customWidth="1"/>
    <col min="4" max="5" width="9.140625" style="6"/>
    <col min="6" max="6" width="0.5703125" style="6" customWidth="1"/>
    <col min="7" max="11" width="9.140625" style="6"/>
    <col min="12" max="16384" width="9.140625" style="5"/>
  </cols>
  <sheetData>
    <row r="1" spans="1:147" s="2" customFormat="1" ht="12" customHeight="1">
      <c r="A1" s="9"/>
      <c r="B1" s="187" t="s">
        <v>29</v>
      </c>
      <c r="C1" s="188"/>
      <c r="D1" s="188"/>
      <c r="E1" s="188"/>
      <c r="F1" s="32"/>
      <c r="G1" s="185" t="s">
        <v>28</v>
      </c>
      <c r="H1" s="186"/>
      <c r="I1" s="186"/>
      <c r="J1" s="186"/>
      <c r="K1" s="186"/>
    </row>
    <row r="2" spans="1:147" s="8" customFormat="1" ht="48" customHeight="1">
      <c r="A2" s="4" t="s">
        <v>16</v>
      </c>
      <c r="B2" s="3" t="s">
        <v>17</v>
      </c>
      <c r="C2" s="3" t="s">
        <v>11</v>
      </c>
      <c r="D2" s="3" t="s">
        <v>3</v>
      </c>
      <c r="E2" s="3" t="s">
        <v>22</v>
      </c>
      <c r="F2" s="32"/>
      <c r="G2" s="3" t="s">
        <v>4</v>
      </c>
      <c r="H2" s="3" t="s">
        <v>5</v>
      </c>
      <c r="I2" s="3" t="s">
        <v>6</v>
      </c>
      <c r="J2" s="3" t="s">
        <v>7</v>
      </c>
      <c r="K2" s="3" t="s">
        <v>8</v>
      </c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</row>
    <row r="3" spans="1:147" ht="12.75" customHeight="1">
      <c r="A3" s="163" t="s">
        <v>198</v>
      </c>
      <c r="B3" s="163" t="s">
        <v>178</v>
      </c>
      <c r="C3" s="163" t="s">
        <v>179</v>
      </c>
      <c r="D3" s="68">
        <v>1</v>
      </c>
      <c r="E3" s="68">
        <v>1</v>
      </c>
      <c r="F3" s="68"/>
      <c r="G3" s="68">
        <v>1</v>
      </c>
      <c r="H3" s="68"/>
      <c r="I3" s="68"/>
      <c r="J3" s="68"/>
      <c r="K3" s="68"/>
    </row>
    <row r="4" spans="1:147" ht="12.75" customHeight="1">
      <c r="A4" s="33"/>
      <c r="B4" s="34">
        <f>COUNTA(B3:B3)</f>
        <v>1</v>
      </c>
      <c r="C4" s="34"/>
      <c r="D4" s="46">
        <f>SUM(D3:D3)</f>
        <v>1</v>
      </c>
      <c r="E4" s="46">
        <f>SUM(E3:E3)</f>
        <v>1</v>
      </c>
      <c r="F4" s="46"/>
      <c r="G4" s="46">
        <f>SUM(G3:G3)</f>
        <v>1</v>
      </c>
      <c r="H4" s="46">
        <f>SUM(H3:H3)</f>
        <v>0</v>
      </c>
      <c r="I4" s="46">
        <f>SUM(I3:I3)</f>
        <v>0</v>
      </c>
      <c r="J4" s="46">
        <f>SUM(J3:J3)</f>
        <v>0</v>
      </c>
      <c r="K4" s="46">
        <f>SUM(K3:K3)</f>
        <v>0</v>
      </c>
    </row>
    <row r="5" spans="1:147" ht="9" customHeight="1">
      <c r="A5" s="33"/>
      <c r="B5" s="33"/>
      <c r="C5" s="33"/>
      <c r="D5" s="36"/>
      <c r="E5" s="36"/>
      <c r="F5" s="36"/>
      <c r="G5" s="36"/>
      <c r="H5" s="36"/>
      <c r="I5" s="36"/>
      <c r="J5" s="36"/>
      <c r="K5" s="36"/>
    </row>
    <row r="6" spans="1:147" ht="12.75" customHeight="1">
      <c r="A6" s="73" t="s">
        <v>202</v>
      </c>
      <c r="B6" s="73" t="s">
        <v>209</v>
      </c>
      <c r="C6" s="73" t="s">
        <v>210</v>
      </c>
      <c r="D6" s="60">
        <v>1</v>
      </c>
      <c r="E6" s="60">
        <v>1</v>
      </c>
      <c r="F6" s="60"/>
      <c r="G6" s="60">
        <v>1</v>
      </c>
      <c r="H6" s="60"/>
      <c r="I6" s="60"/>
      <c r="J6" s="60"/>
      <c r="K6" s="60"/>
    </row>
    <row r="7" spans="1:147" ht="12.75" customHeight="1">
      <c r="A7" s="73" t="s">
        <v>202</v>
      </c>
      <c r="B7" s="73" t="s">
        <v>213</v>
      </c>
      <c r="C7" s="73" t="s">
        <v>214</v>
      </c>
      <c r="D7" s="139">
        <v>1</v>
      </c>
      <c r="E7" s="139">
        <v>28</v>
      </c>
      <c r="F7" s="139"/>
      <c r="G7" s="139"/>
      <c r="H7" s="139"/>
      <c r="I7" s="139"/>
      <c r="J7" s="139">
        <v>1</v>
      </c>
      <c r="K7" s="139"/>
    </row>
    <row r="8" spans="1:147" ht="12.75" customHeight="1">
      <c r="A8" s="73" t="s">
        <v>202</v>
      </c>
      <c r="B8" s="73" t="s">
        <v>215</v>
      </c>
      <c r="C8" s="73" t="s">
        <v>216</v>
      </c>
      <c r="D8" s="162">
        <v>1</v>
      </c>
      <c r="E8" s="162">
        <v>1</v>
      </c>
      <c r="F8" s="162"/>
      <c r="G8" s="162">
        <v>1</v>
      </c>
      <c r="H8" s="162"/>
      <c r="I8" s="162"/>
      <c r="J8" s="162"/>
      <c r="K8" s="162"/>
    </row>
    <row r="9" spans="1:147" ht="12.75" customHeight="1">
      <c r="A9" s="73" t="s">
        <v>202</v>
      </c>
      <c r="B9" s="73" t="s">
        <v>229</v>
      </c>
      <c r="C9" s="73" t="s">
        <v>230</v>
      </c>
      <c r="D9" s="162">
        <v>1</v>
      </c>
      <c r="E9" s="162">
        <v>4</v>
      </c>
      <c r="F9" s="162"/>
      <c r="G9" s="162"/>
      <c r="H9" s="162"/>
      <c r="I9" s="162">
        <v>1</v>
      </c>
      <c r="J9" s="162"/>
      <c r="K9" s="162"/>
    </row>
    <row r="10" spans="1:147" ht="12.75" customHeight="1">
      <c r="A10" s="73" t="s">
        <v>202</v>
      </c>
      <c r="B10" s="73" t="s">
        <v>241</v>
      </c>
      <c r="C10" s="73" t="s">
        <v>242</v>
      </c>
      <c r="D10" s="162">
        <v>1</v>
      </c>
      <c r="E10" s="162">
        <v>23</v>
      </c>
      <c r="F10" s="162"/>
      <c r="G10" s="162"/>
      <c r="H10" s="162"/>
      <c r="I10" s="162"/>
      <c r="J10" s="162">
        <v>1</v>
      </c>
      <c r="K10" s="162"/>
    </row>
    <row r="11" spans="1:147" ht="12.75" customHeight="1">
      <c r="A11" s="73" t="s">
        <v>202</v>
      </c>
      <c r="B11" s="73" t="s">
        <v>253</v>
      </c>
      <c r="C11" s="73" t="s">
        <v>254</v>
      </c>
      <c r="D11" s="139">
        <v>2</v>
      </c>
      <c r="E11" s="139">
        <v>8</v>
      </c>
      <c r="F11" s="139"/>
      <c r="G11" s="139">
        <v>1</v>
      </c>
      <c r="H11" s="139"/>
      <c r="I11" s="139">
        <v>1</v>
      </c>
      <c r="J11" s="139"/>
      <c r="K11" s="139"/>
    </row>
    <row r="12" spans="1:147" ht="12.75" customHeight="1">
      <c r="A12" s="73" t="s">
        <v>202</v>
      </c>
      <c r="B12" s="73" t="s">
        <v>255</v>
      </c>
      <c r="C12" s="73" t="s">
        <v>256</v>
      </c>
      <c r="D12" s="139">
        <v>1</v>
      </c>
      <c r="E12" s="139">
        <v>1</v>
      </c>
      <c r="F12" s="139"/>
      <c r="G12" s="139">
        <v>1</v>
      </c>
      <c r="H12" s="139"/>
      <c r="I12" s="139"/>
      <c r="J12" s="139"/>
      <c r="K12" s="139"/>
    </row>
    <row r="13" spans="1:147" ht="12.75" customHeight="1">
      <c r="A13" s="73" t="s">
        <v>202</v>
      </c>
      <c r="B13" s="73" t="s">
        <v>263</v>
      </c>
      <c r="C13" s="73" t="s">
        <v>264</v>
      </c>
      <c r="D13" s="139">
        <v>1</v>
      </c>
      <c r="E13" s="139">
        <v>7</v>
      </c>
      <c r="F13" s="139"/>
      <c r="G13" s="139"/>
      <c r="H13" s="139"/>
      <c r="I13" s="139">
        <v>1</v>
      </c>
      <c r="J13" s="139"/>
      <c r="K13" s="139"/>
    </row>
    <row r="14" spans="1:147" ht="12.75" customHeight="1">
      <c r="A14" s="73" t="s">
        <v>202</v>
      </c>
      <c r="B14" s="73" t="s">
        <v>265</v>
      </c>
      <c r="C14" s="73" t="s">
        <v>266</v>
      </c>
      <c r="D14" s="139">
        <v>1</v>
      </c>
      <c r="E14" s="139">
        <v>28</v>
      </c>
      <c r="F14" s="139"/>
      <c r="G14" s="139"/>
      <c r="H14" s="139"/>
      <c r="I14" s="139"/>
      <c r="J14" s="139">
        <v>1</v>
      </c>
      <c r="K14" s="139"/>
    </row>
    <row r="15" spans="1:147" ht="12.75" customHeight="1">
      <c r="A15" s="73" t="s">
        <v>202</v>
      </c>
      <c r="B15" s="73" t="s">
        <v>267</v>
      </c>
      <c r="C15" s="73" t="s">
        <v>268</v>
      </c>
      <c r="D15" s="60">
        <v>2</v>
      </c>
      <c r="E15" s="60">
        <v>15</v>
      </c>
      <c r="F15" s="60"/>
      <c r="G15" s="60">
        <v>1</v>
      </c>
      <c r="H15" s="60"/>
      <c r="I15" s="60"/>
      <c r="J15" s="60">
        <v>1</v>
      </c>
      <c r="K15" s="60"/>
    </row>
    <row r="16" spans="1:147" ht="12.75" customHeight="1">
      <c r="A16" s="74" t="s">
        <v>202</v>
      </c>
      <c r="B16" s="74" t="s">
        <v>279</v>
      </c>
      <c r="C16" s="74" t="s">
        <v>280</v>
      </c>
      <c r="D16" s="68">
        <v>1</v>
      </c>
      <c r="E16" s="68">
        <v>1</v>
      </c>
      <c r="F16" s="68"/>
      <c r="G16" s="68">
        <v>1</v>
      </c>
      <c r="H16" s="68"/>
      <c r="I16" s="68"/>
      <c r="J16" s="68"/>
      <c r="K16" s="68"/>
    </row>
    <row r="17" spans="1:15" ht="12.75" customHeight="1">
      <c r="A17" s="33"/>
      <c r="B17" s="34">
        <f>COUNTA(B6:B16)</f>
        <v>11</v>
      </c>
      <c r="C17" s="34"/>
      <c r="D17" s="29">
        <f>SUM(D6:D16)</f>
        <v>13</v>
      </c>
      <c r="E17" s="29">
        <f>SUM(E6:E16)</f>
        <v>117</v>
      </c>
      <c r="F17" s="36"/>
      <c r="G17" s="29">
        <f>SUM(G6:G16)</f>
        <v>6</v>
      </c>
      <c r="H17" s="29">
        <f>SUM(H6:H16)</f>
        <v>0</v>
      </c>
      <c r="I17" s="29">
        <f>SUM(I6:I16)</f>
        <v>3</v>
      </c>
      <c r="J17" s="29">
        <f>SUM(J6:J16)</f>
        <v>4</v>
      </c>
      <c r="K17" s="29">
        <f>SUM(K6:K16)</f>
        <v>0</v>
      </c>
    </row>
    <row r="18" spans="1:15" ht="9" customHeight="1">
      <c r="A18" s="33"/>
      <c r="B18" s="33"/>
      <c r="C18" s="33"/>
      <c r="D18" s="36"/>
      <c r="E18" s="36"/>
      <c r="F18" s="36"/>
      <c r="G18" s="36"/>
      <c r="H18" s="36"/>
      <c r="I18" s="36"/>
      <c r="J18" s="36"/>
      <c r="K18" s="36"/>
    </row>
    <row r="19" spans="1:15" ht="12.75" customHeight="1">
      <c r="A19" s="73" t="s">
        <v>286</v>
      </c>
      <c r="B19" s="73" t="s">
        <v>353</v>
      </c>
      <c r="C19" s="73" t="s">
        <v>354</v>
      </c>
      <c r="D19" s="72">
        <v>2</v>
      </c>
      <c r="E19" s="72">
        <v>29</v>
      </c>
      <c r="F19" s="72"/>
      <c r="G19" s="72">
        <v>1</v>
      </c>
      <c r="H19" s="72"/>
      <c r="I19" s="60"/>
      <c r="J19" s="60">
        <v>1</v>
      </c>
      <c r="K19" s="60"/>
    </row>
    <row r="20" spans="1:15" ht="12.75" customHeight="1">
      <c r="A20" s="73" t="s">
        <v>286</v>
      </c>
      <c r="B20" s="73" t="s">
        <v>361</v>
      </c>
      <c r="C20" s="73" t="s">
        <v>362</v>
      </c>
      <c r="D20" s="139">
        <v>2</v>
      </c>
      <c r="E20" s="139">
        <v>16</v>
      </c>
      <c r="F20" s="139"/>
      <c r="G20" s="139">
        <v>1</v>
      </c>
      <c r="H20" s="139"/>
      <c r="I20" s="139"/>
      <c r="J20" s="139">
        <v>1</v>
      </c>
      <c r="K20" s="139"/>
    </row>
    <row r="21" spans="1:15" ht="12.75" customHeight="1">
      <c r="A21" s="73" t="s">
        <v>286</v>
      </c>
      <c r="B21" s="73" t="s">
        <v>363</v>
      </c>
      <c r="C21" s="73" t="s">
        <v>364</v>
      </c>
      <c r="D21" s="72">
        <v>3</v>
      </c>
      <c r="E21" s="72">
        <v>61</v>
      </c>
      <c r="F21" s="72"/>
      <c r="G21" s="72"/>
      <c r="H21" s="72"/>
      <c r="I21" s="72">
        <v>1</v>
      </c>
      <c r="J21" s="72">
        <v>2</v>
      </c>
      <c r="K21" s="72"/>
    </row>
    <row r="22" spans="1:15" ht="12.75" customHeight="1">
      <c r="A22" s="74" t="s">
        <v>286</v>
      </c>
      <c r="B22" s="74" t="s">
        <v>373</v>
      </c>
      <c r="C22" s="74" t="s">
        <v>374</v>
      </c>
      <c r="D22" s="68">
        <v>1</v>
      </c>
      <c r="E22" s="68">
        <v>28</v>
      </c>
      <c r="F22" s="68"/>
      <c r="G22" s="68"/>
      <c r="H22" s="68"/>
      <c r="I22" s="68"/>
      <c r="J22" s="68">
        <v>1</v>
      </c>
      <c r="K22" s="68"/>
    </row>
    <row r="23" spans="1:15" ht="12.75" customHeight="1">
      <c r="A23" s="33"/>
      <c r="B23" s="34">
        <f>COUNTA(B19:B22)</f>
        <v>4</v>
      </c>
      <c r="C23" s="34"/>
      <c r="D23" s="29">
        <f>SUM(D19:D22)</f>
        <v>8</v>
      </c>
      <c r="E23" s="29">
        <f>SUM(E19:E22)</f>
        <v>134</v>
      </c>
      <c r="F23" s="36"/>
      <c r="G23" s="29">
        <f>SUM(G19:G22)</f>
        <v>2</v>
      </c>
      <c r="H23" s="29">
        <f>SUM(H19:H22)</f>
        <v>0</v>
      </c>
      <c r="I23" s="29">
        <f>SUM(I19:I22)</f>
        <v>1</v>
      </c>
      <c r="J23" s="29">
        <f>SUM(J19:J22)</f>
        <v>5</v>
      </c>
      <c r="K23" s="29">
        <f>SUM(K19:K22)</f>
        <v>0</v>
      </c>
    </row>
    <row r="24" spans="1:15" ht="9" customHeight="1">
      <c r="A24" s="33"/>
      <c r="B24" s="34"/>
      <c r="C24" s="34"/>
      <c r="D24" s="29"/>
      <c r="E24" s="29"/>
      <c r="F24" s="36"/>
      <c r="G24" s="29"/>
      <c r="H24" s="29"/>
      <c r="I24" s="29"/>
      <c r="J24" s="29"/>
      <c r="K24" s="29"/>
    </row>
    <row r="25" spans="1:15" ht="12.75" customHeight="1">
      <c r="A25" s="73" t="s">
        <v>413</v>
      </c>
      <c r="B25" s="73" t="s">
        <v>426</v>
      </c>
      <c r="C25" s="73" t="s">
        <v>427</v>
      </c>
      <c r="D25" s="139">
        <v>1</v>
      </c>
      <c r="E25" s="139">
        <v>14</v>
      </c>
      <c r="F25" s="139"/>
      <c r="G25" s="139"/>
      <c r="H25" s="139"/>
      <c r="I25" s="139"/>
      <c r="J25" s="139">
        <v>1</v>
      </c>
      <c r="K25" s="139"/>
    </row>
    <row r="26" spans="1:15" ht="12.75" customHeight="1">
      <c r="A26" s="73" t="s">
        <v>413</v>
      </c>
      <c r="B26" s="73" t="s">
        <v>428</v>
      </c>
      <c r="C26" s="73" t="s">
        <v>429</v>
      </c>
      <c r="D26" s="139">
        <v>1</v>
      </c>
      <c r="E26" s="139">
        <v>6</v>
      </c>
      <c r="F26" s="139"/>
      <c r="G26" s="139"/>
      <c r="H26" s="139"/>
      <c r="I26" s="139">
        <v>1</v>
      </c>
      <c r="J26" s="139"/>
      <c r="K26" s="139"/>
    </row>
    <row r="27" spans="1:15" ht="12.75" customHeight="1">
      <c r="A27" s="74" t="s">
        <v>413</v>
      </c>
      <c r="B27" s="74" t="s">
        <v>430</v>
      </c>
      <c r="C27" s="74" t="s">
        <v>431</v>
      </c>
      <c r="D27" s="68">
        <v>1</v>
      </c>
      <c r="E27" s="68">
        <v>6</v>
      </c>
      <c r="F27" s="68"/>
      <c r="G27" s="68"/>
      <c r="H27" s="68"/>
      <c r="I27" s="68">
        <v>1</v>
      </c>
      <c r="J27" s="68"/>
      <c r="K27" s="68"/>
    </row>
    <row r="28" spans="1:15" ht="12.75" customHeight="1">
      <c r="A28" s="33"/>
      <c r="B28" s="34">
        <f>COUNTA(B25:B27)</f>
        <v>3</v>
      </c>
      <c r="C28" s="34"/>
      <c r="D28" s="29">
        <f>SUM(D25:D27)</f>
        <v>3</v>
      </c>
      <c r="E28" s="29">
        <f>SUM(E25:E27)</f>
        <v>26</v>
      </c>
      <c r="F28" s="36"/>
      <c r="G28" s="29">
        <f>SUM(G25:G27)</f>
        <v>0</v>
      </c>
      <c r="H28" s="29">
        <f>SUM(H25:H27)</f>
        <v>0</v>
      </c>
      <c r="I28" s="29">
        <f>SUM(I25:I27)</f>
        <v>2</v>
      </c>
      <c r="J28" s="29">
        <f>SUM(J25:J27)</f>
        <v>1</v>
      </c>
      <c r="K28" s="29">
        <f>SUM(K25:K27)</f>
        <v>0</v>
      </c>
      <c r="N28" s="73"/>
      <c r="O28" s="73"/>
    </row>
    <row r="29" spans="1:15" ht="9" customHeight="1">
      <c r="A29" s="33"/>
      <c r="B29" s="34"/>
      <c r="C29" s="34"/>
      <c r="D29" s="29"/>
      <c r="E29" s="29"/>
      <c r="F29" s="36"/>
      <c r="G29" s="29"/>
      <c r="H29" s="29"/>
      <c r="I29" s="29"/>
      <c r="J29" s="29"/>
      <c r="K29" s="29"/>
      <c r="N29" s="73"/>
      <c r="O29" s="73"/>
    </row>
    <row r="30" spans="1:15" ht="12.75" customHeight="1">
      <c r="A30" s="73" t="s">
        <v>432</v>
      </c>
      <c r="B30" s="73" t="s">
        <v>483</v>
      </c>
      <c r="C30" s="73" t="s">
        <v>484</v>
      </c>
      <c r="D30" s="139">
        <v>1</v>
      </c>
      <c r="E30" s="139">
        <v>84</v>
      </c>
      <c r="F30" s="139"/>
      <c r="G30" s="139"/>
      <c r="H30" s="139"/>
      <c r="I30" s="139"/>
      <c r="J30" s="139"/>
      <c r="K30" s="139">
        <v>1</v>
      </c>
      <c r="N30" s="73"/>
      <c r="O30" s="73"/>
    </row>
    <row r="31" spans="1:15" ht="12.75" customHeight="1">
      <c r="A31" s="73" t="s">
        <v>432</v>
      </c>
      <c r="B31" s="73" t="s">
        <v>507</v>
      </c>
      <c r="C31" s="73" t="s">
        <v>508</v>
      </c>
      <c r="D31" s="140">
        <v>3</v>
      </c>
      <c r="E31" s="140">
        <v>106</v>
      </c>
      <c r="F31" s="140"/>
      <c r="G31" s="140">
        <v>1</v>
      </c>
      <c r="H31" s="140"/>
      <c r="I31" s="140"/>
      <c r="J31" s="140">
        <v>1</v>
      </c>
      <c r="K31" s="140">
        <v>1</v>
      </c>
      <c r="N31" s="73"/>
      <c r="O31" s="73"/>
    </row>
    <row r="32" spans="1:15" ht="12.75" customHeight="1">
      <c r="A32" s="73" t="s">
        <v>432</v>
      </c>
      <c r="B32" s="73" t="s">
        <v>509</v>
      </c>
      <c r="C32" s="73" t="s">
        <v>510</v>
      </c>
      <c r="D32" s="140">
        <v>1</v>
      </c>
      <c r="E32" s="140">
        <v>28</v>
      </c>
      <c r="F32" s="140"/>
      <c r="G32" s="140"/>
      <c r="H32" s="140"/>
      <c r="I32" s="140"/>
      <c r="J32" s="140">
        <v>1</v>
      </c>
      <c r="K32" s="140"/>
      <c r="N32" s="73"/>
      <c r="O32" s="73"/>
    </row>
    <row r="33" spans="1:15" ht="12.75" customHeight="1">
      <c r="A33" s="74" t="s">
        <v>432</v>
      </c>
      <c r="B33" s="74" t="s">
        <v>541</v>
      </c>
      <c r="C33" s="74" t="s">
        <v>542</v>
      </c>
      <c r="D33" s="68">
        <v>2</v>
      </c>
      <c r="E33" s="68">
        <v>188</v>
      </c>
      <c r="F33" s="68"/>
      <c r="G33" s="68">
        <v>1</v>
      </c>
      <c r="H33" s="68"/>
      <c r="I33" s="68"/>
      <c r="J33" s="68"/>
      <c r="K33" s="68">
        <v>1</v>
      </c>
      <c r="N33" s="73"/>
      <c r="O33" s="73"/>
    </row>
    <row r="34" spans="1:15" ht="12.75" customHeight="1">
      <c r="A34" s="33"/>
      <c r="B34" s="34">
        <f>COUNTA(B30:B33)</f>
        <v>4</v>
      </c>
      <c r="C34" s="34"/>
      <c r="D34" s="29">
        <f>SUM(D30:D33)</f>
        <v>7</v>
      </c>
      <c r="E34" s="29">
        <f>SUM(E30:E33)</f>
        <v>406</v>
      </c>
      <c r="F34" s="36"/>
      <c r="G34" s="29">
        <f>SUM(G30:G33)</f>
        <v>2</v>
      </c>
      <c r="H34" s="29">
        <f>SUM(H30:H33)</f>
        <v>0</v>
      </c>
      <c r="I34" s="29">
        <f>SUM(I30:I33)</f>
        <v>0</v>
      </c>
      <c r="J34" s="29">
        <f>SUM(J30:J33)</f>
        <v>2</v>
      </c>
      <c r="K34" s="29">
        <f>SUM(K30:K33)</f>
        <v>3</v>
      </c>
    </row>
    <row r="35" spans="1:15" ht="9" customHeight="1">
      <c r="A35" s="33"/>
      <c r="B35" s="34"/>
      <c r="C35" s="34"/>
      <c r="D35" s="29"/>
      <c r="E35" s="29"/>
      <c r="F35" s="36"/>
      <c r="G35" s="29"/>
      <c r="H35" s="29"/>
      <c r="I35" s="29"/>
      <c r="J35" s="29"/>
      <c r="K35" s="29"/>
    </row>
    <row r="36" spans="1:15" ht="12.75" customHeight="1">
      <c r="A36" s="73" t="s">
        <v>558</v>
      </c>
      <c r="B36" s="73" t="s">
        <v>561</v>
      </c>
      <c r="C36" s="73" t="s">
        <v>562</v>
      </c>
      <c r="D36" s="139">
        <v>1</v>
      </c>
      <c r="E36" s="139">
        <v>28</v>
      </c>
      <c r="F36" s="139"/>
      <c r="G36" s="139"/>
      <c r="H36" s="139"/>
      <c r="I36" s="139"/>
      <c r="J36" s="139">
        <v>1</v>
      </c>
      <c r="K36" s="139"/>
    </row>
    <row r="37" spans="1:15" ht="12.75" customHeight="1">
      <c r="A37" s="73" t="s">
        <v>558</v>
      </c>
      <c r="B37" s="73" t="s">
        <v>563</v>
      </c>
      <c r="C37" s="73" t="s">
        <v>564</v>
      </c>
      <c r="D37" s="140">
        <v>2</v>
      </c>
      <c r="E37" s="140">
        <v>29</v>
      </c>
      <c r="F37" s="140"/>
      <c r="G37" s="140">
        <v>1</v>
      </c>
      <c r="H37" s="140"/>
      <c r="I37" s="140"/>
      <c r="J37" s="140">
        <v>1</v>
      </c>
      <c r="K37" s="140"/>
    </row>
    <row r="38" spans="1:15" ht="12.75" customHeight="1">
      <c r="A38" s="73" t="s">
        <v>558</v>
      </c>
      <c r="B38" s="73" t="s">
        <v>565</v>
      </c>
      <c r="C38" s="73" t="s">
        <v>566</v>
      </c>
      <c r="D38" s="140">
        <v>4</v>
      </c>
      <c r="E38" s="140">
        <v>44</v>
      </c>
      <c r="F38" s="140"/>
      <c r="G38" s="140">
        <v>2</v>
      </c>
      <c r="H38" s="140"/>
      <c r="I38" s="140"/>
      <c r="J38" s="140">
        <v>2</v>
      </c>
      <c r="K38" s="140"/>
    </row>
    <row r="39" spans="1:15" ht="12.75" customHeight="1">
      <c r="A39" s="73" t="s">
        <v>558</v>
      </c>
      <c r="B39" s="73" t="s">
        <v>567</v>
      </c>
      <c r="C39" s="73" t="s">
        <v>568</v>
      </c>
      <c r="D39" s="140">
        <v>1</v>
      </c>
      <c r="E39" s="140">
        <v>28</v>
      </c>
      <c r="F39" s="140"/>
      <c r="G39" s="140"/>
      <c r="H39" s="140"/>
      <c r="I39" s="140"/>
      <c r="J39" s="140">
        <v>1</v>
      </c>
      <c r="K39" s="140"/>
    </row>
    <row r="40" spans="1:15" ht="12.75" customHeight="1">
      <c r="A40" s="73" t="s">
        <v>558</v>
      </c>
      <c r="B40" s="73" t="s">
        <v>571</v>
      </c>
      <c r="C40" s="73" t="s">
        <v>572</v>
      </c>
      <c r="D40" s="140">
        <v>3</v>
      </c>
      <c r="E40" s="140">
        <v>36</v>
      </c>
      <c r="F40" s="140"/>
      <c r="G40" s="140">
        <v>1</v>
      </c>
      <c r="H40" s="140"/>
      <c r="I40" s="140">
        <v>1</v>
      </c>
      <c r="J40" s="140">
        <v>1</v>
      </c>
      <c r="K40" s="140"/>
    </row>
    <row r="41" spans="1:15" ht="12.75" customHeight="1">
      <c r="A41" s="74" t="s">
        <v>558</v>
      </c>
      <c r="B41" s="74" t="s">
        <v>593</v>
      </c>
      <c r="C41" s="74" t="s">
        <v>594</v>
      </c>
      <c r="D41" s="68">
        <v>1</v>
      </c>
      <c r="E41" s="68">
        <v>1</v>
      </c>
      <c r="F41" s="68"/>
      <c r="G41" s="68">
        <v>1</v>
      </c>
      <c r="H41" s="68"/>
      <c r="I41" s="68"/>
      <c r="J41" s="68"/>
      <c r="K41" s="68"/>
    </row>
    <row r="42" spans="1:15" ht="12.75" customHeight="1">
      <c r="A42" s="33"/>
      <c r="B42" s="34">
        <f>COUNTA(B36:B41)</f>
        <v>6</v>
      </c>
      <c r="C42" s="34"/>
      <c r="D42" s="29">
        <f>SUM(D36:D41)</f>
        <v>12</v>
      </c>
      <c r="E42" s="29">
        <f>SUM(E36:E41)</f>
        <v>166</v>
      </c>
      <c r="F42" s="36"/>
      <c r="G42" s="29">
        <f>SUM(G36:G41)</f>
        <v>5</v>
      </c>
      <c r="H42" s="29">
        <f>SUM(H36:H41)</f>
        <v>0</v>
      </c>
      <c r="I42" s="29">
        <f>SUM(I36:I41)</f>
        <v>1</v>
      </c>
      <c r="J42" s="29">
        <f>SUM(J36:J41)</f>
        <v>6</v>
      </c>
      <c r="K42" s="29">
        <f>SUM(K36:K41)</f>
        <v>0</v>
      </c>
    </row>
    <row r="43" spans="1:15" ht="9" customHeight="1">
      <c r="A43" s="33"/>
      <c r="B43" s="34"/>
      <c r="C43" s="34"/>
      <c r="D43" s="29"/>
      <c r="E43" s="29"/>
      <c r="F43" s="36"/>
      <c r="G43" s="29"/>
      <c r="H43" s="29"/>
      <c r="I43" s="29"/>
      <c r="J43" s="29"/>
      <c r="K43" s="29"/>
    </row>
    <row r="44" spans="1:15" ht="12.75" customHeight="1">
      <c r="A44" s="74" t="s">
        <v>634</v>
      </c>
      <c r="B44" s="74" t="s">
        <v>647</v>
      </c>
      <c r="C44" s="74" t="s">
        <v>648</v>
      </c>
      <c r="D44" s="68">
        <v>1</v>
      </c>
      <c r="E44" s="68">
        <v>1</v>
      </c>
      <c r="F44" s="68"/>
      <c r="G44" s="68">
        <v>1</v>
      </c>
      <c r="H44" s="68"/>
      <c r="I44" s="68"/>
      <c r="J44" s="68"/>
      <c r="K44" s="68"/>
    </row>
    <row r="45" spans="1:15" ht="12.75" customHeight="1">
      <c r="A45" s="33"/>
      <c r="B45" s="34">
        <f>COUNTA(B44:B44)</f>
        <v>1</v>
      </c>
      <c r="C45" s="34"/>
      <c r="D45" s="29">
        <f>SUM(D44:D44)</f>
        <v>1</v>
      </c>
      <c r="E45" s="29">
        <f>SUM(E44:E44)</f>
        <v>1</v>
      </c>
      <c r="F45" s="36"/>
      <c r="G45" s="29">
        <f>SUM(G44:G44)</f>
        <v>1</v>
      </c>
      <c r="H45" s="29">
        <f>SUM(H44:H44)</f>
        <v>0</v>
      </c>
      <c r="I45" s="29">
        <f>SUM(I44:I44)</f>
        <v>0</v>
      </c>
      <c r="J45" s="29">
        <f>SUM(J44:J44)</f>
        <v>0</v>
      </c>
      <c r="K45" s="29">
        <f>SUM(K44:K44)</f>
        <v>0</v>
      </c>
    </row>
    <row r="46" spans="1:15" ht="12.75" customHeight="1">
      <c r="A46" s="33"/>
      <c r="B46" s="34"/>
      <c r="C46" s="34"/>
      <c r="D46" s="29"/>
      <c r="E46" s="29"/>
      <c r="F46" s="36"/>
      <c r="G46" s="29"/>
      <c r="H46" s="29"/>
      <c r="I46" s="29"/>
      <c r="J46" s="29"/>
      <c r="K46" s="29"/>
    </row>
    <row r="47" spans="1:15" ht="12.75" customHeight="1">
      <c r="A47" s="33"/>
      <c r="B47" s="34"/>
      <c r="C47" s="34"/>
      <c r="D47" s="29"/>
      <c r="E47" s="29"/>
      <c r="F47" s="36"/>
      <c r="G47" s="29"/>
      <c r="H47" s="29"/>
      <c r="I47" s="29"/>
      <c r="J47" s="29"/>
      <c r="K47" s="29"/>
    </row>
    <row r="48" spans="1:15" ht="12.75" customHeight="1">
      <c r="B48" s="108" t="s">
        <v>149</v>
      </c>
      <c r="C48" s="124"/>
      <c r="D48" s="125"/>
    </row>
    <row r="49" spans="2:8" ht="12.75" customHeight="1">
      <c r="B49" s="126"/>
      <c r="C49" s="127" t="s">
        <v>150</v>
      </c>
      <c r="D49" s="107">
        <f>SUM(B4+B17+B23+B28+B34+B42+B45)</f>
        <v>30</v>
      </c>
    </row>
    <row r="50" spans="2:8" ht="12.75" customHeight="1">
      <c r="B50" s="126"/>
      <c r="C50" s="127" t="s">
        <v>126</v>
      </c>
      <c r="D50" s="107">
        <f>SUM(D4+D17+D23+D28+D34+D42+D45)</f>
        <v>45</v>
      </c>
    </row>
    <row r="51" spans="2:8" ht="12.75" customHeight="1">
      <c r="B51" s="126"/>
      <c r="C51" s="127" t="s">
        <v>127</v>
      </c>
      <c r="D51" s="106">
        <f>SUM(E4+E17+E23+E28+E34+E42+E45)</f>
        <v>851</v>
      </c>
    </row>
    <row r="52" spans="2:8" ht="12.75" customHeight="1"/>
    <row r="53" spans="2:8" ht="12.75" customHeight="1">
      <c r="C53" s="111" t="s">
        <v>158</v>
      </c>
      <c r="D53" s="113"/>
      <c r="E53" s="113"/>
      <c r="F53" s="113"/>
      <c r="G53" s="118" t="s">
        <v>114</v>
      </c>
      <c r="H53" s="118" t="s">
        <v>125</v>
      </c>
    </row>
    <row r="54" spans="2:8" ht="12.75" customHeight="1">
      <c r="C54" s="133"/>
      <c r="D54" s="133"/>
      <c r="E54" s="116" t="s">
        <v>153</v>
      </c>
      <c r="G54" s="107">
        <f>SUM(G4+G17+G23+G28+G34+G42+G45)</f>
        <v>17</v>
      </c>
      <c r="H54" s="121">
        <f>G54/(G59)</f>
        <v>0.37777777777777777</v>
      </c>
    </row>
    <row r="55" spans="2:8" ht="12.75" customHeight="1">
      <c r="C55" s="133"/>
      <c r="D55" s="133"/>
      <c r="E55" s="116" t="s">
        <v>154</v>
      </c>
      <c r="G55" s="107">
        <f>SUM(H4+H17+H23+H28+H34+H42+H45)</f>
        <v>0</v>
      </c>
      <c r="H55" s="121">
        <f>G55/G59</f>
        <v>0</v>
      </c>
    </row>
    <row r="56" spans="2:8" ht="12.75" customHeight="1">
      <c r="C56" s="133"/>
      <c r="D56" s="133"/>
      <c r="E56" s="116" t="s">
        <v>155</v>
      </c>
      <c r="G56" s="107">
        <f>SUM(I4+I17+I23+I28+I34+I42+I45)</f>
        <v>7</v>
      </c>
      <c r="H56" s="121">
        <f>G56/G59</f>
        <v>0.15555555555555556</v>
      </c>
    </row>
    <row r="57" spans="2:8" ht="12.75" customHeight="1">
      <c r="C57" s="133"/>
      <c r="D57" s="133"/>
      <c r="E57" s="116" t="s">
        <v>156</v>
      </c>
      <c r="G57" s="107">
        <f>SUM(J4+J17+J23+J28+J34+J42+J45)</f>
        <v>18</v>
      </c>
      <c r="H57" s="121">
        <f>G57/G59</f>
        <v>0.4</v>
      </c>
    </row>
    <row r="58" spans="2:8" ht="12.75" customHeight="1">
      <c r="C58" s="133"/>
      <c r="D58" s="133"/>
      <c r="E58" s="116" t="s">
        <v>157</v>
      </c>
      <c r="G58" s="132">
        <f>SUM(K4+K17+K23+K28+K34+K42+K45)</f>
        <v>3</v>
      </c>
      <c r="H58" s="123">
        <f>G58/G59</f>
        <v>6.6666666666666666E-2</v>
      </c>
    </row>
    <row r="59" spans="2:8" ht="12.75" customHeight="1">
      <c r="C59" s="133"/>
      <c r="D59" s="133"/>
      <c r="E59" s="133"/>
      <c r="F59" s="116"/>
      <c r="G59" s="131">
        <f>SUM(G54:G58)</f>
        <v>45</v>
      </c>
      <c r="H59" s="121">
        <f>SUM(H54:H58)</f>
        <v>1</v>
      </c>
    </row>
  </sheetData>
  <mergeCells count="2">
    <mergeCell ref="G1:K1"/>
    <mergeCell ref="B1:E1"/>
  </mergeCells>
  <phoneticPr fontId="3" type="noConversion"/>
  <printOptions horizontalCentered="1" gridLines="1"/>
  <pageMargins left="0.5" right="0.5" top="1.5" bottom="1" header="0.5" footer="0.5"/>
  <pageSetup scale="80" orientation="landscape" r:id="rId1"/>
  <headerFooter alignWithMargins="0">
    <oddHeader>&amp;C&amp;"Arial,Bold"&amp;16 2010 Swimming Season
North Carolina Beach Action Durations</oddHeader>
    <oddFooter>&amp;R&amp;P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L291"/>
  <sheetViews>
    <sheetView zoomScaleNormal="100" workbookViewId="0">
      <pane ySplit="2" topLeftCell="A3" activePane="bottomLeft" state="frozen"/>
      <selection pane="bottomLeft"/>
    </sheetView>
  </sheetViews>
  <sheetFormatPr defaultRowHeight="12.75"/>
  <cols>
    <col min="1" max="1" width="11.42578125" style="6" customWidth="1"/>
    <col min="2" max="2" width="9" style="6" customWidth="1"/>
    <col min="3" max="3" width="41" style="6" customWidth="1"/>
    <col min="4" max="4" width="0.85546875" style="6" customWidth="1"/>
    <col min="5" max="5" width="9.140625" style="59"/>
    <col min="6" max="6" width="0.85546875" style="6" customWidth="1"/>
    <col min="7" max="9" width="9.140625" style="6"/>
    <col min="10" max="10" width="0.85546875" style="6" customWidth="1"/>
    <col min="11" max="16384" width="9.140625" style="6"/>
  </cols>
  <sheetData>
    <row r="1" spans="1:12" s="55" customFormat="1" ht="12" customHeight="1">
      <c r="B1" s="190" t="s">
        <v>30</v>
      </c>
      <c r="C1" s="190"/>
      <c r="D1" s="70"/>
      <c r="E1" s="71"/>
      <c r="F1" s="70"/>
      <c r="G1" s="189" t="s">
        <v>32</v>
      </c>
      <c r="H1" s="189"/>
      <c r="I1" s="189"/>
      <c r="J1" s="70"/>
      <c r="K1" s="190" t="s">
        <v>41</v>
      </c>
      <c r="L1" s="190"/>
    </row>
    <row r="2" spans="1:12" s="58" customFormat="1" ht="48.75" customHeight="1">
      <c r="A2" s="3" t="s">
        <v>16</v>
      </c>
      <c r="B2" s="3" t="s">
        <v>17</v>
      </c>
      <c r="C2" s="3" t="s">
        <v>11</v>
      </c>
      <c r="D2" s="3"/>
      <c r="E2" s="15" t="s">
        <v>31</v>
      </c>
      <c r="F2" s="3"/>
      <c r="G2" s="3" t="s">
        <v>45</v>
      </c>
      <c r="H2" s="3" t="s">
        <v>18</v>
      </c>
      <c r="I2" s="3" t="s">
        <v>19</v>
      </c>
      <c r="J2" s="3"/>
      <c r="K2" s="3" t="s">
        <v>20</v>
      </c>
      <c r="L2" s="3" t="s">
        <v>21</v>
      </c>
    </row>
    <row r="3" spans="1:12">
      <c r="A3" s="73" t="s">
        <v>198</v>
      </c>
      <c r="B3" s="73" t="s">
        <v>176</v>
      </c>
      <c r="C3" s="73" t="s">
        <v>177</v>
      </c>
      <c r="D3" s="73"/>
      <c r="E3" s="73">
        <v>214</v>
      </c>
      <c r="F3" s="5"/>
      <c r="G3" s="13"/>
      <c r="H3" s="142"/>
      <c r="I3" s="39">
        <f t="shared" ref="I3:I13" si="0">H3/E3</f>
        <v>0</v>
      </c>
      <c r="J3" s="64"/>
      <c r="K3" s="40">
        <f t="shared" ref="K3:K13" si="1">E3-H3</f>
        <v>214</v>
      </c>
      <c r="L3" s="39">
        <f t="shared" ref="L3:L13" si="2">K3/E3</f>
        <v>1</v>
      </c>
    </row>
    <row r="4" spans="1:12">
      <c r="A4" s="73" t="s">
        <v>198</v>
      </c>
      <c r="B4" s="73" t="s">
        <v>178</v>
      </c>
      <c r="C4" s="73" t="s">
        <v>179</v>
      </c>
      <c r="D4" s="73"/>
      <c r="E4" s="73">
        <v>214</v>
      </c>
      <c r="F4" s="5"/>
      <c r="G4" s="13" t="s">
        <v>33</v>
      </c>
      <c r="H4" s="142">
        <v>1</v>
      </c>
      <c r="I4" s="39">
        <f t="shared" si="0"/>
        <v>4.6728971962616819E-3</v>
      </c>
      <c r="J4" s="64"/>
      <c r="K4" s="40">
        <f t="shared" si="1"/>
        <v>213</v>
      </c>
      <c r="L4" s="39">
        <f t="shared" si="2"/>
        <v>0.99532710280373837</v>
      </c>
    </row>
    <row r="5" spans="1:12">
      <c r="A5" s="73" t="s">
        <v>198</v>
      </c>
      <c r="B5" s="73" t="s">
        <v>180</v>
      </c>
      <c r="C5" s="73" t="s">
        <v>181</v>
      </c>
      <c r="D5" s="73"/>
      <c r="E5" s="73">
        <v>214</v>
      </c>
      <c r="F5" s="5"/>
      <c r="G5" s="13"/>
      <c r="H5" s="142"/>
      <c r="I5" s="39">
        <f t="shared" si="0"/>
        <v>0</v>
      </c>
      <c r="J5" s="64"/>
      <c r="K5" s="40">
        <f t="shared" si="1"/>
        <v>214</v>
      </c>
      <c r="L5" s="39">
        <f t="shared" si="2"/>
        <v>1</v>
      </c>
    </row>
    <row r="6" spans="1:12">
      <c r="A6" s="73" t="s">
        <v>198</v>
      </c>
      <c r="B6" s="73" t="s">
        <v>182</v>
      </c>
      <c r="C6" s="73" t="s">
        <v>183</v>
      </c>
      <c r="D6" s="73"/>
      <c r="E6" s="73">
        <v>214</v>
      </c>
      <c r="F6" s="5"/>
      <c r="G6" s="13"/>
      <c r="H6" s="162"/>
      <c r="I6" s="39">
        <f t="shared" ref="I6:I7" si="3">H6/E6</f>
        <v>0</v>
      </c>
      <c r="J6" s="64"/>
      <c r="K6" s="40">
        <f t="shared" ref="K6:K7" si="4">E6-H6</f>
        <v>214</v>
      </c>
      <c r="L6" s="39">
        <f t="shared" ref="L6:L7" si="5">K6/E6</f>
        <v>1</v>
      </c>
    </row>
    <row r="7" spans="1:12">
      <c r="A7" s="73" t="s">
        <v>198</v>
      </c>
      <c r="B7" s="73" t="s">
        <v>184</v>
      </c>
      <c r="C7" s="73" t="s">
        <v>185</v>
      </c>
      <c r="D7" s="73"/>
      <c r="E7" s="73">
        <v>214</v>
      </c>
      <c r="F7" s="5"/>
      <c r="G7" s="13"/>
      <c r="H7" s="162"/>
      <c r="I7" s="39">
        <f t="shared" si="3"/>
        <v>0</v>
      </c>
      <c r="J7" s="64"/>
      <c r="K7" s="40">
        <f t="shared" si="4"/>
        <v>214</v>
      </c>
      <c r="L7" s="39">
        <f t="shared" si="5"/>
        <v>1</v>
      </c>
    </row>
    <row r="8" spans="1:12">
      <c r="A8" s="73" t="s">
        <v>198</v>
      </c>
      <c r="B8" s="73" t="s">
        <v>186</v>
      </c>
      <c r="C8" s="73" t="s">
        <v>187</v>
      </c>
      <c r="D8" s="73"/>
      <c r="E8" s="73">
        <v>214</v>
      </c>
      <c r="F8" s="5"/>
      <c r="G8" s="13"/>
      <c r="H8" s="142"/>
      <c r="I8" s="39">
        <f t="shared" si="0"/>
        <v>0</v>
      </c>
      <c r="J8" s="64"/>
      <c r="K8" s="40">
        <f t="shared" si="1"/>
        <v>214</v>
      </c>
      <c r="L8" s="39">
        <f t="shared" si="2"/>
        <v>1</v>
      </c>
    </row>
    <row r="9" spans="1:12">
      <c r="A9" s="73" t="s">
        <v>198</v>
      </c>
      <c r="B9" s="73" t="s">
        <v>188</v>
      </c>
      <c r="C9" s="73" t="s">
        <v>189</v>
      </c>
      <c r="D9" s="73"/>
      <c r="E9" s="73">
        <v>214</v>
      </c>
      <c r="F9" s="5"/>
      <c r="G9" s="13"/>
      <c r="H9" s="142"/>
      <c r="I9" s="39">
        <f t="shared" si="0"/>
        <v>0</v>
      </c>
      <c r="J9" s="64"/>
      <c r="K9" s="40">
        <f t="shared" si="1"/>
        <v>214</v>
      </c>
      <c r="L9" s="39">
        <f t="shared" si="2"/>
        <v>1</v>
      </c>
    </row>
    <row r="10" spans="1:12">
      <c r="A10" s="73" t="s">
        <v>198</v>
      </c>
      <c r="B10" s="73" t="s">
        <v>190</v>
      </c>
      <c r="C10" s="73" t="s">
        <v>191</v>
      </c>
      <c r="D10" s="73"/>
      <c r="E10" s="73">
        <v>214</v>
      </c>
      <c r="F10" s="5"/>
      <c r="G10" s="38"/>
      <c r="H10" s="38"/>
      <c r="I10" s="39">
        <f t="shared" si="0"/>
        <v>0</v>
      </c>
      <c r="J10" s="64"/>
      <c r="K10" s="40">
        <f t="shared" si="1"/>
        <v>214</v>
      </c>
      <c r="L10" s="39">
        <f t="shared" si="2"/>
        <v>1</v>
      </c>
    </row>
    <row r="11" spans="1:12">
      <c r="A11" s="73" t="s">
        <v>198</v>
      </c>
      <c r="B11" s="73" t="s">
        <v>192</v>
      </c>
      <c r="C11" s="73" t="s">
        <v>193</v>
      </c>
      <c r="D11" s="73"/>
      <c r="E11" s="73">
        <v>214</v>
      </c>
      <c r="F11" s="5"/>
      <c r="G11" s="13"/>
      <c r="H11" s="142"/>
      <c r="I11" s="39">
        <f t="shared" si="0"/>
        <v>0</v>
      </c>
      <c r="J11" s="64"/>
      <c r="K11" s="40">
        <f t="shared" si="1"/>
        <v>214</v>
      </c>
      <c r="L11" s="39">
        <f t="shared" si="2"/>
        <v>1</v>
      </c>
    </row>
    <row r="12" spans="1:12">
      <c r="A12" s="73" t="s">
        <v>198</v>
      </c>
      <c r="B12" s="73" t="s">
        <v>194</v>
      </c>
      <c r="C12" s="73" t="s">
        <v>195</v>
      </c>
      <c r="D12" s="73"/>
      <c r="E12" s="73">
        <v>214</v>
      </c>
      <c r="F12" s="5"/>
      <c r="G12" s="13"/>
      <c r="H12" s="142"/>
      <c r="I12" s="39">
        <f t="shared" si="0"/>
        <v>0</v>
      </c>
      <c r="J12" s="64"/>
      <c r="K12" s="40">
        <f t="shared" si="1"/>
        <v>214</v>
      </c>
      <c r="L12" s="39">
        <f t="shared" si="2"/>
        <v>1</v>
      </c>
    </row>
    <row r="13" spans="1:12">
      <c r="A13" s="74" t="s">
        <v>198</v>
      </c>
      <c r="B13" s="74" t="s">
        <v>196</v>
      </c>
      <c r="C13" s="74" t="s">
        <v>197</v>
      </c>
      <c r="D13" s="74"/>
      <c r="E13" s="74">
        <v>214</v>
      </c>
      <c r="F13" s="65"/>
      <c r="G13" s="67"/>
      <c r="H13" s="68"/>
      <c r="I13" s="42">
        <f t="shared" si="0"/>
        <v>0</v>
      </c>
      <c r="J13" s="66"/>
      <c r="K13" s="43">
        <f t="shared" si="1"/>
        <v>214</v>
      </c>
      <c r="L13" s="42">
        <f t="shared" si="2"/>
        <v>1</v>
      </c>
    </row>
    <row r="14" spans="1:12">
      <c r="A14" s="33"/>
      <c r="B14" s="34">
        <f>COUNTA(B3:B13)</f>
        <v>11</v>
      </c>
      <c r="C14" s="33"/>
      <c r="E14" s="37">
        <f>SUM(E3:E13)</f>
        <v>2354</v>
      </c>
      <c r="F14" s="44"/>
      <c r="G14" s="34">
        <f>COUNTA(G3:G13)</f>
        <v>1</v>
      </c>
      <c r="H14" s="37">
        <f>SUM(H3:H13)</f>
        <v>1</v>
      </c>
      <c r="I14" s="45">
        <f>H14/E14</f>
        <v>4.248088360237893E-4</v>
      </c>
      <c r="J14" s="46"/>
      <c r="K14" s="37">
        <f>SUM(K3:K13)</f>
        <v>2353</v>
      </c>
      <c r="L14" s="45">
        <f>K14/E14</f>
        <v>0.9995751911639762</v>
      </c>
    </row>
    <row r="15" spans="1:12" ht="12.75" customHeight="1">
      <c r="A15" s="33"/>
      <c r="B15" s="34"/>
      <c r="C15" s="33"/>
      <c r="E15" s="37"/>
      <c r="F15" s="44"/>
      <c r="G15" s="34"/>
      <c r="H15" s="37"/>
      <c r="I15" s="45"/>
      <c r="J15" s="46"/>
      <c r="K15" s="37"/>
      <c r="L15" s="45"/>
    </row>
    <row r="16" spans="1:12" ht="12.75" customHeight="1">
      <c r="A16" s="74" t="s">
        <v>199</v>
      </c>
      <c r="B16" s="74" t="s">
        <v>200</v>
      </c>
      <c r="C16" s="74" t="s">
        <v>201</v>
      </c>
      <c r="D16" s="65"/>
      <c r="E16" s="74">
        <v>214</v>
      </c>
      <c r="F16" s="65"/>
      <c r="G16" s="41"/>
      <c r="H16" s="41"/>
      <c r="I16" s="42">
        <f t="shared" ref="I16:I17" si="6">H16/E16</f>
        <v>0</v>
      </c>
      <c r="J16" s="66"/>
      <c r="K16" s="43">
        <f>E16-H16</f>
        <v>214</v>
      </c>
      <c r="L16" s="42">
        <f t="shared" ref="L16:L17" si="7">K16/E16</f>
        <v>1</v>
      </c>
    </row>
    <row r="17" spans="1:12" ht="12.75" customHeight="1">
      <c r="A17" s="30"/>
      <c r="B17" s="34">
        <f>COUNTA(B16:B16)</f>
        <v>1</v>
      </c>
      <c r="C17" s="29"/>
      <c r="D17" s="5"/>
      <c r="E17" s="37">
        <f>SUM(E16:E16)</f>
        <v>214</v>
      </c>
      <c r="F17" s="5"/>
      <c r="G17" s="34">
        <f>COUNTA(G16:G16)</f>
        <v>0</v>
      </c>
      <c r="H17" s="37">
        <f>SUM(H16:H16)</f>
        <v>0</v>
      </c>
      <c r="I17" s="45">
        <f t="shared" si="6"/>
        <v>0</v>
      </c>
      <c r="J17" s="46"/>
      <c r="K17" s="37">
        <f>SUM(K16:K16)</f>
        <v>214</v>
      </c>
      <c r="L17" s="45">
        <f t="shared" si="7"/>
        <v>1</v>
      </c>
    </row>
    <row r="18" spans="1:12" ht="12.75" customHeight="1">
      <c r="A18" s="33"/>
      <c r="B18" s="34"/>
      <c r="C18" s="33"/>
      <c r="E18" s="37"/>
      <c r="F18" s="44"/>
      <c r="G18" s="34"/>
      <c r="H18" s="37"/>
      <c r="I18" s="45"/>
      <c r="J18" s="46"/>
      <c r="K18" s="37"/>
      <c r="L18" s="45"/>
    </row>
    <row r="19" spans="1:12" ht="12.75" customHeight="1">
      <c r="A19" s="73" t="s">
        <v>202</v>
      </c>
      <c r="B19" s="73" t="s">
        <v>203</v>
      </c>
      <c r="C19" s="73" t="s">
        <v>204</v>
      </c>
      <c r="D19" s="73"/>
      <c r="E19" s="73">
        <v>214</v>
      </c>
      <c r="F19" s="5"/>
      <c r="G19" s="13"/>
      <c r="H19" s="142"/>
      <c r="I19" s="39">
        <f t="shared" ref="I19:I57" si="8">H19/E19</f>
        <v>0</v>
      </c>
      <c r="J19" s="64"/>
      <c r="K19" s="40">
        <f t="shared" ref="K19:K57" si="9">E19-H19</f>
        <v>214</v>
      </c>
      <c r="L19" s="39">
        <f t="shared" ref="L19:L57" si="10">K19/E19</f>
        <v>1</v>
      </c>
    </row>
    <row r="20" spans="1:12" ht="12.75" customHeight="1">
      <c r="A20" s="73" t="s">
        <v>202</v>
      </c>
      <c r="B20" s="73" t="s">
        <v>205</v>
      </c>
      <c r="C20" s="73" t="s">
        <v>206</v>
      </c>
      <c r="D20" s="73"/>
      <c r="E20" s="73">
        <v>214</v>
      </c>
      <c r="F20" s="5"/>
      <c r="G20" s="13"/>
      <c r="H20" s="162"/>
      <c r="I20" s="39">
        <f t="shared" ref="I20:I48" si="11">H20/E20</f>
        <v>0</v>
      </c>
      <c r="J20" s="64"/>
      <c r="K20" s="40">
        <f t="shared" ref="K20:K48" si="12">E20-H20</f>
        <v>214</v>
      </c>
      <c r="L20" s="39">
        <f t="shared" ref="L20:L48" si="13">K20/E20</f>
        <v>1</v>
      </c>
    </row>
    <row r="21" spans="1:12" ht="12.75" customHeight="1">
      <c r="A21" s="73" t="s">
        <v>202</v>
      </c>
      <c r="B21" s="73" t="s">
        <v>207</v>
      </c>
      <c r="C21" s="73" t="s">
        <v>208</v>
      </c>
      <c r="D21" s="73"/>
      <c r="E21" s="73">
        <v>214</v>
      </c>
      <c r="F21" s="5"/>
      <c r="G21" s="13"/>
      <c r="H21" s="162"/>
      <c r="I21" s="39">
        <f t="shared" si="11"/>
        <v>0</v>
      </c>
      <c r="J21" s="64"/>
      <c r="K21" s="40">
        <f t="shared" si="12"/>
        <v>214</v>
      </c>
      <c r="L21" s="39">
        <f t="shared" si="13"/>
        <v>1</v>
      </c>
    </row>
    <row r="22" spans="1:12" ht="12.75" customHeight="1">
      <c r="A22" s="73" t="s">
        <v>202</v>
      </c>
      <c r="B22" s="73" t="s">
        <v>209</v>
      </c>
      <c r="C22" s="73" t="s">
        <v>210</v>
      </c>
      <c r="D22" s="73"/>
      <c r="E22" s="73">
        <v>214</v>
      </c>
      <c r="F22" s="5"/>
      <c r="G22" s="13" t="s">
        <v>33</v>
      </c>
      <c r="H22" s="165">
        <v>1</v>
      </c>
      <c r="I22" s="39">
        <f t="shared" si="11"/>
        <v>4.6728971962616819E-3</v>
      </c>
      <c r="J22" s="64"/>
      <c r="K22" s="40">
        <f t="shared" si="12"/>
        <v>213</v>
      </c>
      <c r="L22" s="39">
        <f t="shared" si="13"/>
        <v>0.99532710280373837</v>
      </c>
    </row>
    <row r="23" spans="1:12" ht="12.75" customHeight="1">
      <c r="A23" s="73" t="s">
        <v>202</v>
      </c>
      <c r="B23" s="73" t="s">
        <v>211</v>
      </c>
      <c r="C23" s="73" t="s">
        <v>212</v>
      </c>
      <c r="D23" s="73"/>
      <c r="E23" s="73">
        <v>214</v>
      </c>
      <c r="F23" s="5"/>
      <c r="G23" s="13"/>
      <c r="H23" s="162"/>
      <c r="I23" s="39">
        <f t="shared" si="11"/>
        <v>0</v>
      </c>
      <c r="J23" s="64"/>
      <c r="K23" s="40">
        <f t="shared" si="12"/>
        <v>214</v>
      </c>
      <c r="L23" s="39">
        <f t="shared" si="13"/>
        <v>1</v>
      </c>
    </row>
    <row r="24" spans="1:12" ht="12.75" customHeight="1">
      <c r="A24" s="73" t="s">
        <v>202</v>
      </c>
      <c r="B24" s="73" t="s">
        <v>213</v>
      </c>
      <c r="C24" s="73" t="s">
        <v>214</v>
      </c>
      <c r="D24" s="73"/>
      <c r="E24" s="73">
        <v>214</v>
      </c>
      <c r="F24" s="5"/>
      <c r="G24" s="13" t="s">
        <v>33</v>
      </c>
      <c r="H24" s="165">
        <v>28</v>
      </c>
      <c r="I24" s="39">
        <f t="shared" si="11"/>
        <v>0.13084112149532709</v>
      </c>
      <c r="J24" s="64"/>
      <c r="K24" s="40">
        <f t="shared" si="12"/>
        <v>186</v>
      </c>
      <c r="L24" s="39">
        <f t="shared" si="13"/>
        <v>0.86915887850467288</v>
      </c>
    </row>
    <row r="25" spans="1:12" ht="12.75" customHeight="1">
      <c r="A25" s="73" t="s">
        <v>202</v>
      </c>
      <c r="B25" s="73" t="s">
        <v>215</v>
      </c>
      <c r="C25" s="73" t="s">
        <v>216</v>
      </c>
      <c r="D25" s="73"/>
      <c r="E25" s="73">
        <v>214</v>
      </c>
      <c r="F25" s="5"/>
      <c r="G25" s="13" t="s">
        <v>33</v>
      </c>
      <c r="H25" s="165">
        <v>1</v>
      </c>
      <c r="I25" s="39">
        <f t="shared" si="11"/>
        <v>4.6728971962616819E-3</v>
      </c>
      <c r="J25" s="64"/>
      <c r="K25" s="40">
        <f t="shared" si="12"/>
        <v>213</v>
      </c>
      <c r="L25" s="39">
        <f t="shared" si="13"/>
        <v>0.99532710280373837</v>
      </c>
    </row>
    <row r="26" spans="1:12" ht="12.75" customHeight="1">
      <c r="A26" s="73" t="s">
        <v>202</v>
      </c>
      <c r="B26" s="73" t="s">
        <v>217</v>
      </c>
      <c r="C26" s="73" t="s">
        <v>218</v>
      </c>
      <c r="D26" s="73"/>
      <c r="E26" s="73">
        <v>214</v>
      </c>
      <c r="F26" s="5"/>
      <c r="G26" s="13"/>
      <c r="H26" s="162"/>
      <c r="I26" s="39">
        <f t="shared" si="11"/>
        <v>0</v>
      </c>
      <c r="J26" s="64"/>
      <c r="K26" s="40">
        <f t="shared" si="12"/>
        <v>214</v>
      </c>
      <c r="L26" s="39">
        <f t="shared" si="13"/>
        <v>1</v>
      </c>
    </row>
    <row r="27" spans="1:12" ht="12.75" customHeight="1">
      <c r="A27" s="73" t="s">
        <v>202</v>
      </c>
      <c r="B27" s="73" t="s">
        <v>219</v>
      </c>
      <c r="C27" s="73" t="s">
        <v>220</v>
      </c>
      <c r="D27" s="73"/>
      <c r="E27" s="73">
        <v>214</v>
      </c>
      <c r="F27" s="5"/>
      <c r="G27" s="13"/>
      <c r="H27" s="162"/>
      <c r="I27" s="39">
        <f t="shared" si="11"/>
        <v>0</v>
      </c>
      <c r="J27" s="64"/>
      <c r="K27" s="40">
        <f t="shared" si="12"/>
        <v>214</v>
      </c>
      <c r="L27" s="39">
        <f t="shared" si="13"/>
        <v>1</v>
      </c>
    </row>
    <row r="28" spans="1:12" ht="12.75" customHeight="1">
      <c r="A28" s="73" t="s">
        <v>202</v>
      </c>
      <c r="B28" s="73" t="s">
        <v>221</v>
      </c>
      <c r="C28" s="73" t="s">
        <v>222</v>
      </c>
      <c r="D28" s="73"/>
      <c r="E28" s="73">
        <v>214</v>
      </c>
      <c r="F28" s="5"/>
      <c r="G28" s="13"/>
      <c r="H28" s="162"/>
      <c r="I28" s="39">
        <f t="shared" si="11"/>
        <v>0</v>
      </c>
      <c r="J28" s="64"/>
      <c r="K28" s="40">
        <f t="shared" si="12"/>
        <v>214</v>
      </c>
      <c r="L28" s="39">
        <f t="shared" si="13"/>
        <v>1</v>
      </c>
    </row>
    <row r="29" spans="1:12" ht="12.75" customHeight="1">
      <c r="A29" s="73" t="s">
        <v>202</v>
      </c>
      <c r="B29" s="73" t="s">
        <v>223</v>
      </c>
      <c r="C29" s="73" t="s">
        <v>224</v>
      </c>
      <c r="D29" s="73"/>
      <c r="E29" s="73">
        <v>214</v>
      </c>
      <c r="F29" s="5"/>
      <c r="G29" s="13"/>
      <c r="H29" s="162"/>
      <c r="I29" s="39">
        <f t="shared" si="11"/>
        <v>0</v>
      </c>
      <c r="J29" s="64"/>
      <c r="K29" s="40">
        <f t="shared" si="12"/>
        <v>214</v>
      </c>
      <c r="L29" s="39">
        <f t="shared" si="13"/>
        <v>1</v>
      </c>
    </row>
    <row r="30" spans="1:12" ht="12.75" customHeight="1">
      <c r="A30" s="73" t="s">
        <v>202</v>
      </c>
      <c r="B30" s="73" t="s">
        <v>225</v>
      </c>
      <c r="C30" s="73" t="s">
        <v>226</v>
      </c>
      <c r="D30" s="73"/>
      <c r="E30" s="73">
        <v>214</v>
      </c>
      <c r="F30" s="5"/>
      <c r="G30" s="13"/>
      <c r="H30" s="162"/>
      <c r="I30" s="39">
        <f t="shared" si="11"/>
        <v>0</v>
      </c>
      <c r="J30" s="64"/>
      <c r="K30" s="40">
        <f t="shared" si="12"/>
        <v>214</v>
      </c>
      <c r="L30" s="39">
        <f t="shared" si="13"/>
        <v>1</v>
      </c>
    </row>
    <row r="31" spans="1:12" ht="12.75" customHeight="1">
      <c r="A31" s="73" t="s">
        <v>202</v>
      </c>
      <c r="B31" s="73" t="s">
        <v>227</v>
      </c>
      <c r="C31" s="73" t="s">
        <v>228</v>
      </c>
      <c r="D31" s="73"/>
      <c r="E31" s="73">
        <v>214</v>
      </c>
      <c r="F31" s="5"/>
      <c r="G31" s="13"/>
      <c r="H31" s="162"/>
      <c r="I31" s="39">
        <f t="shared" si="11"/>
        <v>0</v>
      </c>
      <c r="J31" s="64"/>
      <c r="K31" s="40">
        <f t="shared" si="12"/>
        <v>214</v>
      </c>
      <c r="L31" s="39">
        <f t="shared" si="13"/>
        <v>1</v>
      </c>
    </row>
    <row r="32" spans="1:12" ht="12.75" customHeight="1">
      <c r="A32" s="73" t="s">
        <v>202</v>
      </c>
      <c r="B32" s="73" t="s">
        <v>229</v>
      </c>
      <c r="C32" s="73" t="s">
        <v>230</v>
      </c>
      <c r="D32" s="73"/>
      <c r="E32" s="73">
        <v>214</v>
      </c>
      <c r="F32" s="5"/>
      <c r="G32" s="13" t="s">
        <v>33</v>
      </c>
      <c r="H32" s="165">
        <v>4</v>
      </c>
      <c r="I32" s="39">
        <f t="shared" si="11"/>
        <v>1.8691588785046728E-2</v>
      </c>
      <c r="J32" s="64"/>
      <c r="K32" s="40">
        <f t="shared" si="12"/>
        <v>210</v>
      </c>
      <c r="L32" s="39">
        <f t="shared" si="13"/>
        <v>0.98130841121495327</v>
      </c>
    </row>
    <row r="33" spans="1:12" ht="12.75" customHeight="1">
      <c r="A33" s="73" t="s">
        <v>202</v>
      </c>
      <c r="B33" s="73" t="s">
        <v>231</v>
      </c>
      <c r="C33" s="73" t="s">
        <v>232</v>
      </c>
      <c r="D33" s="73"/>
      <c r="E33" s="73">
        <v>214</v>
      </c>
      <c r="F33" s="5"/>
      <c r="G33" s="13"/>
      <c r="H33" s="162"/>
      <c r="I33" s="39">
        <f t="shared" si="11"/>
        <v>0</v>
      </c>
      <c r="J33" s="64"/>
      <c r="K33" s="40">
        <f t="shared" si="12"/>
        <v>214</v>
      </c>
      <c r="L33" s="39">
        <f t="shared" si="13"/>
        <v>1</v>
      </c>
    </row>
    <row r="34" spans="1:12" ht="12.75" customHeight="1">
      <c r="A34" s="73" t="s">
        <v>202</v>
      </c>
      <c r="B34" s="73" t="s">
        <v>233</v>
      </c>
      <c r="C34" s="73" t="s">
        <v>234</v>
      </c>
      <c r="D34" s="73"/>
      <c r="E34" s="73">
        <v>214</v>
      </c>
      <c r="F34" s="5"/>
      <c r="G34" s="13"/>
      <c r="H34" s="162"/>
      <c r="I34" s="39">
        <f t="shared" si="11"/>
        <v>0</v>
      </c>
      <c r="J34" s="64"/>
      <c r="K34" s="40">
        <f t="shared" si="12"/>
        <v>214</v>
      </c>
      <c r="L34" s="39">
        <f t="shared" si="13"/>
        <v>1</v>
      </c>
    </row>
    <row r="35" spans="1:12" ht="12.75" customHeight="1">
      <c r="A35" s="73" t="s">
        <v>202</v>
      </c>
      <c r="B35" s="73" t="s">
        <v>235</v>
      </c>
      <c r="C35" s="73" t="s">
        <v>236</v>
      </c>
      <c r="D35" s="73"/>
      <c r="E35" s="73">
        <v>214</v>
      </c>
      <c r="F35" s="5"/>
      <c r="G35" s="13"/>
      <c r="H35" s="162"/>
      <c r="I35" s="39">
        <f t="shared" si="11"/>
        <v>0</v>
      </c>
      <c r="J35" s="64"/>
      <c r="K35" s="40">
        <f t="shared" si="12"/>
        <v>214</v>
      </c>
      <c r="L35" s="39">
        <f t="shared" si="13"/>
        <v>1</v>
      </c>
    </row>
    <row r="36" spans="1:12" ht="12.75" customHeight="1">
      <c r="A36" s="73" t="s">
        <v>202</v>
      </c>
      <c r="B36" s="73" t="s">
        <v>237</v>
      </c>
      <c r="C36" s="73" t="s">
        <v>238</v>
      </c>
      <c r="D36" s="73"/>
      <c r="E36" s="73">
        <v>214</v>
      </c>
      <c r="F36" s="5"/>
      <c r="G36" s="13"/>
      <c r="H36" s="162"/>
      <c r="I36" s="39">
        <f t="shared" si="11"/>
        <v>0</v>
      </c>
      <c r="J36" s="64"/>
      <c r="K36" s="40">
        <f t="shared" si="12"/>
        <v>214</v>
      </c>
      <c r="L36" s="39">
        <f t="shared" si="13"/>
        <v>1</v>
      </c>
    </row>
    <row r="37" spans="1:12" ht="12.75" customHeight="1">
      <c r="A37" s="73" t="s">
        <v>202</v>
      </c>
      <c r="B37" s="73" t="s">
        <v>239</v>
      </c>
      <c r="C37" s="73" t="s">
        <v>240</v>
      </c>
      <c r="D37" s="73"/>
      <c r="E37" s="73">
        <v>214</v>
      </c>
      <c r="F37" s="5"/>
      <c r="G37" s="13"/>
      <c r="H37" s="162"/>
      <c r="I37" s="39">
        <f t="shared" si="11"/>
        <v>0</v>
      </c>
      <c r="J37" s="64"/>
      <c r="K37" s="40">
        <f t="shared" si="12"/>
        <v>214</v>
      </c>
      <c r="L37" s="39">
        <f t="shared" si="13"/>
        <v>1</v>
      </c>
    </row>
    <row r="38" spans="1:12" ht="12.75" customHeight="1">
      <c r="A38" s="73" t="s">
        <v>202</v>
      </c>
      <c r="B38" s="73" t="s">
        <v>241</v>
      </c>
      <c r="C38" s="73" t="s">
        <v>242</v>
      </c>
      <c r="D38" s="73"/>
      <c r="E38" s="73">
        <v>214</v>
      </c>
      <c r="F38" s="5"/>
      <c r="G38" s="13" t="s">
        <v>33</v>
      </c>
      <c r="H38" s="165">
        <v>23</v>
      </c>
      <c r="I38" s="39">
        <f t="shared" si="11"/>
        <v>0.10747663551401869</v>
      </c>
      <c r="J38" s="64"/>
      <c r="K38" s="40">
        <f t="shared" si="12"/>
        <v>191</v>
      </c>
      <c r="L38" s="39">
        <f t="shared" si="13"/>
        <v>0.89252336448598135</v>
      </c>
    </row>
    <row r="39" spans="1:12" ht="12.75" customHeight="1">
      <c r="A39" s="73" t="s">
        <v>202</v>
      </c>
      <c r="B39" s="73" t="s">
        <v>243</v>
      </c>
      <c r="C39" s="73" t="s">
        <v>244</v>
      </c>
      <c r="D39" s="73"/>
      <c r="E39" s="73">
        <v>214</v>
      </c>
      <c r="F39" s="5"/>
      <c r="G39" s="13"/>
      <c r="H39" s="162"/>
      <c r="I39" s="39">
        <f t="shared" si="11"/>
        <v>0</v>
      </c>
      <c r="J39" s="64"/>
      <c r="K39" s="40">
        <f t="shared" si="12"/>
        <v>214</v>
      </c>
      <c r="L39" s="39">
        <f t="shared" si="13"/>
        <v>1</v>
      </c>
    </row>
    <row r="40" spans="1:12" ht="12.75" customHeight="1">
      <c r="A40" s="73" t="s">
        <v>202</v>
      </c>
      <c r="B40" s="73" t="s">
        <v>245</v>
      </c>
      <c r="C40" s="73" t="s">
        <v>246</v>
      </c>
      <c r="D40" s="73"/>
      <c r="E40" s="73">
        <v>214</v>
      </c>
      <c r="F40" s="5"/>
      <c r="G40" s="13"/>
      <c r="H40" s="162"/>
      <c r="I40" s="39">
        <f t="shared" si="11"/>
        <v>0</v>
      </c>
      <c r="J40" s="64"/>
      <c r="K40" s="40">
        <f t="shared" si="12"/>
        <v>214</v>
      </c>
      <c r="L40" s="39">
        <f t="shared" si="13"/>
        <v>1</v>
      </c>
    </row>
    <row r="41" spans="1:12" ht="12.75" customHeight="1">
      <c r="A41" s="73" t="s">
        <v>202</v>
      </c>
      <c r="B41" s="73" t="s">
        <v>247</v>
      </c>
      <c r="C41" s="73" t="s">
        <v>248</v>
      </c>
      <c r="D41" s="73"/>
      <c r="E41" s="73">
        <v>214</v>
      </c>
      <c r="F41" s="5"/>
      <c r="G41" s="13"/>
      <c r="H41" s="162"/>
      <c r="I41" s="39">
        <f t="shared" si="11"/>
        <v>0</v>
      </c>
      <c r="J41" s="64"/>
      <c r="K41" s="40">
        <f t="shared" si="12"/>
        <v>214</v>
      </c>
      <c r="L41" s="39">
        <f t="shared" si="13"/>
        <v>1</v>
      </c>
    </row>
    <row r="42" spans="1:12" ht="12.75" customHeight="1">
      <c r="A42" s="73" t="s">
        <v>202</v>
      </c>
      <c r="B42" s="73" t="s">
        <v>249</v>
      </c>
      <c r="C42" s="73" t="s">
        <v>250</v>
      </c>
      <c r="D42" s="73"/>
      <c r="E42" s="73">
        <v>214</v>
      </c>
      <c r="F42" s="5"/>
      <c r="G42" s="13"/>
      <c r="H42" s="162"/>
      <c r="I42" s="39">
        <f t="shared" si="11"/>
        <v>0</v>
      </c>
      <c r="J42" s="64"/>
      <c r="K42" s="40">
        <f t="shared" si="12"/>
        <v>214</v>
      </c>
      <c r="L42" s="39">
        <f t="shared" si="13"/>
        <v>1</v>
      </c>
    </row>
    <row r="43" spans="1:12" ht="12.75" customHeight="1">
      <c r="A43" s="73" t="s">
        <v>202</v>
      </c>
      <c r="B43" s="73" t="s">
        <v>251</v>
      </c>
      <c r="C43" s="73" t="s">
        <v>252</v>
      </c>
      <c r="D43" s="73"/>
      <c r="E43" s="73">
        <v>214</v>
      </c>
      <c r="F43" s="5"/>
      <c r="G43" s="13"/>
      <c r="H43" s="162"/>
      <c r="I43" s="39">
        <f t="shared" si="11"/>
        <v>0</v>
      </c>
      <c r="J43" s="64"/>
      <c r="K43" s="40">
        <f t="shared" si="12"/>
        <v>214</v>
      </c>
      <c r="L43" s="39">
        <f t="shared" si="13"/>
        <v>1</v>
      </c>
    </row>
    <row r="44" spans="1:12" ht="12.75" customHeight="1">
      <c r="A44" s="73" t="s">
        <v>202</v>
      </c>
      <c r="B44" s="73" t="s">
        <v>253</v>
      </c>
      <c r="C44" s="73" t="s">
        <v>254</v>
      </c>
      <c r="D44" s="73"/>
      <c r="E44" s="73">
        <v>214</v>
      </c>
      <c r="F44" s="5"/>
      <c r="G44" s="13" t="s">
        <v>33</v>
      </c>
      <c r="H44" s="165">
        <v>8</v>
      </c>
      <c r="I44" s="39">
        <f t="shared" si="11"/>
        <v>3.7383177570093455E-2</v>
      </c>
      <c r="J44" s="64"/>
      <c r="K44" s="40">
        <f t="shared" si="12"/>
        <v>206</v>
      </c>
      <c r="L44" s="39">
        <f t="shared" si="13"/>
        <v>0.96261682242990654</v>
      </c>
    </row>
    <row r="45" spans="1:12" ht="12.75" customHeight="1">
      <c r="A45" s="73" t="s">
        <v>202</v>
      </c>
      <c r="B45" s="73" t="s">
        <v>255</v>
      </c>
      <c r="C45" s="73" t="s">
        <v>256</v>
      </c>
      <c r="D45" s="73"/>
      <c r="E45" s="73">
        <v>214</v>
      </c>
      <c r="F45" s="5"/>
      <c r="G45" s="13" t="s">
        <v>33</v>
      </c>
      <c r="H45" s="165">
        <v>1</v>
      </c>
      <c r="I45" s="39">
        <f t="shared" si="11"/>
        <v>4.6728971962616819E-3</v>
      </c>
      <c r="J45" s="64"/>
      <c r="K45" s="40">
        <f t="shared" si="12"/>
        <v>213</v>
      </c>
      <c r="L45" s="39">
        <f t="shared" si="13"/>
        <v>0.99532710280373837</v>
      </c>
    </row>
    <row r="46" spans="1:12" ht="12.75" customHeight="1">
      <c r="A46" s="73" t="s">
        <v>202</v>
      </c>
      <c r="B46" s="73" t="s">
        <v>257</v>
      </c>
      <c r="C46" s="73" t="s">
        <v>258</v>
      </c>
      <c r="D46" s="73"/>
      <c r="E46" s="73">
        <v>214</v>
      </c>
      <c r="F46" s="5"/>
      <c r="G46" s="13"/>
      <c r="H46" s="162"/>
      <c r="I46" s="39">
        <f t="shared" si="11"/>
        <v>0</v>
      </c>
      <c r="J46" s="64"/>
      <c r="K46" s="40">
        <f t="shared" si="12"/>
        <v>214</v>
      </c>
      <c r="L46" s="39">
        <f t="shared" si="13"/>
        <v>1</v>
      </c>
    </row>
    <row r="47" spans="1:12" ht="12.75" customHeight="1">
      <c r="A47" s="73" t="s">
        <v>202</v>
      </c>
      <c r="B47" s="73" t="s">
        <v>259</v>
      </c>
      <c r="C47" s="73" t="s">
        <v>260</v>
      </c>
      <c r="D47" s="73"/>
      <c r="E47" s="73">
        <v>214</v>
      </c>
      <c r="F47" s="5"/>
      <c r="G47" s="13"/>
      <c r="H47" s="162"/>
      <c r="I47" s="39">
        <f t="shared" si="11"/>
        <v>0</v>
      </c>
      <c r="J47" s="64"/>
      <c r="K47" s="40">
        <f t="shared" si="12"/>
        <v>214</v>
      </c>
      <c r="L47" s="39">
        <f t="shared" si="13"/>
        <v>1</v>
      </c>
    </row>
    <row r="48" spans="1:12" ht="12.75" customHeight="1">
      <c r="A48" s="73" t="s">
        <v>202</v>
      </c>
      <c r="B48" s="73" t="s">
        <v>261</v>
      </c>
      <c r="C48" s="73" t="s">
        <v>262</v>
      </c>
      <c r="D48" s="73"/>
      <c r="E48" s="73">
        <v>214</v>
      </c>
      <c r="F48" s="5"/>
      <c r="G48" s="13"/>
      <c r="H48" s="162"/>
      <c r="I48" s="39">
        <f t="shared" si="11"/>
        <v>0</v>
      </c>
      <c r="J48" s="64"/>
      <c r="K48" s="40">
        <f t="shared" si="12"/>
        <v>214</v>
      </c>
      <c r="L48" s="39">
        <f t="shared" si="13"/>
        <v>1</v>
      </c>
    </row>
    <row r="49" spans="1:12" ht="12.75" customHeight="1">
      <c r="A49" s="73" t="s">
        <v>202</v>
      </c>
      <c r="B49" s="73" t="s">
        <v>263</v>
      </c>
      <c r="C49" s="73" t="s">
        <v>264</v>
      </c>
      <c r="D49" s="73"/>
      <c r="E49" s="73">
        <v>214</v>
      </c>
      <c r="F49" s="5"/>
      <c r="G49" s="13" t="s">
        <v>33</v>
      </c>
      <c r="H49" s="165">
        <v>7</v>
      </c>
      <c r="I49" s="39">
        <f t="shared" si="8"/>
        <v>3.2710280373831772E-2</v>
      </c>
      <c r="J49" s="64"/>
      <c r="K49" s="40">
        <f t="shared" si="9"/>
        <v>207</v>
      </c>
      <c r="L49" s="39">
        <f t="shared" si="10"/>
        <v>0.96728971962616828</v>
      </c>
    </row>
    <row r="50" spans="1:12" ht="12.75" customHeight="1">
      <c r="A50" s="73" t="s">
        <v>202</v>
      </c>
      <c r="B50" s="73" t="s">
        <v>265</v>
      </c>
      <c r="C50" s="73" t="s">
        <v>266</v>
      </c>
      <c r="D50" s="73"/>
      <c r="E50" s="73">
        <v>214</v>
      </c>
      <c r="F50" s="5"/>
      <c r="G50" s="13" t="s">
        <v>33</v>
      </c>
      <c r="H50" s="165">
        <v>28</v>
      </c>
      <c r="I50" s="39">
        <f t="shared" si="8"/>
        <v>0.13084112149532709</v>
      </c>
      <c r="J50" s="64"/>
      <c r="K50" s="40">
        <f t="shared" si="9"/>
        <v>186</v>
      </c>
      <c r="L50" s="39">
        <f t="shared" si="10"/>
        <v>0.86915887850467288</v>
      </c>
    </row>
    <row r="51" spans="1:12" ht="12.75" customHeight="1">
      <c r="A51" s="73" t="s">
        <v>202</v>
      </c>
      <c r="B51" s="73" t="s">
        <v>267</v>
      </c>
      <c r="C51" s="73" t="s">
        <v>268</v>
      </c>
      <c r="D51" s="73"/>
      <c r="E51" s="73">
        <v>214</v>
      </c>
      <c r="F51" s="5"/>
      <c r="G51" s="13" t="s">
        <v>33</v>
      </c>
      <c r="H51" s="165">
        <v>15</v>
      </c>
      <c r="I51" s="39">
        <f t="shared" si="8"/>
        <v>7.0093457943925228E-2</v>
      </c>
      <c r="J51" s="64"/>
      <c r="K51" s="40">
        <f t="shared" si="9"/>
        <v>199</v>
      </c>
      <c r="L51" s="39">
        <f t="shared" si="10"/>
        <v>0.92990654205607481</v>
      </c>
    </row>
    <row r="52" spans="1:12" ht="12.75" customHeight="1">
      <c r="A52" s="73" t="s">
        <v>202</v>
      </c>
      <c r="B52" s="73" t="s">
        <v>269</v>
      </c>
      <c r="C52" s="73" t="s">
        <v>270</v>
      </c>
      <c r="D52" s="73"/>
      <c r="E52" s="73">
        <v>214</v>
      </c>
      <c r="F52" s="5"/>
      <c r="G52" s="13"/>
      <c r="H52" s="142"/>
      <c r="I52" s="39">
        <f t="shared" si="8"/>
        <v>0</v>
      </c>
      <c r="J52" s="64"/>
      <c r="K52" s="40">
        <f t="shared" si="9"/>
        <v>214</v>
      </c>
      <c r="L52" s="39">
        <f t="shared" si="10"/>
        <v>1</v>
      </c>
    </row>
    <row r="53" spans="1:12" ht="12.75" customHeight="1">
      <c r="A53" s="73" t="s">
        <v>202</v>
      </c>
      <c r="B53" s="73" t="s">
        <v>271</v>
      </c>
      <c r="C53" s="73" t="s">
        <v>272</v>
      </c>
      <c r="D53" s="73"/>
      <c r="E53" s="73">
        <v>214</v>
      </c>
      <c r="F53" s="5"/>
      <c r="G53" s="13"/>
      <c r="H53" s="142"/>
      <c r="I53" s="39">
        <f t="shared" si="8"/>
        <v>0</v>
      </c>
      <c r="J53" s="64"/>
      <c r="K53" s="40">
        <f t="shared" si="9"/>
        <v>214</v>
      </c>
      <c r="L53" s="39">
        <f t="shared" si="10"/>
        <v>1</v>
      </c>
    </row>
    <row r="54" spans="1:12" ht="12.75" customHeight="1">
      <c r="A54" s="73" t="s">
        <v>202</v>
      </c>
      <c r="B54" s="73" t="s">
        <v>273</v>
      </c>
      <c r="C54" s="73" t="s">
        <v>274</v>
      </c>
      <c r="D54" s="73"/>
      <c r="E54" s="73">
        <v>214</v>
      </c>
      <c r="F54" s="5"/>
      <c r="G54" s="38"/>
      <c r="H54" s="38"/>
      <c r="I54" s="39">
        <f t="shared" si="8"/>
        <v>0</v>
      </c>
      <c r="J54" s="64"/>
      <c r="K54" s="40">
        <f t="shared" si="9"/>
        <v>214</v>
      </c>
      <c r="L54" s="39">
        <f t="shared" si="10"/>
        <v>1</v>
      </c>
    </row>
    <row r="55" spans="1:12" ht="12.75" customHeight="1">
      <c r="A55" s="73" t="s">
        <v>202</v>
      </c>
      <c r="B55" s="73" t="s">
        <v>275</v>
      </c>
      <c r="C55" s="73" t="s">
        <v>276</v>
      </c>
      <c r="D55" s="73"/>
      <c r="E55" s="73">
        <v>214</v>
      </c>
      <c r="F55" s="5"/>
      <c r="G55" s="13"/>
      <c r="H55" s="142"/>
      <c r="I55" s="39">
        <f t="shared" si="8"/>
        <v>0</v>
      </c>
      <c r="J55" s="64"/>
      <c r="K55" s="40">
        <f t="shared" si="9"/>
        <v>214</v>
      </c>
      <c r="L55" s="39">
        <f t="shared" si="10"/>
        <v>1</v>
      </c>
    </row>
    <row r="56" spans="1:12" ht="12.75" customHeight="1">
      <c r="A56" s="73" t="s">
        <v>202</v>
      </c>
      <c r="B56" s="73" t="s">
        <v>277</v>
      </c>
      <c r="C56" s="73" t="s">
        <v>278</v>
      </c>
      <c r="D56" s="73"/>
      <c r="E56" s="73">
        <v>214</v>
      </c>
      <c r="F56" s="5"/>
      <c r="G56" s="13"/>
      <c r="H56" s="142"/>
      <c r="I56" s="39">
        <f t="shared" si="8"/>
        <v>0</v>
      </c>
      <c r="J56" s="64"/>
      <c r="K56" s="40">
        <f t="shared" si="9"/>
        <v>214</v>
      </c>
      <c r="L56" s="39">
        <f t="shared" si="10"/>
        <v>1</v>
      </c>
    </row>
    <row r="57" spans="1:12" ht="12.75" customHeight="1">
      <c r="A57" s="74" t="s">
        <v>202</v>
      </c>
      <c r="B57" s="74" t="s">
        <v>279</v>
      </c>
      <c r="C57" s="74" t="s">
        <v>280</v>
      </c>
      <c r="D57" s="74"/>
      <c r="E57" s="74">
        <v>214</v>
      </c>
      <c r="F57" s="65"/>
      <c r="G57" s="67" t="s">
        <v>33</v>
      </c>
      <c r="H57" s="68">
        <v>1</v>
      </c>
      <c r="I57" s="42">
        <f t="shared" si="8"/>
        <v>4.6728971962616819E-3</v>
      </c>
      <c r="J57" s="66"/>
      <c r="K57" s="43">
        <f t="shared" si="9"/>
        <v>213</v>
      </c>
      <c r="L57" s="42">
        <f t="shared" si="10"/>
        <v>0.99532710280373837</v>
      </c>
    </row>
    <row r="58" spans="1:12" ht="12.75" customHeight="1">
      <c r="A58" s="33"/>
      <c r="B58" s="34">
        <f>COUNTA(B19:B57)</f>
        <v>39</v>
      </c>
      <c r="C58" s="33"/>
      <c r="E58" s="37">
        <f>SUM(E19:E57)</f>
        <v>8346</v>
      </c>
      <c r="F58" s="44"/>
      <c r="G58" s="34">
        <f>COUNTA(G19:G57)</f>
        <v>11</v>
      </c>
      <c r="H58" s="37">
        <f>SUM(H19:H57)</f>
        <v>117</v>
      </c>
      <c r="I58" s="45">
        <f>H58/E58</f>
        <v>1.4018691588785047E-2</v>
      </c>
      <c r="J58" s="46"/>
      <c r="K58" s="54">
        <f>E58-H58</f>
        <v>8229</v>
      </c>
      <c r="L58" s="45">
        <f>K58/E58</f>
        <v>0.98598130841121501</v>
      </c>
    </row>
    <row r="59" spans="1:12" ht="12.75" customHeight="1">
      <c r="A59" s="33"/>
      <c r="B59" s="33"/>
      <c r="C59" s="33"/>
      <c r="H59" s="38"/>
      <c r="I59" s="38"/>
      <c r="J59" s="38"/>
      <c r="K59" s="38"/>
      <c r="L59" s="38"/>
    </row>
    <row r="60" spans="1:12" ht="12.75" customHeight="1">
      <c r="A60" s="73" t="s">
        <v>281</v>
      </c>
      <c r="B60" s="73" t="s">
        <v>282</v>
      </c>
      <c r="C60" s="73" t="s">
        <v>283</v>
      </c>
      <c r="D60" s="73"/>
      <c r="E60" s="73">
        <v>214</v>
      </c>
      <c r="F60" s="5"/>
      <c r="G60" s="13"/>
      <c r="H60" s="142"/>
      <c r="I60" s="39">
        <f t="shared" ref="I60:I61" si="14">H60/E60</f>
        <v>0</v>
      </c>
      <c r="J60" s="64"/>
      <c r="K60" s="40">
        <f t="shared" ref="K60:K61" si="15">E60-H60</f>
        <v>214</v>
      </c>
      <c r="L60" s="39">
        <f t="shared" ref="L60:L61" si="16">K60/E60</f>
        <v>1</v>
      </c>
    </row>
    <row r="61" spans="1:12" ht="12.75" customHeight="1">
      <c r="A61" s="74" t="s">
        <v>281</v>
      </c>
      <c r="B61" s="74" t="s">
        <v>284</v>
      </c>
      <c r="C61" s="74" t="s">
        <v>285</v>
      </c>
      <c r="D61" s="74"/>
      <c r="E61" s="74">
        <v>214</v>
      </c>
      <c r="F61" s="65"/>
      <c r="G61" s="67"/>
      <c r="H61" s="68"/>
      <c r="I61" s="42">
        <f t="shared" si="14"/>
        <v>0</v>
      </c>
      <c r="J61" s="66"/>
      <c r="K61" s="43">
        <f t="shared" si="15"/>
        <v>214</v>
      </c>
      <c r="L61" s="42">
        <f t="shared" si="16"/>
        <v>1</v>
      </c>
    </row>
    <row r="62" spans="1:12" ht="12.75" customHeight="1">
      <c r="A62" s="33"/>
      <c r="B62" s="34">
        <f>COUNTA(B60:B61)</f>
        <v>2</v>
      </c>
      <c r="C62" s="33"/>
      <c r="E62" s="37">
        <f>SUM(E60:E61)</f>
        <v>428</v>
      </c>
      <c r="F62" s="44"/>
      <c r="G62" s="34">
        <f>COUNTA(G60:G61)</f>
        <v>0</v>
      </c>
      <c r="H62" s="37">
        <f>SUM(H60:H61)</f>
        <v>0</v>
      </c>
      <c r="I62" s="45">
        <f>H62/E62</f>
        <v>0</v>
      </c>
      <c r="J62" s="46"/>
      <c r="K62" s="54">
        <f>E62-H62</f>
        <v>428</v>
      </c>
      <c r="L62" s="45">
        <f>K62/E62</f>
        <v>1</v>
      </c>
    </row>
    <row r="63" spans="1:12" ht="12.75" customHeight="1">
      <c r="A63" s="33"/>
      <c r="B63" s="34"/>
      <c r="C63" s="33"/>
      <c r="E63" s="37"/>
      <c r="F63" s="44"/>
      <c r="G63" s="34"/>
      <c r="H63" s="37"/>
      <c r="I63" s="45"/>
      <c r="J63" s="141"/>
      <c r="K63" s="54"/>
      <c r="L63" s="45"/>
    </row>
    <row r="64" spans="1:12" ht="12.75" customHeight="1">
      <c r="A64" s="73" t="s">
        <v>286</v>
      </c>
      <c r="B64" s="73" t="s">
        <v>287</v>
      </c>
      <c r="C64" s="73" t="s">
        <v>288</v>
      </c>
      <c r="D64" s="73"/>
      <c r="E64" s="73">
        <v>214</v>
      </c>
      <c r="F64" s="5"/>
      <c r="G64" s="38"/>
      <c r="H64" s="38"/>
      <c r="I64" s="39">
        <f t="shared" ref="I64:I116" si="17">H64/E64</f>
        <v>0</v>
      </c>
      <c r="J64" s="64"/>
      <c r="K64" s="40">
        <f t="shared" ref="K64:K116" si="18">E64-H64</f>
        <v>214</v>
      </c>
      <c r="L64" s="39">
        <f t="shared" ref="L64:L116" si="19">K64/E64</f>
        <v>1</v>
      </c>
    </row>
    <row r="65" spans="1:12" ht="12.75" customHeight="1">
      <c r="A65" s="73" t="s">
        <v>286</v>
      </c>
      <c r="B65" s="73" t="s">
        <v>289</v>
      </c>
      <c r="C65" s="73" t="s">
        <v>290</v>
      </c>
      <c r="D65" s="73"/>
      <c r="E65" s="73">
        <v>214</v>
      </c>
      <c r="F65" s="5"/>
      <c r="G65" s="38"/>
      <c r="H65" s="38"/>
      <c r="I65" s="39">
        <f t="shared" ref="I65:I115" si="20">H65/E65</f>
        <v>0</v>
      </c>
      <c r="J65" s="64"/>
      <c r="K65" s="40">
        <f t="shared" ref="K65:K115" si="21">E65-H65</f>
        <v>214</v>
      </c>
      <c r="L65" s="39">
        <f t="shared" ref="L65:L115" si="22">K65/E65</f>
        <v>1</v>
      </c>
    </row>
    <row r="66" spans="1:12" ht="12.75" customHeight="1">
      <c r="A66" s="73" t="s">
        <v>286</v>
      </c>
      <c r="B66" s="73" t="s">
        <v>291</v>
      </c>
      <c r="C66" s="73" t="s">
        <v>292</v>
      </c>
      <c r="D66" s="73"/>
      <c r="E66" s="73">
        <v>214</v>
      </c>
      <c r="F66" s="5"/>
      <c r="G66" s="38"/>
      <c r="H66" s="38"/>
      <c r="I66" s="39">
        <f t="shared" si="20"/>
        <v>0</v>
      </c>
      <c r="J66" s="64"/>
      <c r="K66" s="40">
        <f t="shared" si="21"/>
        <v>214</v>
      </c>
      <c r="L66" s="39">
        <f t="shared" si="22"/>
        <v>1</v>
      </c>
    </row>
    <row r="67" spans="1:12" ht="12.75" customHeight="1">
      <c r="A67" s="73" t="s">
        <v>286</v>
      </c>
      <c r="B67" s="73" t="s">
        <v>293</v>
      </c>
      <c r="C67" s="73" t="s">
        <v>294</v>
      </c>
      <c r="D67" s="73"/>
      <c r="E67" s="73">
        <v>214</v>
      </c>
      <c r="F67" s="5"/>
      <c r="G67" s="38"/>
      <c r="H67" s="38"/>
      <c r="I67" s="39">
        <f t="shared" si="20"/>
        <v>0</v>
      </c>
      <c r="J67" s="64"/>
      <c r="K67" s="40">
        <f t="shared" si="21"/>
        <v>214</v>
      </c>
      <c r="L67" s="39">
        <f t="shared" si="22"/>
        <v>1</v>
      </c>
    </row>
    <row r="68" spans="1:12" ht="12.75" customHeight="1">
      <c r="A68" s="73" t="s">
        <v>286</v>
      </c>
      <c r="B68" s="73" t="s">
        <v>295</v>
      </c>
      <c r="C68" s="73" t="s">
        <v>296</v>
      </c>
      <c r="D68" s="73"/>
      <c r="E68" s="73">
        <v>214</v>
      </c>
      <c r="F68" s="5"/>
      <c r="G68" s="38"/>
      <c r="H68" s="38"/>
      <c r="I68" s="39">
        <f t="shared" si="20"/>
        <v>0</v>
      </c>
      <c r="J68" s="64"/>
      <c r="K68" s="40">
        <f t="shared" si="21"/>
        <v>214</v>
      </c>
      <c r="L68" s="39">
        <f t="shared" si="22"/>
        <v>1</v>
      </c>
    </row>
    <row r="69" spans="1:12" ht="12.75" customHeight="1">
      <c r="A69" s="73" t="s">
        <v>286</v>
      </c>
      <c r="B69" s="73" t="s">
        <v>297</v>
      </c>
      <c r="C69" s="73" t="s">
        <v>298</v>
      </c>
      <c r="D69" s="73"/>
      <c r="E69" s="73">
        <v>214</v>
      </c>
      <c r="F69" s="5"/>
      <c r="G69" s="38"/>
      <c r="H69" s="38"/>
      <c r="I69" s="39">
        <f t="shared" si="20"/>
        <v>0</v>
      </c>
      <c r="J69" s="64"/>
      <c r="K69" s="40">
        <f t="shared" si="21"/>
        <v>214</v>
      </c>
      <c r="L69" s="39">
        <f t="shared" si="22"/>
        <v>1</v>
      </c>
    </row>
    <row r="70" spans="1:12" ht="12.75" customHeight="1">
      <c r="A70" s="73" t="s">
        <v>286</v>
      </c>
      <c r="B70" s="73" t="s">
        <v>299</v>
      </c>
      <c r="C70" s="73" t="s">
        <v>300</v>
      </c>
      <c r="D70" s="73"/>
      <c r="E70" s="73">
        <v>214</v>
      </c>
      <c r="F70" s="5"/>
      <c r="G70" s="38"/>
      <c r="H70" s="38"/>
      <c r="I70" s="39">
        <f t="shared" si="20"/>
        <v>0</v>
      </c>
      <c r="J70" s="64"/>
      <c r="K70" s="40">
        <f t="shared" si="21"/>
        <v>214</v>
      </c>
      <c r="L70" s="39">
        <f t="shared" si="22"/>
        <v>1</v>
      </c>
    </row>
    <row r="71" spans="1:12" ht="12.75" customHeight="1">
      <c r="A71" s="73" t="s">
        <v>286</v>
      </c>
      <c r="B71" s="73" t="s">
        <v>301</v>
      </c>
      <c r="C71" s="73" t="s">
        <v>302</v>
      </c>
      <c r="D71" s="73"/>
      <c r="E71" s="73">
        <v>214</v>
      </c>
      <c r="F71" s="5"/>
      <c r="G71" s="38"/>
      <c r="H71" s="38"/>
      <c r="I71" s="39">
        <f t="shared" si="20"/>
        <v>0</v>
      </c>
      <c r="J71" s="64"/>
      <c r="K71" s="40">
        <f t="shared" si="21"/>
        <v>214</v>
      </c>
      <c r="L71" s="39">
        <f t="shared" si="22"/>
        <v>1</v>
      </c>
    </row>
    <row r="72" spans="1:12" ht="12.75" customHeight="1">
      <c r="A72" s="73" t="s">
        <v>286</v>
      </c>
      <c r="B72" s="73" t="s">
        <v>303</v>
      </c>
      <c r="C72" s="73" t="s">
        <v>304</v>
      </c>
      <c r="D72" s="73"/>
      <c r="E72" s="73">
        <v>214</v>
      </c>
      <c r="F72" s="5"/>
      <c r="G72" s="38"/>
      <c r="H72" s="38"/>
      <c r="I72" s="39">
        <f t="shared" si="20"/>
        <v>0</v>
      </c>
      <c r="J72" s="64"/>
      <c r="K72" s="40">
        <f t="shared" si="21"/>
        <v>214</v>
      </c>
      <c r="L72" s="39">
        <f t="shared" si="22"/>
        <v>1</v>
      </c>
    </row>
    <row r="73" spans="1:12" ht="12.75" customHeight="1">
      <c r="A73" s="73" t="s">
        <v>286</v>
      </c>
      <c r="B73" s="73" t="s">
        <v>305</v>
      </c>
      <c r="C73" s="73" t="s">
        <v>306</v>
      </c>
      <c r="D73" s="73"/>
      <c r="E73" s="73">
        <v>214</v>
      </c>
      <c r="F73" s="5"/>
      <c r="G73" s="38"/>
      <c r="H73" s="38"/>
      <c r="I73" s="39">
        <f t="shared" si="20"/>
        <v>0</v>
      </c>
      <c r="J73" s="64"/>
      <c r="K73" s="40">
        <f t="shared" si="21"/>
        <v>214</v>
      </c>
      <c r="L73" s="39">
        <f t="shared" si="22"/>
        <v>1</v>
      </c>
    </row>
    <row r="74" spans="1:12" ht="12.75" customHeight="1">
      <c r="A74" s="73" t="s">
        <v>286</v>
      </c>
      <c r="B74" s="73" t="s">
        <v>307</v>
      </c>
      <c r="C74" s="73" t="s">
        <v>308</v>
      </c>
      <c r="D74" s="73"/>
      <c r="E74" s="73">
        <v>214</v>
      </c>
      <c r="F74" s="5"/>
      <c r="G74" s="38"/>
      <c r="H74" s="38"/>
      <c r="I74" s="39">
        <f t="shared" si="20"/>
        <v>0</v>
      </c>
      <c r="J74" s="64"/>
      <c r="K74" s="40">
        <f t="shared" si="21"/>
        <v>214</v>
      </c>
      <c r="L74" s="39">
        <f t="shared" si="22"/>
        <v>1</v>
      </c>
    </row>
    <row r="75" spans="1:12" ht="12.75" customHeight="1">
      <c r="A75" s="73" t="s">
        <v>286</v>
      </c>
      <c r="B75" s="73" t="s">
        <v>309</v>
      </c>
      <c r="C75" s="73" t="s">
        <v>310</v>
      </c>
      <c r="D75" s="73"/>
      <c r="E75" s="73">
        <v>214</v>
      </c>
      <c r="F75" s="5"/>
      <c r="G75" s="38"/>
      <c r="H75" s="38"/>
      <c r="I75" s="39">
        <f t="shared" si="20"/>
        <v>0</v>
      </c>
      <c r="J75" s="64"/>
      <c r="K75" s="40">
        <f t="shared" si="21"/>
        <v>214</v>
      </c>
      <c r="L75" s="39">
        <f t="shared" si="22"/>
        <v>1</v>
      </c>
    </row>
    <row r="76" spans="1:12" ht="12.75" customHeight="1">
      <c r="A76" s="73" t="s">
        <v>286</v>
      </c>
      <c r="B76" s="73" t="s">
        <v>311</v>
      </c>
      <c r="C76" s="73" t="s">
        <v>312</v>
      </c>
      <c r="D76" s="73"/>
      <c r="E76" s="73">
        <v>214</v>
      </c>
      <c r="F76" s="5"/>
      <c r="G76" s="38"/>
      <c r="H76" s="38"/>
      <c r="I76" s="39">
        <f t="shared" si="20"/>
        <v>0</v>
      </c>
      <c r="J76" s="64"/>
      <c r="K76" s="40">
        <f t="shared" si="21"/>
        <v>214</v>
      </c>
      <c r="L76" s="39">
        <f t="shared" si="22"/>
        <v>1</v>
      </c>
    </row>
    <row r="77" spans="1:12" ht="12.75" customHeight="1">
      <c r="A77" s="73" t="s">
        <v>286</v>
      </c>
      <c r="B77" s="73" t="s">
        <v>313</v>
      </c>
      <c r="C77" s="73" t="s">
        <v>314</v>
      </c>
      <c r="D77" s="73"/>
      <c r="E77" s="73">
        <v>214</v>
      </c>
      <c r="F77" s="5"/>
      <c r="G77" s="38"/>
      <c r="H77" s="38"/>
      <c r="I77" s="39">
        <f t="shared" si="20"/>
        <v>0</v>
      </c>
      <c r="J77" s="64"/>
      <c r="K77" s="40">
        <f t="shared" si="21"/>
        <v>214</v>
      </c>
      <c r="L77" s="39">
        <f t="shared" si="22"/>
        <v>1</v>
      </c>
    </row>
    <row r="78" spans="1:12" ht="12.75" customHeight="1">
      <c r="A78" s="73" t="s">
        <v>286</v>
      </c>
      <c r="B78" s="73" t="s">
        <v>315</v>
      </c>
      <c r="C78" s="73" t="s">
        <v>316</v>
      </c>
      <c r="D78" s="73"/>
      <c r="E78" s="73">
        <v>214</v>
      </c>
      <c r="F78" s="5"/>
      <c r="G78" s="38"/>
      <c r="H78" s="38"/>
      <c r="I78" s="39">
        <f t="shared" si="20"/>
        <v>0</v>
      </c>
      <c r="J78" s="64"/>
      <c r="K78" s="40">
        <f t="shared" si="21"/>
        <v>214</v>
      </c>
      <c r="L78" s="39">
        <f t="shared" si="22"/>
        <v>1</v>
      </c>
    </row>
    <row r="79" spans="1:12" ht="12.75" customHeight="1">
      <c r="A79" s="73" t="s">
        <v>286</v>
      </c>
      <c r="B79" s="73" t="s">
        <v>317</v>
      </c>
      <c r="C79" s="73" t="s">
        <v>318</v>
      </c>
      <c r="D79" s="73"/>
      <c r="E79" s="73">
        <v>214</v>
      </c>
      <c r="F79" s="5"/>
      <c r="G79" s="38"/>
      <c r="H79" s="38"/>
      <c r="I79" s="39">
        <f t="shared" si="20"/>
        <v>0</v>
      </c>
      <c r="J79" s="64"/>
      <c r="K79" s="40">
        <f t="shared" si="21"/>
        <v>214</v>
      </c>
      <c r="L79" s="39">
        <f t="shared" si="22"/>
        <v>1</v>
      </c>
    </row>
    <row r="80" spans="1:12" ht="12.75" customHeight="1">
      <c r="A80" s="73" t="s">
        <v>286</v>
      </c>
      <c r="B80" s="73" t="s">
        <v>319</v>
      </c>
      <c r="C80" s="73" t="s">
        <v>320</v>
      </c>
      <c r="D80" s="73"/>
      <c r="E80" s="73">
        <v>214</v>
      </c>
      <c r="F80" s="5"/>
      <c r="G80" s="38"/>
      <c r="H80" s="38"/>
      <c r="I80" s="39">
        <f t="shared" si="20"/>
        <v>0</v>
      </c>
      <c r="J80" s="64"/>
      <c r="K80" s="40">
        <f t="shared" si="21"/>
        <v>214</v>
      </c>
      <c r="L80" s="39">
        <f t="shared" si="22"/>
        <v>1</v>
      </c>
    </row>
    <row r="81" spans="1:12" ht="12.75" customHeight="1">
      <c r="A81" s="73" t="s">
        <v>286</v>
      </c>
      <c r="B81" s="73" t="s">
        <v>321</v>
      </c>
      <c r="C81" s="73" t="s">
        <v>322</v>
      </c>
      <c r="D81" s="73"/>
      <c r="E81" s="73">
        <v>214</v>
      </c>
      <c r="F81" s="5"/>
      <c r="G81" s="38"/>
      <c r="H81" s="38"/>
      <c r="I81" s="39">
        <f t="shared" si="20"/>
        <v>0</v>
      </c>
      <c r="J81" s="64"/>
      <c r="K81" s="40">
        <f t="shared" si="21"/>
        <v>214</v>
      </c>
      <c r="L81" s="39">
        <f t="shared" si="22"/>
        <v>1</v>
      </c>
    </row>
    <row r="82" spans="1:12" ht="12.75" customHeight="1">
      <c r="A82" s="73" t="s">
        <v>286</v>
      </c>
      <c r="B82" s="73" t="s">
        <v>323</v>
      </c>
      <c r="C82" s="73" t="s">
        <v>324</v>
      </c>
      <c r="D82" s="73"/>
      <c r="E82" s="73">
        <v>214</v>
      </c>
      <c r="F82" s="5"/>
      <c r="G82" s="38"/>
      <c r="H82" s="38"/>
      <c r="I82" s="39">
        <f t="shared" si="20"/>
        <v>0</v>
      </c>
      <c r="J82" s="64"/>
      <c r="K82" s="40">
        <f t="shared" si="21"/>
        <v>214</v>
      </c>
      <c r="L82" s="39">
        <f t="shared" si="22"/>
        <v>1</v>
      </c>
    </row>
    <row r="83" spans="1:12" ht="12.75" customHeight="1">
      <c r="A83" s="73" t="s">
        <v>286</v>
      </c>
      <c r="B83" s="73" t="s">
        <v>325</v>
      </c>
      <c r="C83" s="73" t="s">
        <v>326</v>
      </c>
      <c r="D83" s="73"/>
      <c r="E83" s="73">
        <v>214</v>
      </c>
      <c r="F83" s="5"/>
      <c r="G83" s="38"/>
      <c r="H83" s="38"/>
      <c r="I83" s="39">
        <f t="shared" si="20"/>
        <v>0</v>
      </c>
      <c r="J83" s="64"/>
      <c r="K83" s="40">
        <f t="shared" si="21"/>
        <v>214</v>
      </c>
      <c r="L83" s="39">
        <f t="shared" si="22"/>
        <v>1</v>
      </c>
    </row>
    <row r="84" spans="1:12" ht="12.75" customHeight="1">
      <c r="A84" s="73" t="s">
        <v>286</v>
      </c>
      <c r="B84" s="73" t="s">
        <v>327</v>
      </c>
      <c r="C84" s="73" t="s">
        <v>328</v>
      </c>
      <c r="D84" s="73"/>
      <c r="E84" s="73">
        <v>214</v>
      </c>
      <c r="F84" s="5"/>
      <c r="G84" s="38"/>
      <c r="H84" s="38"/>
      <c r="I84" s="39">
        <f t="shared" si="20"/>
        <v>0</v>
      </c>
      <c r="J84" s="64"/>
      <c r="K84" s="40">
        <f t="shared" si="21"/>
        <v>214</v>
      </c>
      <c r="L84" s="39">
        <f t="shared" si="22"/>
        <v>1</v>
      </c>
    </row>
    <row r="85" spans="1:12" ht="12.75" customHeight="1">
      <c r="A85" s="73" t="s">
        <v>286</v>
      </c>
      <c r="B85" s="73" t="s">
        <v>329</v>
      </c>
      <c r="C85" s="73" t="s">
        <v>330</v>
      </c>
      <c r="D85" s="73"/>
      <c r="E85" s="73">
        <v>214</v>
      </c>
      <c r="F85" s="5"/>
      <c r="G85" s="38"/>
      <c r="H85" s="38"/>
      <c r="I85" s="39">
        <f t="shared" si="20"/>
        <v>0</v>
      </c>
      <c r="J85" s="64"/>
      <c r="K85" s="40">
        <f t="shared" si="21"/>
        <v>214</v>
      </c>
      <c r="L85" s="39">
        <f t="shared" si="22"/>
        <v>1</v>
      </c>
    </row>
    <row r="86" spans="1:12" ht="12.75" customHeight="1">
      <c r="A86" s="73" t="s">
        <v>286</v>
      </c>
      <c r="B86" s="73" t="s">
        <v>331</v>
      </c>
      <c r="C86" s="73" t="s">
        <v>332</v>
      </c>
      <c r="D86" s="73"/>
      <c r="E86" s="73">
        <v>214</v>
      </c>
      <c r="F86" s="5"/>
      <c r="G86" s="38"/>
      <c r="H86" s="38"/>
      <c r="I86" s="39">
        <f t="shared" si="20"/>
        <v>0</v>
      </c>
      <c r="J86" s="64"/>
      <c r="K86" s="40">
        <f t="shared" si="21"/>
        <v>214</v>
      </c>
      <c r="L86" s="39">
        <f t="shared" si="22"/>
        <v>1</v>
      </c>
    </row>
    <row r="87" spans="1:12" ht="12.75" customHeight="1">
      <c r="A87" s="73" t="s">
        <v>286</v>
      </c>
      <c r="B87" s="73" t="s">
        <v>333</v>
      </c>
      <c r="C87" s="73" t="s">
        <v>334</v>
      </c>
      <c r="D87" s="73"/>
      <c r="E87" s="73">
        <v>214</v>
      </c>
      <c r="F87" s="5"/>
      <c r="G87" s="38"/>
      <c r="H87" s="38"/>
      <c r="I87" s="39">
        <f t="shared" si="20"/>
        <v>0</v>
      </c>
      <c r="J87" s="64"/>
      <c r="K87" s="40">
        <f t="shared" si="21"/>
        <v>214</v>
      </c>
      <c r="L87" s="39">
        <f t="shared" si="22"/>
        <v>1</v>
      </c>
    </row>
    <row r="88" spans="1:12" ht="12.75" customHeight="1">
      <c r="A88" s="73" t="s">
        <v>286</v>
      </c>
      <c r="B88" s="73" t="s">
        <v>335</v>
      </c>
      <c r="C88" s="73" t="s">
        <v>336</v>
      </c>
      <c r="D88" s="73"/>
      <c r="E88" s="73">
        <v>214</v>
      </c>
      <c r="F88" s="5"/>
      <c r="G88" s="38"/>
      <c r="H88" s="38"/>
      <c r="I88" s="39">
        <f t="shared" si="20"/>
        <v>0</v>
      </c>
      <c r="J88" s="64"/>
      <c r="K88" s="40">
        <f t="shared" si="21"/>
        <v>214</v>
      </c>
      <c r="L88" s="39">
        <f t="shared" si="22"/>
        <v>1</v>
      </c>
    </row>
    <row r="89" spans="1:12" ht="12.75" customHeight="1">
      <c r="A89" s="73" t="s">
        <v>286</v>
      </c>
      <c r="B89" s="73" t="s">
        <v>337</v>
      </c>
      <c r="C89" s="73" t="s">
        <v>338</v>
      </c>
      <c r="D89" s="73"/>
      <c r="E89" s="73">
        <v>214</v>
      </c>
      <c r="F89" s="5"/>
      <c r="G89" s="38"/>
      <c r="H89" s="38"/>
      <c r="I89" s="39">
        <f t="shared" si="20"/>
        <v>0</v>
      </c>
      <c r="J89" s="64"/>
      <c r="K89" s="40">
        <f t="shared" si="21"/>
        <v>214</v>
      </c>
      <c r="L89" s="39">
        <f t="shared" si="22"/>
        <v>1</v>
      </c>
    </row>
    <row r="90" spans="1:12" ht="12.75" customHeight="1">
      <c r="A90" s="73" t="s">
        <v>286</v>
      </c>
      <c r="B90" s="73" t="s">
        <v>339</v>
      </c>
      <c r="C90" s="73" t="s">
        <v>340</v>
      </c>
      <c r="D90" s="73"/>
      <c r="E90" s="73">
        <v>214</v>
      </c>
      <c r="F90" s="5"/>
      <c r="G90" s="38"/>
      <c r="H90" s="38"/>
      <c r="I90" s="39">
        <f t="shared" si="20"/>
        <v>0</v>
      </c>
      <c r="J90" s="64"/>
      <c r="K90" s="40">
        <f t="shared" si="21"/>
        <v>214</v>
      </c>
      <c r="L90" s="39">
        <f t="shared" si="22"/>
        <v>1</v>
      </c>
    </row>
    <row r="91" spans="1:12" ht="12.75" customHeight="1">
      <c r="A91" s="73" t="s">
        <v>286</v>
      </c>
      <c r="B91" s="73" t="s">
        <v>341</v>
      </c>
      <c r="C91" s="73" t="s">
        <v>342</v>
      </c>
      <c r="D91" s="73"/>
      <c r="E91" s="73">
        <v>214</v>
      </c>
      <c r="F91" s="5"/>
      <c r="G91" s="38"/>
      <c r="H91" s="38"/>
      <c r="I91" s="39">
        <f t="shared" si="20"/>
        <v>0</v>
      </c>
      <c r="J91" s="64"/>
      <c r="K91" s="40">
        <f t="shared" si="21"/>
        <v>214</v>
      </c>
      <c r="L91" s="39">
        <f t="shared" si="22"/>
        <v>1</v>
      </c>
    </row>
    <row r="92" spans="1:12" ht="12.75" customHeight="1">
      <c r="A92" s="73" t="s">
        <v>286</v>
      </c>
      <c r="B92" s="73" t="s">
        <v>343</v>
      </c>
      <c r="C92" s="73" t="s">
        <v>344</v>
      </c>
      <c r="D92" s="73"/>
      <c r="E92" s="73">
        <v>214</v>
      </c>
      <c r="F92" s="5"/>
      <c r="G92" s="38"/>
      <c r="H92" s="38"/>
      <c r="I92" s="39">
        <f t="shared" si="20"/>
        <v>0</v>
      </c>
      <c r="J92" s="64"/>
      <c r="K92" s="40">
        <f t="shared" si="21"/>
        <v>214</v>
      </c>
      <c r="L92" s="39">
        <f t="shared" si="22"/>
        <v>1</v>
      </c>
    </row>
    <row r="93" spans="1:12" ht="12.75" customHeight="1">
      <c r="A93" s="73" t="s">
        <v>286</v>
      </c>
      <c r="B93" s="73" t="s">
        <v>345</v>
      </c>
      <c r="C93" s="73" t="s">
        <v>346</v>
      </c>
      <c r="D93" s="73"/>
      <c r="E93" s="73">
        <v>214</v>
      </c>
      <c r="F93" s="5"/>
      <c r="G93" s="38"/>
      <c r="H93" s="38"/>
      <c r="I93" s="39">
        <f t="shared" si="20"/>
        <v>0</v>
      </c>
      <c r="J93" s="64"/>
      <c r="K93" s="40">
        <f t="shared" si="21"/>
        <v>214</v>
      </c>
      <c r="L93" s="39">
        <f t="shared" si="22"/>
        <v>1</v>
      </c>
    </row>
    <row r="94" spans="1:12" ht="12.75" customHeight="1">
      <c r="A94" s="73" t="s">
        <v>286</v>
      </c>
      <c r="B94" s="73" t="s">
        <v>347</v>
      </c>
      <c r="C94" s="73" t="s">
        <v>348</v>
      </c>
      <c r="D94" s="73"/>
      <c r="E94" s="73">
        <v>214</v>
      </c>
      <c r="F94" s="5"/>
      <c r="G94" s="38"/>
      <c r="H94" s="38"/>
      <c r="I94" s="39">
        <f t="shared" si="20"/>
        <v>0</v>
      </c>
      <c r="J94" s="64"/>
      <c r="K94" s="40">
        <f t="shared" si="21"/>
        <v>214</v>
      </c>
      <c r="L94" s="39">
        <f t="shared" si="22"/>
        <v>1</v>
      </c>
    </row>
    <row r="95" spans="1:12" ht="12.75" customHeight="1">
      <c r="A95" s="73" t="s">
        <v>286</v>
      </c>
      <c r="B95" s="73" t="s">
        <v>349</v>
      </c>
      <c r="C95" s="73" t="s">
        <v>350</v>
      </c>
      <c r="D95" s="73"/>
      <c r="E95" s="73">
        <v>214</v>
      </c>
      <c r="F95" s="5"/>
      <c r="G95" s="38"/>
      <c r="H95" s="38"/>
      <c r="I95" s="39">
        <f t="shared" si="20"/>
        <v>0</v>
      </c>
      <c r="J95" s="64"/>
      <c r="K95" s="40">
        <f t="shared" si="21"/>
        <v>214</v>
      </c>
      <c r="L95" s="39">
        <f t="shared" si="22"/>
        <v>1</v>
      </c>
    </row>
    <row r="96" spans="1:12" ht="12.75" customHeight="1">
      <c r="A96" s="73" t="s">
        <v>286</v>
      </c>
      <c r="B96" s="73" t="s">
        <v>351</v>
      </c>
      <c r="C96" s="73" t="s">
        <v>352</v>
      </c>
      <c r="D96" s="73"/>
      <c r="E96" s="73">
        <v>214</v>
      </c>
      <c r="F96" s="5"/>
      <c r="G96" s="38"/>
      <c r="H96" s="38"/>
      <c r="I96" s="39">
        <f t="shared" si="20"/>
        <v>0</v>
      </c>
      <c r="J96" s="64"/>
      <c r="K96" s="40">
        <f t="shared" si="21"/>
        <v>214</v>
      </c>
      <c r="L96" s="39">
        <f t="shared" si="22"/>
        <v>1</v>
      </c>
    </row>
    <row r="97" spans="1:12" ht="12.75" customHeight="1">
      <c r="A97" s="73" t="s">
        <v>286</v>
      </c>
      <c r="B97" s="73" t="s">
        <v>353</v>
      </c>
      <c r="C97" s="73" t="s">
        <v>354</v>
      </c>
      <c r="D97" s="73"/>
      <c r="E97" s="73">
        <v>214</v>
      </c>
      <c r="F97" s="5"/>
      <c r="G97" s="13" t="s">
        <v>33</v>
      </c>
      <c r="H97" s="165">
        <v>29</v>
      </c>
      <c r="I97" s="39">
        <f t="shared" si="20"/>
        <v>0.13551401869158877</v>
      </c>
      <c r="J97" s="64"/>
      <c r="K97" s="40">
        <f t="shared" si="21"/>
        <v>185</v>
      </c>
      <c r="L97" s="39">
        <f t="shared" si="22"/>
        <v>0.86448598130841126</v>
      </c>
    </row>
    <row r="98" spans="1:12" ht="12.75" customHeight="1">
      <c r="A98" s="73" t="s">
        <v>286</v>
      </c>
      <c r="B98" s="73" t="s">
        <v>355</v>
      </c>
      <c r="C98" s="73" t="s">
        <v>356</v>
      </c>
      <c r="D98" s="73"/>
      <c r="E98" s="73">
        <v>214</v>
      </c>
      <c r="F98" s="5"/>
      <c r="G98" s="38"/>
      <c r="H98" s="38"/>
      <c r="I98" s="39">
        <f t="shared" si="20"/>
        <v>0</v>
      </c>
      <c r="J98" s="64"/>
      <c r="K98" s="40">
        <f t="shared" si="21"/>
        <v>214</v>
      </c>
      <c r="L98" s="39">
        <f t="shared" si="22"/>
        <v>1</v>
      </c>
    </row>
    <row r="99" spans="1:12" ht="12.75" customHeight="1">
      <c r="A99" s="73" t="s">
        <v>286</v>
      </c>
      <c r="B99" s="73" t="s">
        <v>357</v>
      </c>
      <c r="C99" s="73" t="s">
        <v>358</v>
      </c>
      <c r="D99" s="73"/>
      <c r="E99" s="73">
        <v>214</v>
      </c>
      <c r="F99" s="5"/>
      <c r="G99" s="38"/>
      <c r="H99" s="38"/>
      <c r="I99" s="39">
        <f t="shared" si="20"/>
        <v>0</v>
      </c>
      <c r="J99" s="64"/>
      <c r="K99" s="40">
        <f t="shared" si="21"/>
        <v>214</v>
      </c>
      <c r="L99" s="39">
        <f t="shared" si="22"/>
        <v>1</v>
      </c>
    </row>
    <row r="100" spans="1:12" ht="12.75" customHeight="1">
      <c r="A100" s="73" t="s">
        <v>286</v>
      </c>
      <c r="B100" s="73" t="s">
        <v>359</v>
      </c>
      <c r="C100" s="73" t="s">
        <v>360</v>
      </c>
      <c r="D100" s="73"/>
      <c r="E100" s="73">
        <v>214</v>
      </c>
      <c r="F100" s="5"/>
      <c r="G100" s="38"/>
      <c r="H100" s="38"/>
      <c r="I100" s="39">
        <f t="shared" si="20"/>
        <v>0</v>
      </c>
      <c r="J100" s="64"/>
      <c r="K100" s="40">
        <f t="shared" si="21"/>
        <v>214</v>
      </c>
      <c r="L100" s="39">
        <f t="shared" si="22"/>
        <v>1</v>
      </c>
    </row>
    <row r="101" spans="1:12" ht="12.75" customHeight="1">
      <c r="A101" s="73" t="s">
        <v>286</v>
      </c>
      <c r="B101" s="73" t="s">
        <v>361</v>
      </c>
      <c r="C101" s="73" t="s">
        <v>362</v>
      </c>
      <c r="D101" s="73"/>
      <c r="E101" s="73">
        <v>214</v>
      </c>
      <c r="F101" s="5"/>
      <c r="G101" s="13" t="s">
        <v>33</v>
      </c>
      <c r="H101" s="165">
        <v>16</v>
      </c>
      <c r="I101" s="39">
        <f t="shared" si="20"/>
        <v>7.476635514018691E-2</v>
      </c>
      <c r="J101" s="64"/>
      <c r="K101" s="40">
        <f t="shared" si="21"/>
        <v>198</v>
      </c>
      <c r="L101" s="39">
        <f t="shared" si="22"/>
        <v>0.92523364485981308</v>
      </c>
    </row>
    <row r="102" spans="1:12" ht="12.75" customHeight="1">
      <c r="A102" s="73" t="s">
        <v>286</v>
      </c>
      <c r="B102" s="73" t="s">
        <v>363</v>
      </c>
      <c r="C102" s="73" t="s">
        <v>364</v>
      </c>
      <c r="D102" s="73"/>
      <c r="E102" s="73">
        <v>214</v>
      </c>
      <c r="F102" s="5"/>
      <c r="G102" s="13" t="s">
        <v>33</v>
      </c>
      <c r="H102" s="165">
        <v>61</v>
      </c>
      <c r="I102" s="39">
        <f t="shared" si="20"/>
        <v>0.28504672897196259</v>
      </c>
      <c r="J102" s="64"/>
      <c r="K102" s="40">
        <f t="shared" si="21"/>
        <v>153</v>
      </c>
      <c r="L102" s="39">
        <f t="shared" si="22"/>
        <v>0.71495327102803741</v>
      </c>
    </row>
    <row r="103" spans="1:12" ht="12.75" customHeight="1">
      <c r="A103" s="73" t="s">
        <v>286</v>
      </c>
      <c r="B103" s="73" t="s">
        <v>365</v>
      </c>
      <c r="C103" s="73" t="s">
        <v>366</v>
      </c>
      <c r="D103" s="73"/>
      <c r="E103" s="73">
        <v>214</v>
      </c>
      <c r="F103" s="5"/>
      <c r="G103" s="38"/>
      <c r="H103" s="38"/>
      <c r="I103" s="39">
        <f t="shared" si="20"/>
        <v>0</v>
      </c>
      <c r="J103" s="64"/>
      <c r="K103" s="40">
        <f t="shared" si="21"/>
        <v>214</v>
      </c>
      <c r="L103" s="39">
        <f t="shared" si="22"/>
        <v>1</v>
      </c>
    </row>
    <row r="104" spans="1:12" ht="12.75" customHeight="1">
      <c r="A104" s="73" t="s">
        <v>286</v>
      </c>
      <c r="B104" s="73" t="s">
        <v>367</v>
      </c>
      <c r="C104" s="73" t="s">
        <v>368</v>
      </c>
      <c r="D104" s="73"/>
      <c r="E104" s="73">
        <v>214</v>
      </c>
      <c r="F104" s="5"/>
      <c r="G104" s="38"/>
      <c r="H104" s="38"/>
      <c r="I104" s="39">
        <f t="shared" si="20"/>
        <v>0</v>
      </c>
      <c r="J104" s="64"/>
      <c r="K104" s="40">
        <f t="shared" si="21"/>
        <v>214</v>
      </c>
      <c r="L104" s="39">
        <f t="shared" si="22"/>
        <v>1</v>
      </c>
    </row>
    <row r="105" spans="1:12" ht="12.75" customHeight="1">
      <c r="A105" s="73" t="s">
        <v>286</v>
      </c>
      <c r="B105" s="73" t="s">
        <v>369</v>
      </c>
      <c r="C105" s="73" t="s">
        <v>370</v>
      </c>
      <c r="D105" s="73"/>
      <c r="E105" s="73">
        <v>214</v>
      </c>
      <c r="F105" s="5"/>
      <c r="G105" s="38"/>
      <c r="H105" s="38"/>
      <c r="I105" s="39">
        <f t="shared" si="20"/>
        <v>0</v>
      </c>
      <c r="J105" s="64"/>
      <c r="K105" s="40">
        <f t="shared" si="21"/>
        <v>214</v>
      </c>
      <c r="L105" s="39">
        <f t="shared" si="22"/>
        <v>1</v>
      </c>
    </row>
    <row r="106" spans="1:12" ht="12.75" customHeight="1">
      <c r="A106" s="73" t="s">
        <v>286</v>
      </c>
      <c r="B106" s="73" t="s">
        <v>371</v>
      </c>
      <c r="C106" s="73" t="s">
        <v>372</v>
      </c>
      <c r="D106" s="73"/>
      <c r="E106" s="73">
        <v>214</v>
      </c>
      <c r="F106" s="5"/>
      <c r="G106" s="38"/>
      <c r="H106" s="38"/>
      <c r="I106" s="39">
        <f t="shared" si="20"/>
        <v>0</v>
      </c>
      <c r="J106" s="64"/>
      <c r="K106" s="40">
        <f t="shared" si="21"/>
        <v>214</v>
      </c>
      <c r="L106" s="39">
        <f t="shared" si="22"/>
        <v>1</v>
      </c>
    </row>
    <row r="107" spans="1:12" ht="12.75" customHeight="1">
      <c r="A107" s="73" t="s">
        <v>286</v>
      </c>
      <c r="B107" s="73" t="s">
        <v>373</v>
      </c>
      <c r="C107" s="73" t="s">
        <v>374</v>
      </c>
      <c r="D107" s="73"/>
      <c r="E107" s="73">
        <v>214</v>
      </c>
      <c r="F107" s="5"/>
      <c r="G107" s="13" t="s">
        <v>33</v>
      </c>
      <c r="H107" s="38">
        <v>28</v>
      </c>
      <c r="I107" s="39">
        <f t="shared" si="20"/>
        <v>0.13084112149532709</v>
      </c>
      <c r="J107" s="64"/>
      <c r="K107" s="40">
        <f t="shared" si="21"/>
        <v>186</v>
      </c>
      <c r="L107" s="39">
        <f t="shared" si="22"/>
        <v>0.86915887850467288</v>
      </c>
    </row>
    <row r="108" spans="1:12" ht="12.75" customHeight="1">
      <c r="A108" s="73" t="s">
        <v>286</v>
      </c>
      <c r="B108" s="73" t="s">
        <v>375</v>
      </c>
      <c r="C108" s="73" t="s">
        <v>376</v>
      </c>
      <c r="D108" s="73"/>
      <c r="E108" s="73">
        <v>214</v>
      </c>
      <c r="F108" s="5"/>
      <c r="G108" s="38"/>
      <c r="H108" s="38"/>
      <c r="I108" s="39">
        <f t="shared" si="20"/>
        <v>0</v>
      </c>
      <c r="J108" s="64"/>
      <c r="K108" s="40">
        <f t="shared" si="21"/>
        <v>214</v>
      </c>
      <c r="L108" s="39">
        <f t="shared" si="22"/>
        <v>1</v>
      </c>
    </row>
    <row r="109" spans="1:12" ht="12.75" customHeight="1">
      <c r="A109" s="73" t="s">
        <v>286</v>
      </c>
      <c r="B109" s="73" t="s">
        <v>377</v>
      </c>
      <c r="C109" s="73" t="s">
        <v>378</v>
      </c>
      <c r="D109" s="73"/>
      <c r="E109" s="73">
        <v>214</v>
      </c>
      <c r="F109" s="5"/>
      <c r="G109" s="38"/>
      <c r="H109" s="38"/>
      <c r="I109" s="39">
        <f t="shared" si="20"/>
        <v>0</v>
      </c>
      <c r="J109" s="64"/>
      <c r="K109" s="40">
        <f t="shared" si="21"/>
        <v>214</v>
      </c>
      <c r="L109" s="39">
        <f t="shared" si="22"/>
        <v>1</v>
      </c>
    </row>
    <row r="110" spans="1:12" ht="12.75" customHeight="1">
      <c r="A110" s="73" t="s">
        <v>286</v>
      </c>
      <c r="B110" s="73" t="s">
        <v>379</v>
      </c>
      <c r="C110" s="73" t="s">
        <v>380</v>
      </c>
      <c r="D110" s="73"/>
      <c r="E110" s="73">
        <v>214</v>
      </c>
      <c r="F110" s="5"/>
      <c r="G110" s="38"/>
      <c r="H110" s="38"/>
      <c r="I110" s="39">
        <f t="shared" si="20"/>
        <v>0</v>
      </c>
      <c r="J110" s="64"/>
      <c r="K110" s="40">
        <f t="shared" si="21"/>
        <v>214</v>
      </c>
      <c r="L110" s="39">
        <f t="shared" si="22"/>
        <v>1</v>
      </c>
    </row>
    <row r="111" spans="1:12" ht="12.75" customHeight="1">
      <c r="A111" s="73" t="s">
        <v>286</v>
      </c>
      <c r="B111" s="73" t="s">
        <v>381</v>
      </c>
      <c r="C111" s="73" t="s">
        <v>382</v>
      </c>
      <c r="D111" s="73"/>
      <c r="E111" s="73">
        <v>214</v>
      </c>
      <c r="F111" s="5"/>
      <c r="G111" s="38"/>
      <c r="H111" s="38"/>
      <c r="I111" s="39">
        <f t="shared" si="20"/>
        <v>0</v>
      </c>
      <c r="J111" s="64"/>
      <c r="K111" s="40">
        <f t="shared" si="21"/>
        <v>214</v>
      </c>
      <c r="L111" s="39">
        <f t="shared" si="22"/>
        <v>1</v>
      </c>
    </row>
    <row r="112" spans="1:12" ht="12.75" customHeight="1">
      <c r="A112" s="73" t="s">
        <v>286</v>
      </c>
      <c r="B112" s="73" t="s">
        <v>383</v>
      </c>
      <c r="C112" s="73" t="s">
        <v>384</v>
      </c>
      <c r="D112" s="73"/>
      <c r="E112" s="73">
        <v>214</v>
      </c>
      <c r="F112" s="5"/>
      <c r="G112" s="38"/>
      <c r="H112" s="38"/>
      <c r="I112" s="39">
        <f t="shared" si="20"/>
        <v>0</v>
      </c>
      <c r="J112" s="64"/>
      <c r="K112" s="40">
        <f t="shared" si="21"/>
        <v>214</v>
      </c>
      <c r="L112" s="39">
        <f t="shared" si="22"/>
        <v>1</v>
      </c>
    </row>
    <row r="113" spans="1:12" ht="12.75" customHeight="1">
      <c r="A113" s="73" t="s">
        <v>286</v>
      </c>
      <c r="B113" s="73" t="s">
        <v>385</v>
      </c>
      <c r="C113" s="73" t="s">
        <v>386</v>
      </c>
      <c r="D113" s="73"/>
      <c r="E113" s="73">
        <v>214</v>
      </c>
      <c r="F113" s="5"/>
      <c r="G113" s="38"/>
      <c r="H113" s="38"/>
      <c r="I113" s="39">
        <f t="shared" si="20"/>
        <v>0</v>
      </c>
      <c r="J113" s="64"/>
      <c r="K113" s="40">
        <f t="shared" si="21"/>
        <v>214</v>
      </c>
      <c r="L113" s="39">
        <f t="shared" si="22"/>
        <v>1</v>
      </c>
    </row>
    <row r="114" spans="1:12" ht="12.75" customHeight="1">
      <c r="A114" s="73" t="s">
        <v>286</v>
      </c>
      <c r="B114" s="73" t="s">
        <v>387</v>
      </c>
      <c r="C114" s="73" t="s">
        <v>388</v>
      </c>
      <c r="D114" s="73"/>
      <c r="E114" s="73">
        <v>214</v>
      </c>
      <c r="F114" s="5"/>
      <c r="G114" s="38"/>
      <c r="H114" s="38"/>
      <c r="I114" s="39">
        <f t="shared" si="20"/>
        <v>0</v>
      </c>
      <c r="J114" s="64"/>
      <c r="K114" s="40">
        <f t="shared" si="21"/>
        <v>214</v>
      </c>
      <c r="L114" s="39">
        <f t="shared" si="22"/>
        <v>1</v>
      </c>
    </row>
    <row r="115" spans="1:12" ht="12.75" customHeight="1">
      <c r="A115" s="73" t="s">
        <v>286</v>
      </c>
      <c r="B115" s="73" t="s">
        <v>389</v>
      </c>
      <c r="C115" s="73" t="s">
        <v>390</v>
      </c>
      <c r="D115" s="73"/>
      <c r="E115" s="73">
        <v>214</v>
      </c>
      <c r="F115" s="5"/>
      <c r="G115" s="38"/>
      <c r="H115" s="38"/>
      <c r="I115" s="39">
        <f t="shared" si="20"/>
        <v>0</v>
      </c>
      <c r="J115" s="64"/>
      <c r="K115" s="40">
        <f t="shared" si="21"/>
        <v>214</v>
      </c>
      <c r="L115" s="39">
        <f t="shared" si="22"/>
        <v>1</v>
      </c>
    </row>
    <row r="116" spans="1:12" ht="12.75" customHeight="1">
      <c r="A116" s="74" t="s">
        <v>286</v>
      </c>
      <c r="B116" s="74" t="s">
        <v>391</v>
      </c>
      <c r="C116" s="74" t="s">
        <v>392</v>
      </c>
      <c r="D116" s="74"/>
      <c r="E116" s="74">
        <v>214</v>
      </c>
      <c r="F116" s="65"/>
      <c r="G116" s="41"/>
      <c r="H116" s="41"/>
      <c r="I116" s="42">
        <f t="shared" si="17"/>
        <v>0</v>
      </c>
      <c r="J116" s="66"/>
      <c r="K116" s="43">
        <f t="shared" si="18"/>
        <v>214</v>
      </c>
      <c r="L116" s="42">
        <f t="shared" si="19"/>
        <v>1</v>
      </c>
    </row>
    <row r="117" spans="1:12" ht="12.75" customHeight="1">
      <c r="A117" s="33"/>
      <c r="B117" s="34">
        <f>COUNTA(B64:B116)</f>
        <v>53</v>
      </c>
      <c r="C117" s="33"/>
      <c r="E117" s="37">
        <f>SUM(E64:E116)</f>
        <v>11342</v>
      </c>
      <c r="F117" s="44"/>
      <c r="G117" s="34">
        <f>COUNTA(G64:G116)</f>
        <v>4</v>
      </c>
      <c r="H117" s="37">
        <f>SUM(H64:H116)</f>
        <v>134</v>
      </c>
      <c r="I117" s="45">
        <f>H117/E117</f>
        <v>1.1814494798095574E-2</v>
      </c>
      <c r="J117" s="141"/>
      <c r="K117" s="54">
        <f>E117-H117</f>
        <v>11208</v>
      </c>
      <c r="L117" s="45">
        <f>K117/E117</f>
        <v>0.9881855052019044</v>
      </c>
    </row>
    <row r="118" spans="1:12" ht="12.75" customHeight="1">
      <c r="A118" s="33"/>
      <c r="B118" s="34"/>
      <c r="C118" s="33"/>
      <c r="E118" s="37"/>
      <c r="F118" s="44"/>
      <c r="G118" s="34"/>
      <c r="H118" s="37"/>
      <c r="I118" s="45"/>
      <c r="J118" s="141"/>
      <c r="K118" s="54"/>
      <c r="L118" s="45"/>
    </row>
    <row r="119" spans="1:12" ht="12.75" customHeight="1">
      <c r="A119" s="74" t="s">
        <v>393</v>
      </c>
      <c r="B119" s="74" t="s">
        <v>394</v>
      </c>
      <c r="C119" s="74" t="s">
        <v>395</v>
      </c>
      <c r="D119" s="74"/>
      <c r="E119" s="74">
        <v>214</v>
      </c>
      <c r="F119" s="65"/>
      <c r="G119" s="41"/>
      <c r="H119" s="41"/>
      <c r="I119" s="42">
        <f t="shared" ref="I119" si="23">H119/E119</f>
        <v>0</v>
      </c>
      <c r="J119" s="66"/>
      <c r="K119" s="43">
        <f t="shared" ref="K119" si="24">E119-H119</f>
        <v>214</v>
      </c>
      <c r="L119" s="42">
        <f t="shared" ref="L119" si="25">K119/E119</f>
        <v>1</v>
      </c>
    </row>
    <row r="120" spans="1:12" ht="12.75" customHeight="1">
      <c r="A120" s="33"/>
      <c r="B120" s="34">
        <f>COUNTA(B119:B119)</f>
        <v>1</v>
      </c>
      <c r="C120" s="33"/>
      <c r="E120" s="37">
        <f>SUM(E119:E119)</f>
        <v>214</v>
      </c>
      <c r="F120" s="44"/>
      <c r="G120" s="34">
        <f>COUNTA(G119:G119)</f>
        <v>0</v>
      </c>
      <c r="H120" s="37">
        <f>SUM(H119:H119)</f>
        <v>0</v>
      </c>
      <c r="I120" s="45">
        <f>H120/E120</f>
        <v>0</v>
      </c>
      <c r="J120" s="141"/>
      <c r="K120" s="54">
        <f>E120-H120</f>
        <v>214</v>
      </c>
      <c r="L120" s="45">
        <f>K120/E120</f>
        <v>1</v>
      </c>
    </row>
    <row r="121" spans="1:12" ht="12.75" customHeight="1">
      <c r="A121" s="33"/>
      <c r="B121" s="34"/>
      <c r="C121" s="33"/>
      <c r="E121" s="37"/>
      <c r="F121" s="44"/>
      <c r="G121" s="34"/>
      <c r="H121" s="37"/>
      <c r="I121" s="45"/>
      <c r="J121" s="141"/>
      <c r="K121" s="54"/>
      <c r="L121" s="45"/>
    </row>
    <row r="122" spans="1:12" ht="12.75" customHeight="1">
      <c r="A122" s="73" t="s">
        <v>396</v>
      </c>
      <c r="B122" s="73" t="s">
        <v>397</v>
      </c>
      <c r="C122" s="73" t="s">
        <v>398</v>
      </c>
      <c r="D122" s="73"/>
      <c r="E122" s="73">
        <v>214</v>
      </c>
      <c r="F122" s="5"/>
      <c r="G122" s="13"/>
      <c r="H122" s="142"/>
      <c r="I122" s="39">
        <f t="shared" ref="I122" si="26">H122/E122</f>
        <v>0</v>
      </c>
      <c r="J122" s="64"/>
      <c r="K122" s="40">
        <f t="shared" ref="K122" si="27">E122-H122</f>
        <v>214</v>
      </c>
      <c r="L122" s="39">
        <f t="shared" ref="L122" si="28">K122/E122</f>
        <v>1</v>
      </c>
    </row>
    <row r="123" spans="1:12" ht="12.75" customHeight="1">
      <c r="A123" s="73" t="s">
        <v>396</v>
      </c>
      <c r="B123" s="73" t="s">
        <v>399</v>
      </c>
      <c r="C123" s="73" t="s">
        <v>400</v>
      </c>
      <c r="D123" s="73"/>
      <c r="E123" s="73">
        <v>214</v>
      </c>
      <c r="F123" s="5"/>
      <c r="G123" s="13"/>
      <c r="H123" s="162"/>
      <c r="I123" s="39">
        <f t="shared" ref="I123:I129" si="29">H123/E123</f>
        <v>0</v>
      </c>
      <c r="J123" s="64"/>
      <c r="K123" s="40">
        <f t="shared" ref="K123:K129" si="30">E123-H123</f>
        <v>214</v>
      </c>
      <c r="L123" s="39">
        <f t="shared" ref="L123:L129" si="31">K123/E123</f>
        <v>1</v>
      </c>
    </row>
    <row r="124" spans="1:12" ht="12.75" customHeight="1">
      <c r="A124" s="73" t="s">
        <v>396</v>
      </c>
      <c r="B124" s="73" t="s">
        <v>401</v>
      </c>
      <c r="C124" s="73" t="s">
        <v>402</v>
      </c>
      <c r="D124" s="73"/>
      <c r="E124" s="73">
        <v>214</v>
      </c>
      <c r="F124" s="5"/>
      <c r="G124" s="13"/>
      <c r="H124" s="162"/>
      <c r="I124" s="39">
        <f t="shared" si="29"/>
        <v>0</v>
      </c>
      <c r="J124" s="64"/>
      <c r="K124" s="40">
        <f t="shared" si="30"/>
        <v>214</v>
      </c>
      <c r="L124" s="39">
        <f t="shared" si="31"/>
        <v>1</v>
      </c>
    </row>
    <row r="125" spans="1:12" ht="12.75" customHeight="1">
      <c r="A125" s="73" t="s">
        <v>396</v>
      </c>
      <c r="B125" s="73" t="s">
        <v>403</v>
      </c>
      <c r="C125" s="73" t="s">
        <v>404</v>
      </c>
      <c r="D125" s="73"/>
      <c r="E125" s="73">
        <v>214</v>
      </c>
      <c r="F125" s="5"/>
      <c r="G125" s="13"/>
      <c r="H125" s="162"/>
      <c r="I125" s="39">
        <f t="shared" si="29"/>
        <v>0</v>
      </c>
      <c r="J125" s="64"/>
      <c r="K125" s="40">
        <f t="shared" si="30"/>
        <v>214</v>
      </c>
      <c r="L125" s="39">
        <f t="shared" si="31"/>
        <v>1</v>
      </c>
    </row>
    <row r="126" spans="1:12" ht="12.75" customHeight="1">
      <c r="A126" s="73" t="s">
        <v>396</v>
      </c>
      <c r="B126" s="73" t="s">
        <v>405</v>
      </c>
      <c r="C126" s="73" t="s">
        <v>406</v>
      </c>
      <c r="D126" s="73"/>
      <c r="E126" s="73">
        <v>214</v>
      </c>
      <c r="F126" s="5"/>
      <c r="G126" s="13"/>
      <c r="H126" s="162"/>
      <c r="I126" s="39">
        <f t="shared" si="29"/>
        <v>0</v>
      </c>
      <c r="J126" s="64"/>
      <c r="K126" s="40">
        <f t="shared" si="30"/>
        <v>214</v>
      </c>
      <c r="L126" s="39">
        <f t="shared" si="31"/>
        <v>1</v>
      </c>
    </row>
    <row r="127" spans="1:12" ht="12.75" customHeight="1">
      <c r="A127" s="73" t="s">
        <v>396</v>
      </c>
      <c r="B127" s="73" t="s">
        <v>407</v>
      </c>
      <c r="C127" s="73" t="s">
        <v>408</v>
      </c>
      <c r="D127" s="73"/>
      <c r="E127" s="73">
        <v>214</v>
      </c>
      <c r="F127" s="5"/>
      <c r="G127" s="13"/>
      <c r="H127" s="162"/>
      <c r="I127" s="39">
        <f t="shared" si="29"/>
        <v>0</v>
      </c>
      <c r="J127" s="64"/>
      <c r="K127" s="40">
        <f t="shared" si="30"/>
        <v>214</v>
      </c>
      <c r="L127" s="39">
        <f t="shared" si="31"/>
        <v>1</v>
      </c>
    </row>
    <row r="128" spans="1:12" ht="12.75" customHeight="1">
      <c r="A128" s="73" t="s">
        <v>396</v>
      </c>
      <c r="B128" s="73" t="s">
        <v>409</v>
      </c>
      <c r="C128" s="73" t="s">
        <v>410</v>
      </c>
      <c r="D128" s="73"/>
      <c r="E128" s="73">
        <v>214</v>
      </c>
      <c r="F128" s="5"/>
      <c r="G128" s="13"/>
      <c r="H128" s="162"/>
      <c r="I128" s="39">
        <f t="shared" si="29"/>
        <v>0</v>
      </c>
      <c r="J128" s="64"/>
      <c r="K128" s="40">
        <f t="shared" si="30"/>
        <v>214</v>
      </c>
      <c r="L128" s="39">
        <f t="shared" si="31"/>
        <v>1</v>
      </c>
    </row>
    <row r="129" spans="1:12" ht="12.75" customHeight="1">
      <c r="A129" s="74" t="s">
        <v>396</v>
      </c>
      <c r="B129" s="74" t="s">
        <v>411</v>
      </c>
      <c r="C129" s="74" t="s">
        <v>412</v>
      </c>
      <c r="D129" s="74"/>
      <c r="E129" s="74">
        <v>214</v>
      </c>
      <c r="F129" s="65"/>
      <c r="G129" s="67"/>
      <c r="H129" s="68"/>
      <c r="I129" s="42">
        <f t="shared" si="29"/>
        <v>0</v>
      </c>
      <c r="J129" s="66"/>
      <c r="K129" s="43">
        <f t="shared" si="30"/>
        <v>214</v>
      </c>
      <c r="L129" s="42">
        <f t="shared" si="31"/>
        <v>1</v>
      </c>
    </row>
    <row r="130" spans="1:12" ht="12.75" customHeight="1">
      <c r="A130" s="33"/>
      <c r="B130" s="34">
        <f>COUNTA(B122:B129)</f>
        <v>8</v>
      </c>
      <c r="C130" s="33"/>
      <c r="E130" s="37">
        <f>SUM(E122:E129)</f>
        <v>1712</v>
      </c>
      <c r="F130" s="44"/>
      <c r="G130" s="34">
        <f>COUNTA(G122:G129)</f>
        <v>0</v>
      </c>
      <c r="H130" s="37">
        <f>SUM(H122:H129)</f>
        <v>0</v>
      </c>
      <c r="I130" s="45">
        <f>H130/E130</f>
        <v>0</v>
      </c>
      <c r="J130" s="141"/>
      <c r="K130" s="54">
        <f>E130-H130</f>
        <v>1712</v>
      </c>
      <c r="L130" s="45">
        <f>K130/E130</f>
        <v>1</v>
      </c>
    </row>
    <row r="131" spans="1:12" ht="12.75" customHeight="1">
      <c r="A131" s="33"/>
      <c r="B131" s="34"/>
      <c r="C131" s="33"/>
      <c r="E131" s="37"/>
      <c r="F131" s="44"/>
      <c r="G131" s="34"/>
      <c r="H131" s="37"/>
      <c r="I131" s="45"/>
      <c r="J131" s="141"/>
      <c r="K131" s="54"/>
      <c r="L131" s="45"/>
    </row>
    <row r="132" spans="1:12" ht="12.75" customHeight="1">
      <c r="A132" s="73" t="s">
        <v>413</v>
      </c>
      <c r="B132" s="73" t="s">
        <v>414</v>
      </c>
      <c r="C132" s="73" t="s">
        <v>415</v>
      </c>
      <c r="D132" s="73"/>
      <c r="E132" s="73">
        <v>214</v>
      </c>
      <c r="F132" s="5"/>
      <c r="G132" s="38"/>
      <c r="H132" s="38"/>
      <c r="I132" s="39">
        <f t="shared" ref="I132" si="32">H132/E132</f>
        <v>0</v>
      </c>
      <c r="J132" s="64"/>
      <c r="K132" s="40">
        <f t="shared" ref="K132" si="33">E132-H132</f>
        <v>214</v>
      </c>
      <c r="L132" s="39">
        <f t="shared" ref="L132" si="34">K132/E132</f>
        <v>1</v>
      </c>
    </row>
    <row r="133" spans="1:12" ht="12.75" customHeight="1">
      <c r="A133" s="73" t="s">
        <v>413</v>
      </c>
      <c r="B133" s="73" t="s">
        <v>416</v>
      </c>
      <c r="C133" s="73" t="s">
        <v>417</v>
      </c>
      <c r="D133" s="73"/>
      <c r="E133" s="73">
        <v>214</v>
      </c>
      <c r="F133" s="5"/>
      <c r="G133" s="38"/>
      <c r="H133" s="38"/>
      <c r="I133" s="39">
        <f t="shared" ref="I133:I140" si="35">H133/E133</f>
        <v>0</v>
      </c>
      <c r="J133" s="64"/>
      <c r="K133" s="40">
        <f t="shared" ref="K133:K140" si="36">E133-H133</f>
        <v>214</v>
      </c>
      <c r="L133" s="39">
        <f t="shared" ref="L133:L140" si="37">K133/E133</f>
        <v>1</v>
      </c>
    </row>
    <row r="134" spans="1:12" ht="12.75" customHeight="1">
      <c r="A134" s="73" t="s">
        <v>413</v>
      </c>
      <c r="B134" s="73" t="s">
        <v>418</v>
      </c>
      <c r="C134" s="73" t="s">
        <v>419</v>
      </c>
      <c r="D134" s="73"/>
      <c r="E134" s="73">
        <v>214</v>
      </c>
      <c r="F134" s="5"/>
      <c r="G134" s="38"/>
      <c r="H134" s="38"/>
      <c r="I134" s="39">
        <f t="shared" si="35"/>
        <v>0</v>
      </c>
      <c r="J134" s="64"/>
      <c r="K134" s="40">
        <f t="shared" si="36"/>
        <v>214</v>
      </c>
      <c r="L134" s="39">
        <f t="shared" si="37"/>
        <v>1</v>
      </c>
    </row>
    <row r="135" spans="1:12" ht="12.75" customHeight="1">
      <c r="A135" s="73" t="s">
        <v>413</v>
      </c>
      <c r="B135" s="73" t="s">
        <v>420</v>
      </c>
      <c r="C135" s="73" t="s">
        <v>421</v>
      </c>
      <c r="D135" s="73"/>
      <c r="E135" s="73">
        <v>214</v>
      </c>
      <c r="F135" s="5"/>
      <c r="G135" s="38"/>
      <c r="H135" s="38"/>
      <c r="I135" s="39">
        <f t="shared" si="35"/>
        <v>0</v>
      </c>
      <c r="J135" s="64"/>
      <c r="K135" s="40">
        <f t="shared" si="36"/>
        <v>214</v>
      </c>
      <c r="L135" s="39">
        <f t="shared" si="37"/>
        <v>1</v>
      </c>
    </row>
    <row r="136" spans="1:12" ht="12.75" customHeight="1">
      <c r="A136" s="73" t="s">
        <v>413</v>
      </c>
      <c r="B136" s="73" t="s">
        <v>422</v>
      </c>
      <c r="C136" s="73" t="s">
        <v>423</v>
      </c>
      <c r="D136" s="73"/>
      <c r="E136" s="73">
        <v>214</v>
      </c>
      <c r="F136" s="5"/>
      <c r="G136" s="38"/>
      <c r="H136" s="38"/>
      <c r="I136" s="39">
        <f t="shared" si="35"/>
        <v>0</v>
      </c>
      <c r="J136" s="64"/>
      <c r="K136" s="40">
        <f t="shared" si="36"/>
        <v>214</v>
      </c>
      <c r="L136" s="39">
        <f t="shared" si="37"/>
        <v>1</v>
      </c>
    </row>
    <row r="137" spans="1:12" ht="12.75" customHeight="1">
      <c r="A137" s="73" t="s">
        <v>413</v>
      </c>
      <c r="B137" s="73" t="s">
        <v>424</v>
      </c>
      <c r="C137" s="73" t="s">
        <v>425</v>
      </c>
      <c r="D137" s="73"/>
      <c r="E137" s="73">
        <v>214</v>
      </c>
      <c r="F137" s="5"/>
      <c r="G137" s="38"/>
      <c r="H137" s="38"/>
      <c r="I137" s="39">
        <f t="shared" si="35"/>
        <v>0</v>
      </c>
      <c r="J137" s="64"/>
      <c r="K137" s="40">
        <f t="shared" si="36"/>
        <v>214</v>
      </c>
      <c r="L137" s="39">
        <f t="shared" si="37"/>
        <v>1</v>
      </c>
    </row>
    <row r="138" spans="1:12" ht="12.75" customHeight="1">
      <c r="A138" s="73" t="s">
        <v>413</v>
      </c>
      <c r="B138" s="73" t="s">
        <v>426</v>
      </c>
      <c r="C138" s="73" t="s">
        <v>427</v>
      </c>
      <c r="D138" s="73"/>
      <c r="E138" s="73">
        <v>214</v>
      </c>
      <c r="F138" s="5"/>
      <c r="G138" s="13" t="s">
        <v>33</v>
      </c>
      <c r="H138" s="165">
        <v>14</v>
      </c>
      <c r="I138" s="39">
        <f t="shared" si="35"/>
        <v>6.5420560747663545E-2</v>
      </c>
      <c r="J138" s="64"/>
      <c r="K138" s="40">
        <f t="shared" si="36"/>
        <v>200</v>
      </c>
      <c r="L138" s="39">
        <f t="shared" si="37"/>
        <v>0.93457943925233644</v>
      </c>
    </row>
    <row r="139" spans="1:12" ht="12.75" customHeight="1">
      <c r="A139" s="73" t="s">
        <v>413</v>
      </c>
      <c r="B139" s="73" t="s">
        <v>428</v>
      </c>
      <c r="C139" s="73" t="s">
        <v>429</v>
      </c>
      <c r="D139" s="73"/>
      <c r="E139" s="73">
        <v>214</v>
      </c>
      <c r="F139" s="5"/>
      <c r="G139" s="13" t="s">
        <v>33</v>
      </c>
      <c r="H139" s="165">
        <v>6</v>
      </c>
      <c r="I139" s="39">
        <f t="shared" si="35"/>
        <v>2.8037383177570093E-2</v>
      </c>
      <c r="J139" s="64"/>
      <c r="K139" s="40">
        <f t="shared" si="36"/>
        <v>208</v>
      </c>
      <c r="L139" s="39">
        <f t="shared" si="37"/>
        <v>0.9719626168224299</v>
      </c>
    </row>
    <row r="140" spans="1:12" ht="12.75" customHeight="1">
      <c r="A140" s="74" t="s">
        <v>413</v>
      </c>
      <c r="B140" s="74" t="s">
        <v>430</v>
      </c>
      <c r="C140" s="74" t="s">
        <v>431</v>
      </c>
      <c r="D140" s="74"/>
      <c r="E140" s="74">
        <v>214</v>
      </c>
      <c r="F140" s="65"/>
      <c r="G140" s="67" t="s">
        <v>33</v>
      </c>
      <c r="H140" s="68">
        <v>6</v>
      </c>
      <c r="I140" s="42">
        <f t="shared" si="35"/>
        <v>2.8037383177570093E-2</v>
      </c>
      <c r="J140" s="66"/>
      <c r="K140" s="43">
        <f t="shared" si="36"/>
        <v>208</v>
      </c>
      <c r="L140" s="42">
        <f t="shared" si="37"/>
        <v>0.9719626168224299</v>
      </c>
    </row>
    <row r="141" spans="1:12" ht="12.75" customHeight="1">
      <c r="A141" s="33"/>
      <c r="B141" s="34">
        <f>COUNTA(B132:B140)</f>
        <v>9</v>
      </c>
      <c r="C141" s="33"/>
      <c r="E141" s="37">
        <f>SUM(E132:E140)</f>
        <v>1926</v>
      </c>
      <c r="F141" s="44"/>
      <c r="G141" s="34">
        <f>COUNTA(G132:G140)</f>
        <v>3</v>
      </c>
      <c r="H141" s="37">
        <f>SUM(H132:H140)</f>
        <v>26</v>
      </c>
      <c r="I141" s="45">
        <f>H141/E141</f>
        <v>1.3499480789200415E-2</v>
      </c>
      <c r="J141" s="141"/>
      <c r="K141" s="54">
        <f>E141-H141</f>
        <v>1900</v>
      </c>
      <c r="L141" s="45">
        <f>K141/E141</f>
        <v>0.98650051921079962</v>
      </c>
    </row>
    <row r="142" spans="1:12" ht="12.75" customHeight="1">
      <c r="A142" s="33"/>
      <c r="B142" s="34"/>
      <c r="C142" s="33"/>
      <c r="E142" s="37"/>
      <c r="F142" s="44"/>
      <c r="G142" s="34"/>
      <c r="H142" s="37"/>
      <c r="I142" s="45"/>
      <c r="J142" s="141"/>
      <c r="K142" s="54"/>
      <c r="L142" s="45"/>
    </row>
    <row r="143" spans="1:12" ht="12.75" customHeight="1">
      <c r="A143" s="73" t="s">
        <v>432</v>
      </c>
      <c r="B143" s="73" t="s">
        <v>433</v>
      </c>
      <c r="C143" s="73" t="s">
        <v>434</v>
      </c>
      <c r="D143" s="73"/>
      <c r="E143" s="73">
        <v>214</v>
      </c>
      <c r="F143" s="5"/>
      <c r="G143" s="13"/>
      <c r="H143" s="142"/>
      <c r="I143" s="39">
        <f t="shared" ref="I143" si="38">H143/E143</f>
        <v>0</v>
      </c>
      <c r="J143" s="64"/>
      <c r="K143" s="40">
        <f t="shared" ref="K143" si="39">E143-H143</f>
        <v>214</v>
      </c>
      <c r="L143" s="39">
        <f t="shared" ref="L143" si="40">K143/E143</f>
        <v>1</v>
      </c>
    </row>
    <row r="144" spans="1:12" ht="12.75" customHeight="1">
      <c r="A144" s="73" t="s">
        <v>432</v>
      </c>
      <c r="B144" s="73" t="s">
        <v>435</v>
      </c>
      <c r="C144" s="73" t="s">
        <v>436</v>
      </c>
      <c r="D144" s="73"/>
      <c r="E144" s="73">
        <v>214</v>
      </c>
      <c r="F144" s="5"/>
      <c r="G144" s="13"/>
      <c r="H144" s="162"/>
      <c r="I144" s="39">
        <f t="shared" ref="I144:I199" si="41">H144/E144</f>
        <v>0</v>
      </c>
      <c r="J144" s="64"/>
      <c r="K144" s="40">
        <f t="shared" ref="K144:K199" si="42">E144-H144</f>
        <v>214</v>
      </c>
      <c r="L144" s="39">
        <f t="shared" ref="L144:L199" si="43">K144/E144</f>
        <v>1</v>
      </c>
    </row>
    <row r="145" spans="1:12" ht="12.75" customHeight="1">
      <c r="A145" s="73" t="s">
        <v>432</v>
      </c>
      <c r="B145" s="73" t="s">
        <v>437</v>
      </c>
      <c r="C145" s="73" t="s">
        <v>438</v>
      </c>
      <c r="D145" s="73"/>
      <c r="E145" s="73">
        <v>214</v>
      </c>
      <c r="F145" s="5"/>
      <c r="G145" s="13"/>
      <c r="H145" s="162"/>
      <c r="I145" s="39">
        <f t="shared" si="41"/>
        <v>0</v>
      </c>
      <c r="J145" s="64"/>
      <c r="K145" s="40">
        <f t="shared" si="42"/>
        <v>214</v>
      </c>
      <c r="L145" s="39">
        <f t="shared" si="43"/>
        <v>1</v>
      </c>
    </row>
    <row r="146" spans="1:12" ht="12.75" customHeight="1">
      <c r="A146" s="73" t="s">
        <v>432</v>
      </c>
      <c r="B146" s="73" t="s">
        <v>439</v>
      </c>
      <c r="C146" s="73" t="s">
        <v>440</v>
      </c>
      <c r="D146" s="73"/>
      <c r="E146" s="73">
        <v>214</v>
      </c>
      <c r="F146" s="5"/>
      <c r="G146" s="13"/>
      <c r="H146" s="162"/>
      <c r="I146" s="39">
        <f t="shared" si="41"/>
        <v>0</v>
      </c>
      <c r="J146" s="64"/>
      <c r="K146" s="40">
        <f t="shared" si="42"/>
        <v>214</v>
      </c>
      <c r="L146" s="39">
        <f t="shared" si="43"/>
        <v>1</v>
      </c>
    </row>
    <row r="147" spans="1:12" ht="12.75" customHeight="1">
      <c r="A147" s="73" t="s">
        <v>432</v>
      </c>
      <c r="B147" s="73" t="s">
        <v>441</v>
      </c>
      <c r="C147" s="73" t="s">
        <v>442</v>
      </c>
      <c r="D147" s="73"/>
      <c r="E147" s="73">
        <v>214</v>
      </c>
      <c r="F147" s="5"/>
      <c r="G147" s="13"/>
      <c r="H147" s="162"/>
      <c r="I147" s="39">
        <f t="shared" si="41"/>
        <v>0</v>
      </c>
      <c r="J147" s="64"/>
      <c r="K147" s="40">
        <f t="shared" si="42"/>
        <v>214</v>
      </c>
      <c r="L147" s="39">
        <f t="shared" si="43"/>
        <v>1</v>
      </c>
    </row>
    <row r="148" spans="1:12" ht="12.75" customHeight="1">
      <c r="A148" s="73" t="s">
        <v>432</v>
      </c>
      <c r="B148" s="73" t="s">
        <v>443</v>
      </c>
      <c r="C148" s="73" t="s">
        <v>444</v>
      </c>
      <c r="D148" s="73"/>
      <c r="E148" s="73">
        <v>214</v>
      </c>
      <c r="F148" s="5"/>
      <c r="G148" s="13"/>
      <c r="H148" s="162"/>
      <c r="I148" s="39">
        <f t="shared" si="41"/>
        <v>0</v>
      </c>
      <c r="J148" s="64"/>
      <c r="K148" s="40">
        <f t="shared" si="42"/>
        <v>214</v>
      </c>
      <c r="L148" s="39">
        <f t="shared" si="43"/>
        <v>1</v>
      </c>
    </row>
    <row r="149" spans="1:12" ht="12.75" customHeight="1">
      <c r="A149" s="73" t="s">
        <v>432</v>
      </c>
      <c r="B149" s="73" t="s">
        <v>445</v>
      </c>
      <c r="C149" s="73" t="s">
        <v>446</v>
      </c>
      <c r="D149" s="73"/>
      <c r="E149" s="73">
        <v>214</v>
      </c>
      <c r="F149" s="5"/>
      <c r="G149" s="13"/>
      <c r="H149" s="162"/>
      <c r="I149" s="39">
        <f t="shared" si="41"/>
        <v>0</v>
      </c>
      <c r="J149" s="64"/>
      <c r="K149" s="40">
        <f t="shared" si="42"/>
        <v>214</v>
      </c>
      <c r="L149" s="39">
        <f t="shared" si="43"/>
        <v>1</v>
      </c>
    </row>
    <row r="150" spans="1:12" ht="12.75" customHeight="1">
      <c r="A150" s="73" t="s">
        <v>432</v>
      </c>
      <c r="B150" s="73" t="s">
        <v>447</v>
      </c>
      <c r="C150" s="73" t="s">
        <v>448</v>
      </c>
      <c r="D150" s="73"/>
      <c r="E150" s="73">
        <v>214</v>
      </c>
      <c r="F150" s="5"/>
      <c r="G150" s="13"/>
      <c r="H150" s="162"/>
      <c r="I150" s="39">
        <f t="shared" si="41"/>
        <v>0</v>
      </c>
      <c r="J150" s="64"/>
      <c r="K150" s="40">
        <f t="shared" si="42"/>
        <v>214</v>
      </c>
      <c r="L150" s="39">
        <f t="shared" si="43"/>
        <v>1</v>
      </c>
    </row>
    <row r="151" spans="1:12" ht="12.75" customHeight="1">
      <c r="A151" s="73" t="s">
        <v>432</v>
      </c>
      <c r="B151" s="73" t="s">
        <v>449</v>
      </c>
      <c r="C151" s="73" t="s">
        <v>450</v>
      </c>
      <c r="D151" s="73"/>
      <c r="E151" s="73">
        <v>214</v>
      </c>
      <c r="F151" s="5"/>
      <c r="G151" s="13"/>
      <c r="H151" s="162"/>
      <c r="I151" s="39">
        <f t="shared" si="41"/>
        <v>0</v>
      </c>
      <c r="J151" s="64"/>
      <c r="K151" s="40">
        <f t="shared" si="42"/>
        <v>214</v>
      </c>
      <c r="L151" s="39">
        <f t="shared" si="43"/>
        <v>1</v>
      </c>
    </row>
    <row r="152" spans="1:12" ht="12.75" customHeight="1">
      <c r="A152" s="73" t="s">
        <v>432</v>
      </c>
      <c r="B152" s="73" t="s">
        <v>451</v>
      </c>
      <c r="C152" s="73" t="s">
        <v>452</v>
      </c>
      <c r="D152" s="73"/>
      <c r="E152" s="73">
        <v>214</v>
      </c>
      <c r="F152" s="5"/>
      <c r="G152" s="13"/>
      <c r="H152" s="162"/>
      <c r="I152" s="39">
        <f t="shared" si="41"/>
        <v>0</v>
      </c>
      <c r="J152" s="64"/>
      <c r="K152" s="40">
        <f t="shared" si="42"/>
        <v>214</v>
      </c>
      <c r="L152" s="39">
        <f t="shared" si="43"/>
        <v>1</v>
      </c>
    </row>
    <row r="153" spans="1:12" ht="12.75" customHeight="1">
      <c r="A153" s="73" t="s">
        <v>432</v>
      </c>
      <c r="B153" s="73" t="s">
        <v>453</v>
      </c>
      <c r="C153" s="73" t="s">
        <v>454</v>
      </c>
      <c r="D153" s="73"/>
      <c r="E153" s="73">
        <v>214</v>
      </c>
      <c r="F153" s="5"/>
      <c r="G153" s="13"/>
      <c r="H153" s="162"/>
      <c r="I153" s="39">
        <f t="shared" si="41"/>
        <v>0</v>
      </c>
      <c r="J153" s="64"/>
      <c r="K153" s="40">
        <f t="shared" si="42"/>
        <v>214</v>
      </c>
      <c r="L153" s="39">
        <f t="shared" si="43"/>
        <v>1</v>
      </c>
    </row>
    <row r="154" spans="1:12" ht="12.75" customHeight="1">
      <c r="A154" s="73" t="s">
        <v>432</v>
      </c>
      <c r="B154" s="73" t="s">
        <v>455</v>
      </c>
      <c r="C154" s="73" t="s">
        <v>456</v>
      </c>
      <c r="D154" s="73"/>
      <c r="E154" s="73">
        <v>214</v>
      </c>
      <c r="F154" s="5"/>
      <c r="G154" s="13"/>
      <c r="H154" s="162"/>
      <c r="I154" s="39">
        <f t="shared" si="41"/>
        <v>0</v>
      </c>
      <c r="J154" s="64"/>
      <c r="K154" s="40">
        <f t="shared" si="42"/>
        <v>214</v>
      </c>
      <c r="L154" s="39">
        <f t="shared" si="43"/>
        <v>1</v>
      </c>
    </row>
    <row r="155" spans="1:12" ht="12.75" customHeight="1">
      <c r="A155" s="73" t="s">
        <v>432</v>
      </c>
      <c r="B155" s="73" t="s">
        <v>457</v>
      </c>
      <c r="C155" s="73" t="s">
        <v>458</v>
      </c>
      <c r="D155" s="73"/>
      <c r="E155" s="73">
        <v>214</v>
      </c>
      <c r="F155" s="5"/>
      <c r="G155" s="13"/>
      <c r="H155" s="162"/>
      <c r="I155" s="39">
        <f t="shared" si="41"/>
        <v>0</v>
      </c>
      <c r="J155" s="64"/>
      <c r="K155" s="40">
        <f t="shared" si="42"/>
        <v>214</v>
      </c>
      <c r="L155" s="39">
        <f t="shared" si="43"/>
        <v>1</v>
      </c>
    </row>
    <row r="156" spans="1:12" ht="12.75" customHeight="1">
      <c r="A156" s="73" t="s">
        <v>432</v>
      </c>
      <c r="B156" s="73" t="s">
        <v>459</v>
      </c>
      <c r="C156" s="73" t="s">
        <v>460</v>
      </c>
      <c r="D156" s="73"/>
      <c r="E156" s="73">
        <v>214</v>
      </c>
      <c r="F156" s="5"/>
      <c r="G156" s="13"/>
      <c r="H156" s="162"/>
      <c r="I156" s="39">
        <f t="shared" si="41"/>
        <v>0</v>
      </c>
      <c r="J156" s="64"/>
      <c r="K156" s="40">
        <f t="shared" si="42"/>
        <v>214</v>
      </c>
      <c r="L156" s="39">
        <f t="shared" si="43"/>
        <v>1</v>
      </c>
    </row>
    <row r="157" spans="1:12" ht="12.75" customHeight="1">
      <c r="A157" s="73" t="s">
        <v>432</v>
      </c>
      <c r="B157" s="73" t="s">
        <v>461</v>
      </c>
      <c r="C157" s="73" t="s">
        <v>462</v>
      </c>
      <c r="D157" s="73"/>
      <c r="E157" s="73">
        <v>214</v>
      </c>
      <c r="F157" s="5"/>
      <c r="G157" s="13"/>
      <c r="H157" s="162"/>
      <c r="I157" s="39">
        <f t="shared" si="41"/>
        <v>0</v>
      </c>
      <c r="J157" s="64"/>
      <c r="K157" s="40">
        <f t="shared" si="42"/>
        <v>214</v>
      </c>
      <c r="L157" s="39">
        <f t="shared" si="43"/>
        <v>1</v>
      </c>
    </row>
    <row r="158" spans="1:12" ht="12.75" customHeight="1">
      <c r="A158" s="73" t="s">
        <v>432</v>
      </c>
      <c r="B158" s="73" t="s">
        <v>463</v>
      </c>
      <c r="C158" s="73" t="s">
        <v>464</v>
      </c>
      <c r="D158" s="73"/>
      <c r="E158" s="73">
        <v>214</v>
      </c>
      <c r="F158" s="5"/>
      <c r="G158" s="13"/>
      <c r="H158" s="162"/>
      <c r="I158" s="39">
        <f t="shared" si="41"/>
        <v>0</v>
      </c>
      <c r="J158" s="64"/>
      <c r="K158" s="40">
        <f t="shared" si="42"/>
        <v>214</v>
      </c>
      <c r="L158" s="39">
        <f t="shared" si="43"/>
        <v>1</v>
      </c>
    </row>
    <row r="159" spans="1:12" ht="12.75" customHeight="1">
      <c r="A159" s="73" t="s">
        <v>432</v>
      </c>
      <c r="B159" s="73" t="s">
        <v>465</v>
      </c>
      <c r="C159" s="73" t="s">
        <v>466</v>
      </c>
      <c r="D159" s="73"/>
      <c r="E159" s="73">
        <v>214</v>
      </c>
      <c r="F159" s="5"/>
      <c r="G159" s="13"/>
      <c r="H159" s="162"/>
      <c r="I159" s="39">
        <f t="shared" si="41"/>
        <v>0</v>
      </c>
      <c r="J159" s="64"/>
      <c r="K159" s="40">
        <f t="shared" si="42"/>
        <v>214</v>
      </c>
      <c r="L159" s="39">
        <f t="shared" si="43"/>
        <v>1</v>
      </c>
    </row>
    <row r="160" spans="1:12" ht="12.75" customHeight="1">
      <c r="A160" s="73" t="s">
        <v>432</v>
      </c>
      <c r="B160" s="73" t="s">
        <v>467</v>
      </c>
      <c r="C160" s="73" t="s">
        <v>468</v>
      </c>
      <c r="D160" s="73"/>
      <c r="E160" s="73">
        <v>214</v>
      </c>
      <c r="F160" s="5"/>
      <c r="G160" s="13"/>
      <c r="H160" s="162"/>
      <c r="I160" s="39">
        <f t="shared" si="41"/>
        <v>0</v>
      </c>
      <c r="J160" s="64"/>
      <c r="K160" s="40">
        <f t="shared" si="42"/>
        <v>214</v>
      </c>
      <c r="L160" s="39">
        <f t="shared" si="43"/>
        <v>1</v>
      </c>
    </row>
    <row r="161" spans="1:12" ht="12.75" customHeight="1">
      <c r="A161" s="73" t="s">
        <v>432</v>
      </c>
      <c r="B161" s="73" t="s">
        <v>469</v>
      </c>
      <c r="C161" s="73" t="s">
        <v>470</v>
      </c>
      <c r="D161" s="73"/>
      <c r="E161" s="73">
        <v>214</v>
      </c>
      <c r="F161" s="5"/>
      <c r="G161" s="13"/>
      <c r="H161" s="162"/>
      <c r="I161" s="39">
        <f t="shared" si="41"/>
        <v>0</v>
      </c>
      <c r="J161" s="64"/>
      <c r="K161" s="40">
        <f t="shared" si="42"/>
        <v>214</v>
      </c>
      <c r="L161" s="39">
        <f t="shared" si="43"/>
        <v>1</v>
      </c>
    </row>
    <row r="162" spans="1:12" ht="12.75" customHeight="1">
      <c r="A162" s="73" t="s">
        <v>432</v>
      </c>
      <c r="B162" s="73" t="s">
        <v>471</v>
      </c>
      <c r="C162" s="73" t="s">
        <v>472</v>
      </c>
      <c r="D162" s="73"/>
      <c r="E162" s="73">
        <v>214</v>
      </c>
      <c r="F162" s="5"/>
      <c r="G162" s="13"/>
      <c r="H162" s="162"/>
      <c r="I162" s="39">
        <f t="shared" si="41"/>
        <v>0</v>
      </c>
      <c r="J162" s="64"/>
      <c r="K162" s="40">
        <f t="shared" si="42"/>
        <v>214</v>
      </c>
      <c r="L162" s="39">
        <f t="shared" si="43"/>
        <v>1</v>
      </c>
    </row>
    <row r="163" spans="1:12" ht="12.75" customHeight="1">
      <c r="A163" s="73" t="s">
        <v>432</v>
      </c>
      <c r="B163" s="73" t="s">
        <v>473</v>
      </c>
      <c r="C163" s="73" t="s">
        <v>474</v>
      </c>
      <c r="D163" s="73"/>
      <c r="E163" s="73">
        <v>214</v>
      </c>
      <c r="F163" s="5"/>
      <c r="G163" s="13"/>
      <c r="H163" s="162"/>
      <c r="I163" s="39">
        <f t="shared" si="41"/>
        <v>0</v>
      </c>
      <c r="J163" s="64"/>
      <c r="K163" s="40">
        <f t="shared" si="42"/>
        <v>214</v>
      </c>
      <c r="L163" s="39">
        <f t="shared" si="43"/>
        <v>1</v>
      </c>
    </row>
    <row r="164" spans="1:12" ht="12.75" customHeight="1">
      <c r="A164" s="73" t="s">
        <v>432</v>
      </c>
      <c r="B164" s="73" t="s">
        <v>475</v>
      </c>
      <c r="C164" s="73" t="s">
        <v>476</v>
      </c>
      <c r="D164" s="73"/>
      <c r="E164" s="73">
        <v>214</v>
      </c>
      <c r="F164" s="5"/>
      <c r="G164" s="13"/>
      <c r="H164" s="162"/>
      <c r="I164" s="39">
        <f t="shared" si="41"/>
        <v>0</v>
      </c>
      <c r="J164" s="64"/>
      <c r="K164" s="40">
        <f t="shared" si="42"/>
        <v>214</v>
      </c>
      <c r="L164" s="39">
        <f t="shared" si="43"/>
        <v>1</v>
      </c>
    </row>
    <row r="165" spans="1:12" ht="12.75" customHeight="1">
      <c r="A165" s="73" t="s">
        <v>432</v>
      </c>
      <c r="B165" s="73" t="s">
        <v>477</v>
      </c>
      <c r="C165" s="73" t="s">
        <v>478</v>
      </c>
      <c r="D165" s="73"/>
      <c r="E165" s="73">
        <v>214</v>
      </c>
      <c r="F165" s="5"/>
      <c r="G165" s="13"/>
      <c r="H165" s="162"/>
      <c r="I165" s="39">
        <f t="shared" si="41"/>
        <v>0</v>
      </c>
      <c r="J165" s="64"/>
      <c r="K165" s="40">
        <f t="shared" si="42"/>
        <v>214</v>
      </c>
      <c r="L165" s="39">
        <f t="shared" si="43"/>
        <v>1</v>
      </c>
    </row>
    <row r="166" spans="1:12" ht="12.75" customHeight="1">
      <c r="A166" s="73" t="s">
        <v>432</v>
      </c>
      <c r="B166" s="73" t="s">
        <v>479</v>
      </c>
      <c r="C166" s="73" t="s">
        <v>480</v>
      </c>
      <c r="D166" s="73"/>
      <c r="E166" s="73">
        <v>214</v>
      </c>
      <c r="F166" s="5"/>
      <c r="G166" s="13"/>
      <c r="H166" s="162"/>
      <c r="I166" s="39">
        <f t="shared" si="41"/>
        <v>0</v>
      </c>
      <c r="J166" s="64"/>
      <c r="K166" s="40">
        <f t="shared" si="42"/>
        <v>214</v>
      </c>
      <c r="L166" s="39">
        <f t="shared" si="43"/>
        <v>1</v>
      </c>
    </row>
    <row r="167" spans="1:12" ht="12.75" customHeight="1">
      <c r="A167" s="73" t="s">
        <v>432</v>
      </c>
      <c r="B167" s="73" t="s">
        <v>481</v>
      </c>
      <c r="C167" s="73" t="s">
        <v>482</v>
      </c>
      <c r="D167" s="73"/>
      <c r="E167" s="73">
        <v>214</v>
      </c>
      <c r="F167" s="5"/>
      <c r="G167" s="13"/>
      <c r="H167" s="162"/>
      <c r="I167" s="39">
        <f t="shared" si="41"/>
        <v>0</v>
      </c>
      <c r="J167" s="64"/>
      <c r="K167" s="40">
        <f t="shared" si="42"/>
        <v>214</v>
      </c>
      <c r="L167" s="39">
        <f t="shared" si="43"/>
        <v>1</v>
      </c>
    </row>
    <row r="168" spans="1:12" ht="12.75" customHeight="1">
      <c r="A168" s="73" t="s">
        <v>432</v>
      </c>
      <c r="B168" s="73" t="s">
        <v>483</v>
      </c>
      <c r="C168" s="73" t="s">
        <v>484</v>
      </c>
      <c r="D168" s="73"/>
      <c r="E168" s="73">
        <v>214</v>
      </c>
      <c r="F168" s="5"/>
      <c r="G168" s="13" t="s">
        <v>33</v>
      </c>
      <c r="H168" s="162">
        <v>84</v>
      </c>
      <c r="I168" s="39">
        <f t="shared" si="41"/>
        <v>0.3925233644859813</v>
      </c>
      <c r="J168" s="64"/>
      <c r="K168" s="40">
        <f t="shared" si="42"/>
        <v>130</v>
      </c>
      <c r="L168" s="39">
        <f t="shared" si="43"/>
        <v>0.60747663551401865</v>
      </c>
    </row>
    <row r="169" spans="1:12" ht="12.75" customHeight="1">
      <c r="A169" s="73" t="s">
        <v>432</v>
      </c>
      <c r="B169" s="73" t="s">
        <v>485</v>
      </c>
      <c r="C169" s="73" t="s">
        <v>486</v>
      </c>
      <c r="D169" s="73"/>
      <c r="E169" s="73">
        <v>214</v>
      </c>
      <c r="F169" s="5"/>
      <c r="G169" s="13"/>
      <c r="H169" s="162"/>
      <c r="I169" s="39">
        <f t="shared" si="41"/>
        <v>0</v>
      </c>
      <c r="J169" s="64"/>
      <c r="K169" s="40">
        <f t="shared" si="42"/>
        <v>214</v>
      </c>
      <c r="L169" s="39">
        <f t="shared" si="43"/>
        <v>1</v>
      </c>
    </row>
    <row r="170" spans="1:12" ht="12.75" customHeight="1">
      <c r="A170" s="73" t="s">
        <v>432</v>
      </c>
      <c r="B170" s="73" t="s">
        <v>487</v>
      </c>
      <c r="C170" s="73" t="s">
        <v>488</v>
      </c>
      <c r="D170" s="73"/>
      <c r="E170" s="73">
        <v>214</v>
      </c>
      <c r="F170" s="5"/>
      <c r="G170" s="13"/>
      <c r="H170" s="162"/>
      <c r="I170" s="39">
        <f t="shared" si="41"/>
        <v>0</v>
      </c>
      <c r="J170" s="64"/>
      <c r="K170" s="40">
        <f t="shared" si="42"/>
        <v>214</v>
      </c>
      <c r="L170" s="39">
        <f t="shared" si="43"/>
        <v>1</v>
      </c>
    </row>
    <row r="171" spans="1:12" ht="12.75" customHeight="1">
      <c r="A171" s="73" t="s">
        <v>432</v>
      </c>
      <c r="B171" s="73" t="s">
        <v>489</v>
      </c>
      <c r="C171" s="73" t="s">
        <v>490</v>
      </c>
      <c r="D171" s="73"/>
      <c r="E171" s="73">
        <v>214</v>
      </c>
      <c r="F171" s="5"/>
      <c r="G171" s="13"/>
      <c r="H171" s="162"/>
      <c r="I171" s="39">
        <f t="shared" si="41"/>
        <v>0</v>
      </c>
      <c r="J171" s="64"/>
      <c r="K171" s="40">
        <f t="shared" si="42"/>
        <v>214</v>
      </c>
      <c r="L171" s="39">
        <f t="shared" si="43"/>
        <v>1</v>
      </c>
    </row>
    <row r="172" spans="1:12" ht="12.75" customHeight="1">
      <c r="A172" s="73" t="s">
        <v>432</v>
      </c>
      <c r="B172" s="73" t="s">
        <v>491</v>
      </c>
      <c r="C172" s="73" t="s">
        <v>492</v>
      </c>
      <c r="D172" s="73"/>
      <c r="E172" s="73">
        <v>214</v>
      </c>
      <c r="F172" s="5"/>
      <c r="G172" s="13"/>
      <c r="H172" s="162"/>
      <c r="I172" s="39">
        <f t="shared" si="41"/>
        <v>0</v>
      </c>
      <c r="J172" s="64"/>
      <c r="K172" s="40">
        <f t="shared" si="42"/>
        <v>214</v>
      </c>
      <c r="L172" s="39">
        <f t="shared" si="43"/>
        <v>1</v>
      </c>
    </row>
    <row r="173" spans="1:12" ht="12.75" customHeight="1">
      <c r="A173" s="73" t="s">
        <v>432</v>
      </c>
      <c r="B173" s="73" t="s">
        <v>493</v>
      </c>
      <c r="C173" s="73" t="s">
        <v>494</v>
      </c>
      <c r="D173" s="73"/>
      <c r="E173" s="73">
        <v>214</v>
      </c>
      <c r="F173" s="5"/>
      <c r="G173" s="13"/>
      <c r="H173" s="162"/>
      <c r="I173" s="39">
        <f t="shared" si="41"/>
        <v>0</v>
      </c>
      <c r="J173" s="64"/>
      <c r="K173" s="40">
        <f t="shared" si="42"/>
        <v>214</v>
      </c>
      <c r="L173" s="39">
        <f t="shared" si="43"/>
        <v>1</v>
      </c>
    </row>
    <row r="174" spans="1:12" ht="12.75" customHeight="1">
      <c r="A174" s="73" t="s">
        <v>432</v>
      </c>
      <c r="B174" s="73" t="s">
        <v>495</v>
      </c>
      <c r="C174" s="73" t="s">
        <v>496</v>
      </c>
      <c r="D174" s="73"/>
      <c r="E174" s="73">
        <v>214</v>
      </c>
      <c r="F174" s="5"/>
      <c r="G174" s="13"/>
      <c r="H174" s="162"/>
      <c r="I174" s="39">
        <f t="shared" si="41"/>
        <v>0</v>
      </c>
      <c r="J174" s="64"/>
      <c r="K174" s="40">
        <f t="shared" si="42"/>
        <v>214</v>
      </c>
      <c r="L174" s="39">
        <f t="shared" si="43"/>
        <v>1</v>
      </c>
    </row>
    <row r="175" spans="1:12" ht="12.75" customHeight="1">
      <c r="A175" s="73" t="s">
        <v>432</v>
      </c>
      <c r="B175" s="73" t="s">
        <v>497</v>
      </c>
      <c r="C175" s="73" t="s">
        <v>498</v>
      </c>
      <c r="D175" s="73"/>
      <c r="E175" s="73">
        <v>214</v>
      </c>
      <c r="F175" s="5"/>
      <c r="G175" s="13"/>
      <c r="H175" s="162"/>
      <c r="I175" s="39">
        <f t="shared" si="41"/>
        <v>0</v>
      </c>
      <c r="J175" s="64"/>
      <c r="K175" s="40">
        <f t="shared" si="42"/>
        <v>214</v>
      </c>
      <c r="L175" s="39">
        <f t="shared" si="43"/>
        <v>1</v>
      </c>
    </row>
    <row r="176" spans="1:12" ht="12.75" customHeight="1">
      <c r="A176" s="73" t="s">
        <v>432</v>
      </c>
      <c r="B176" s="73" t="s">
        <v>499</v>
      </c>
      <c r="C176" s="73" t="s">
        <v>500</v>
      </c>
      <c r="D176" s="73"/>
      <c r="E176" s="73">
        <v>214</v>
      </c>
      <c r="F176" s="5"/>
      <c r="G176" s="13"/>
      <c r="H176" s="162"/>
      <c r="I176" s="39">
        <f t="shared" si="41"/>
        <v>0</v>
      </c>
      <c r="J176" s="64"/>
      <c r="K176" s="40">
        <f t="shared" si="42"/>
        <v>214</v>
      </c>
      <c r="L176" s="39">
        <f t="shared" si="43"/>
        <v>1</v>
      </c>
    </row>
    <row r="177" spans="1:12" ht="12.75" customHeight="1">
      <c r="A177" s="73" t="s">
        <v>432</v>
      </c>
      <c r="B177" s="73" t="s">
        <v>501</v>
      </c>
      <c r="C177" s="73" t="s">
        <v>502</v>
      </c>
      <c r="D177" s="73"/>
      <c r="E177" s="73">
        <v>214</v>
      </c>
      <c r="F177" s="5"/>
      <c r="G177" s="13"/>
      <c r="H177" s="162"/>
      <c r="I177" s="39">
        <f t="shared" si="41"/>
        <v>0</v>
      </c>
      <c r="J177" s="64"/>
      <c r="K177" s="40">
        <f t="shared" si="42"/>
        <v>214</v>
      </c>
      <c r="L177" s="39">
        <f t="shared" si="43"/>
        <v>1</v>
      </c>
    </row>
    <row r="178" spans="1:12" ht="12.75" customHeight="1">
      <c r="A178" s="73" t="s">
        <v>432</v>
      </c>
      <c r="B178" s="73" t="s">
        <v>503</v>
      </c>
      <c r="C178" s="73" t="s">
        <v>504</v>
      </c>
      <c r="D178" s="73"/>
      <c r="E178" s="73">
        <v>214</v>
      </c>
      <c r="F178" s="5"/>
      <c r="G178" s="13"/>
      <c r="H178" s="162"/>
      <c r="I178" s="39">
        <f t="shared" si="41"/>
        <v>0</v>
      </c>
      <c r="J178" s="64"/>
      <c r="K178" s="40">
        <f t="shared" si="42"/>
        <v>214</v>
      </c>
      <c r="L178" s="39">
        <f t="shared" si="43"/>
        <v>1</v>
      </c>
    </row>
    <row r="179" spans="1:12" ht="12.75" customHeight="1">
      <c r="A179" s="73" t="s">
        <v>432</v>
      </c>
      <c r="B179" s="73" t="s">
        <v>505</v>
      </c>
      <c r="C179" s="73" t="s">
        <v>506</v>
      </c>
      <c r="D179" s="73"/>
      <c r="E179" s="73">
        <v>214</v>
      </c>
      <c r="F179" s="5"/>
      <c r="G179" s="13"/>
      <c r="H179" s="162"/>
      <c r="I179" s="39">
        <f t="shared" si="41"/>
        <v>0</v>
      </c>
      <c r="J179" s="64"/>
      <c r="K179" s="40">
        <f t="shared" si="42"/>
        <v>214</v>
      </c>
      <c r="L179" s="39">
        <f t="shared" si="43"/>
        <v>1</v>
      </c>
    </row>
    <row r="180" spans="1:12" ht="12.75" customHeight="1">
      <c r="A180" s="73" t="s">
        <v>432</v>
      </c>
      <c r="B180" s="73" t="s">
        <v>507</v>
      </c>
      <c r="C180" s="73" t="s">
        <v>508</v>
      </c>
      <c r="D180" s="73"/>
      <c r="E180" s="73">
        <v>214</v>
      </c>
      <c r="F180" s="5"/>
      <c r="G180" s="13" t="s">
        <v>33</v>
      </c>
      <c r="H180" s="162">
        <v>106</v>
      </c>
      <c r="I180" s="39">
        <f t="shared" si="41"/>
        <v>0.49532710280373832</v>
      </c>
      <c r="J180" s="64"/>
      <c r="K180" s="40">
        <f t="shared" si="42"/>
        <v>108</v>
      </c>
      <c r="L180" s="39">
        <f t="shared" si="43"/>
        <v>0.50467289719626163</v>
      </c>
    </row>
    <row r="181" spans="1:12" ht="12.75" customHeight="1">
      <c r="A181" s="73" t="s">
        <v>432</v>
      </c>
      <c r="B181" s="73" t="s">
        <v>509</v>
      </c>
      <c r="C181" s="73" t="s">
        <v>510</v>
      </c>
      <c r="D181" s="73"/>
      <c r="E181" s="73">
        <v>214</v>
      </c>
      <c r="F181" s="5"/>
      <c r="G181" s="13" t="s">
        <v>33</v>
      </c>
      <c r="H181" s="162">
        <v>28</v>
      </c>
      <c r="I181" s="39">
        <f t="shared" si="41"/>
        <v>0.13084112149532709</v>
      </c>
      <c r="J181" s="64"/>
      <c r="K181" s="40">
        <f t="shared" si="42"/>
        <v>186</v>
      </c>
      <c r="L181" s="39">
        <f t="shared" si="43"/>
        <v>0.86915887850467288</v>
      </c>
    </row>
    <row r="182" spans="1:12" ht="12.75" customHeight="1">
      <c r="A182" s="73" t="s">
        <v>432</v>
      </c>
      <c r="B182" s="73" t="s">
        <v>511</v>
      </c>
      <c r="C182" s="73" t="s">
        <v>512</v>
      </c>
      <c r="D182" s="73"/>
      <c r="E182" s="73">
        <v>214</v>
      </c>
      <c r="F182" s="5"/>
      <c r="G182" s="13"/>
      <c r="H182" s="162"/>
      <c r="I182" s="39">
        <f t="shared" si="41"/>
        <v>0</v>
      </c>
      <c r="J182" s="64"/>
      <c r="K182" s="40">
        <f t="shared" si="42"/>
        <v>214</v>
      </c>
      <c r="L182" s="39">
        <f t="shared" si="43"/>
        <v>1</v>
      </c>
    </row>
    <row r="183" spans="1:12" ht="12.75" customHeight="1">
      <c r="A183" s="73" t="s">
        <v>432</v>
      </c>
      <c r="B183" s="73" t="s">
        <v>513</v>
      </c>
      <c r="C183" s="73" t="s">
        <v>514</v>
      </c>
      <c r="D183" s="73"/>
      <c r="E183" s="73">
        <v>214</v>
      </c>
      <c r="F183" s="5"/>
      <c r="G183" s="13"/>
      <c r="H183" s="162"/>
      <c r="I183" s="39">
        <f t="shared" si="41"/>
        <v>0</v>
      </c>
      <c r="J183" s="64"/>
      <c r="K183" s="40">
        <f t="shared" si="42"/>
        <v>214</v>
      </c>
      <c r="L183" s="39">
        <f t="shared" si="43"/>
        <v>1</v>
      </c>
    </row>
    <row r="184" spans="1:12" ht="12.75" customHeight="1">
      <c r="A184" s="73" t="s">
        <v>432</v>
      </c>
      <c r="B184" s="73" t="s">
        <v>515</v>
      </c>
      <c r="C184" s="73" t="s">
        <v>516</v>
      </c>
      <c r="D184" s="73"/>
      <c r="E184" s="73">
        <v>214</v>
      </c>
      <c r="F184" s="5"/>
      <c r="G184" s="13"/>
      <c r="H184" s="162"/>
      <c r="I184" s="39">
        <f t="shared" si="41"/>
        <v>0</v>
      </c>
      <c r="J184" s="64"/>
      <c r="K184" s="40">
        <f t="shared" si="42"/>
        <v>214</v>
      </c>
      <c r="L184" s="39">
        <f t="shared" si="43"/>
        <v>1</v>
      </c>
    </row>
    <row r="185" spans="1:12" ht="12.75" customHeight="1">
      <c r="A185" s="73" t="s">
        <v>432</v>
      </c>
      <c r="B185" s="73" t="s">
        <v>517</v>
      </c>
      <c r="C185" s="73" t="s">
        <v>518</v>
      </c>
      <c r="D185" s="73"/>
      <c r="E185" s="73">
        <v>214</v>
      </c>
      <c r="F185" s="5"/>
      <c r="G185" s="13"/>
      <c r="H185" s="162"/>
      <c r="I185" s="39">
        <f t="shared" si="41"/>
        <v>0</v>
      </c>
      <c r="J185" s="64"/>
      <c r="K185" s="40">
        <f t="shared" si="42"/>
        <v>214</v>
      </c>
      <c r="L185" s="39">
        <f t="shared" si="43"/>
        <v>1</v>
      </c>
    </row>
    <row r="186" spans="1:12" ht="12.75" customHeight="1">
      <c r="A186" s="73" t="s">
        <v>432</v>
      </c>
      <c r="B186" s="73" t="s">
        <v>519</v>
      </c>
      <c r="C186" s="73" t="s">
        <v>520</v>
      </c>
      <c r="D186" s="73"/>
      <c r="E186" s="73">
        <v>214</v>
      </c>
      <c r="F186" s="5"/>
      <c r="G186" s="13"/>
      <c r="H186" s="162"/>
      <c r="I186" s="39">
        <f t="shared" si="41"/>
        <v>0</v>
      </c>
      <c r="J186" s="64"/>
      <c r="K186" s="40">
        <f t="shared" si="42"/>
        <v>214</v>
      </c>
      <c r="L186" s="39">
        <f t="shared" si="43"/>
        <v>1</v>
      </c>
    </row>
    <row r="187" spans="1:12" ht="12.75" customHeight="1">
      <c r="A187" s="73" t="s">
        <v>432</v>
      </c>
      <c r="B187" s="73" t="s">
        <v>521</v>
      </c>
      <c r="C187" s="73" t="s">
        <v>522</v>
      </c>
      <c r="D187" s="73"/>
      <c r="E187" s="73">
        <v>214</v>
      </c>
      <c r="F187" s="5"/>
      <c r="G187" s="13"/>
      <c r="H187" s="162"/>
      <c r="I187" s="39">
        <f t="shared" si="41"/>
        <v>0</v>
      </c>
      <c r="J187" s="64"/>
      <c r="K187" s="40">
        <f t="shared" si="42"/>
        <v>214</v>
      </c>
      <c r="L187" s="39">
        <f t="shared" si="43"/>
        <v>1</v>
      </c>
    </row>
    <row r="188" spans="1:12" ht="12.75" customHeight="1">
      <c r="A188" s="73" t="s">
        <v>432</v>
      </c>
      <c r="B188" s="73" t="s">
        <v>523</v>
      </c>
      <c r="C188" s="73" t="s">
        <v>524</v>
      </c>
      <c r="D188" s="73"/>
      <c r="E188" s="73">
        <v>214</v>
      </c>
      <c r="F188" s="5"/>
      <c r="G188" s="13"/>
      <c r="H188" s="162"/>
      <c r="I188" s="39">
        <f t="shared" si="41"/>
        <v>0</v>
      </c>
      <c r="J188" s="64"/>
      <c r="K188" s="40">
        <f t="shared" si="42"/>
        <v>214</v>
      </c>
      <c r="L188" s="39">
        <f t="shared" si="43"/>
        <v>1</v>
      </c>
    </row>
    <row r="189" spans="1:12" ht="12.75" customHeight="1">
      <c r="A189" s="73" t="s">
        <v>432</v>
      </c>
      <c r="B189" s="73" t="s">
        <v>525</v>
      </c>
      <c r="C189" s="73" t="s">
        <v>526</v>
      </c>
      <c r="D189" s="73"/>
      <c r="E189" s="73">
        <v>214</v>
      </c>
      <c r="F189" s="5"/>
      <c r="G189" s="13"/>
      <c r="H189" s="162"/>
      <c r="I189" s="39">
        <f t="shared" si="41"/>
        <v>0</v>
      </c>
      <c r="J189" s="64"/>
      <c r="K189" s="40">
        <f t="shared" si="42"/>
        <v>214</v>
      </c>
      <c r="L189" s="39">
        <f t="shared" si="43"/>
        <v>1</v>
      </c>
    </row>
    <row r="190" spans="1:12" ht="12.75" customHeight="1">
      <c r="A190" s="73" t="s">
        <v>432</v>
      </c>
      <c r="B190" s="73" t="s">
        <v>527</v>
      </c>
      <c r="C190" s="73" t="s">
        <v>528</v>
      </c>
      <c r="D190" s="73"/>
      <c r="E190" s="73">
        <v>214</v>
      </c>
      <c r="F190" s="5"/>
      <c r="G190" s="13"/>
      <c r="H190" s="162"/>
      <c r="I190" s="39">
        <f t="shared" si="41"/>
        <v>0</v>
      </c>
      <c r="J190" s="64"/>
      <c r="K190" s="40">
        <f t="shared" si="42"/>
        <v>214</v>
      </c>
      <c r="L190" s="39">
        <f t="shared" si="43"/>
        <v>1</v>
      </c>
    </row>
    <row r="191" spans="1:12" ht="12.75" customHeight="1">
      <c r="A191" s="73" t="s">
        <v>432</v>
      </c>
      <c r="B191" s="73" t="s">
        <v>529</v>
      </c>
      <c r="C191" s="73" t="s">
        <v>530</v>
      </c>
      <c r="D191" s="73"/>
      <c r="E191" s="73">
        <v>214</v>
      </c>
      <c r="F191" s="5"/>
      <c r="G191" s="13"/>
      <c r="H191" s="162"/>
      <c r="I191" s="39">
        <f t="shared" si="41"/>
        <v>0</v>
      </c>
      <c r="J191" s="64"/>
      <c r="K191" s="40">
        <f t="shared" si="42"/>
        <v>214</v>
      </c>
      <c r="L191" s="39">
        <f t="shared" si="43"/>
        <v>1</v>
      </c>
    </row>
    <row r="192" spans="1:12" ht="12.75" customHeight="1">
      <c r="A192" s="73" t="s">
        <v>432</v>
      </c>
      <c r="B192" s="73" t="s">
        <v>531</v>
      </c>
      <c r="C192" s="73" t="s">
        <v>532</v>
      </c>
      <c r="D192" s="73"/>
      <c r="E192" s="73">
        <v>214</v>
      </c>
      <c r="F192" s="5"/>
      <c r="G192" s="13"/>
      <c r="H192" s="162"/>
      <c r="I192" s="39">
        <f t="shared" si="41"/>
        <v>0</v>
      </c>
      <c r="J192" s="64"/>
      <c r="K192" s="40">
        <f t="shared" si="42"/>
        <v>214</v>
      </c>
      <c r="L192" s="39">
        <f t="shared" si="43"/>
        <v>1</v>
      </c>
    </row>
    <row r="193" spans="1:12" ht="12.75" customHeight="1">
      <c r="A193" s="73" t="s">
        <v>432</v>
      </c>
      <c r="B193" s="73" t="s">
        <v>533</v>
      </c>
      <c r="C193" s="73" t="s">
        <v>534</v>
      </c>
      <c r="D193" s="73"/>
      <c r="E193" s="73">
        <v>214</v>
      </c>
      <c r="F193" s="5"/>
      <c r="G193" s="13"/>
      <c r="H193" s="162"/>
      <c r="I193" s="39">
        <f t="shared" si="41"/>
        <v>0</v>
      </c>
      <c r="J193" s="64"/>
      <c r="K193" s="40">
        <f t="shared" si="42"/>
        <v>214</v>
      </c>
      <c r="L193" s="39">
        <f t="shared" si="43"/>
        <v>1</v>
      </c>
    </row>
    <row r="194" spans="1:12" ht="12.75" customHeight="1">
      <c r="A194" s="73" t="s">
        <v>432</v>
      </c>
      <c r="B194" s="73" t="s">
        <v>535</v>
      </c>
      <c r="C194" s="73" t="s">
        <v>536</v>
      </c>
      <c r="D194" s="73"/>
      <c r="E194" s="73">
        <v>214</v>
      </c>
      <c r="F194" s="5"/>
      <c r="G194" s="13"/>
      <c r="H194" s="162"/>
      <c r="I194" s="39">
        <f t="shared" si="41"/>
        <v>0</v>
      </c>
      <c r="J194" s="64"/>
      <c r="K194" s="40">
        <f t="shared" si="42"/>
        <v>214</v>
      </c>
      <c r="L194" s="39">
        <f t="shared" si="43"/>
        <v>1</v>
      </c>
    </row>
    <row r="195" spans="1:12" ht="12.75" customHeight="1">
      <c r="A195" s="73" t="s">
        <v>432</v>
      </c>
      <c r="B195" s="73" t="s">
        <v>537</v>
      </c>
      <c r="C195" s="73" t="s">
        <v>538</v>
      </c>
      <c r="D195" s="73"/>
      <c r="E195" s="73">
        <v>214</v>
      </c>
      <c r="F195" s="5"/>
      <c r="G195" s="13"/>
      <c r="H195" s="162"/>
      <c r="I195" s="39">
        <f t="shared" si="41"/>
        <v>0</v>
      </c>
      <c r="J195" s="64"/>
      <c r="K195" s="40">
        <f t="shared" si="42"/>
        <v>214</v>
      </c>
      <c r="L195" s="39">
        <f t="shared" si="43"/>
        <v>1</v>
      </c>
    </row>
    <row r="196" spans="1:12" ht="12.75" customHeight="1">
      <c r="A196" s="73" t="s">
        <v>432</v>
      </c>
      <c r="B196" s="73" t="s">
        <v>539</v>
      </c>
      <c r="C196" s="73" t="s">
        <v>540</v>
      </c>
      <c r="D196" s="73"/>
      <c r="E196" s="73">
        <v>214</v>
      </c>
      <c r="F196" s="5"/>
      <c r="G196" s="13"/>
      <c r="H196" s="162"/>
      <c r="I196" s="39">
        <f t="shared" si="41"/>
        <v>0</v>
      </c>
      <c r="J196" s="64"/>
      <c r="K196" s="40">
        <f t="shared" si="42"/>
        <v>214</v>
      </c>
      <c r="L196" s="39">
        <f t="shared" si="43"/>
        <v>1</v>
      </c>
    </row>
    <row r="197" spans="1:12" ht="12.75" customHeight="1">
      <c r="A197" s="73" t="s">
        <v>432</v>
      </c>
      <c r="B197" s="73" t="s">
        <v>541</v>
      </c>
      <c r="C197" s="73" t="s">
        <v>542</v>
      </c>
      <c r="D197" s="73"/>
      <c r="E197" s="73">
        <v>214</v>
      </c>
      <c r="F197" s="5"/>
      <c r="G197" s="13" t="s">
        <v>33</v>
      </c>
      <c r="H197" s="162">
        <v>188</v>
      </c>
      <c r="I197" s="39">
        <f t="shared" si="41"/>
        <v>0.87850467289719625</v>
      </c>
      <c r="J197" s="64"/>
      <c r="K197" s="40">
        <f t="shared" si="42"/>
        <v>26</v>
      </c>
      <c r="L197" s="39">
        <f t="shared" si="43"/>
        <v>0.12149532710280374</v>
      </c>
    </row>
    <row r="198" spans="1:12" ht="12.75" customHeight="1">
      <c r="A198" s="73" t="s">
        <v>432</v>
      </c>
      <c r="B198" s="73" t="s">
        <v>543</v>
      </c>
      <c r="C198" s="73" t="s">
        <v>544</v>
      </c>
      <c r="D198" s="73"/>
      <c r="E198" s="73">
        <v>214</v>
      </c>
      <c r="F198" s="5"/>
      <c r="G198" s="13"/>
      <c r="H198" s="162"/>
      <c r="I198" s="39">
        <f t="shared" si="41"/>
        <v>0</v>
      </c>
      <c r="J198" s="64"/>
      <c r="K198" s="40">
        <f t="shared" si="42"/>
        <v>214</v>
      </c>
      <c r="L198" s="39">
        <f t="shared" si="43"/>
        <v>1</v>
      </c>
    </row>
    <row r="199" spans="1:12" ht="12.75" customHeight="1">
      <c r="A199" s="74" t="s">
        <v>432</v>
      </c>
      <c r="B199" s="74" t="s">
        <v>545</v>
      </c>
      <c r="C199" s="74" t="s">
        <v>546</v>
      </c>
      <c r="D199" s="74"/>
      <c r="E199" s="74">
        <v>214</v>
      </c>
      <c r="F199" s="65"/>
      <c r="G199" s="67"/>
      <c r="H199" s="68"/>
      <c r="I199" s="42">
        <f t="shared" si="41"/>
        <v>0</v>
      </c>
      <c r="J199" s="66"/>
      <c r="K199" s="43">
        <f t="shared" si="42"/>
        <v>214</v>
      </c>
      <c r="L199" s="42">
        <f t="shared" si="43"/>
        <v>1</v>
      </c>
    </row>
    <row r="200" spans="1:12" ht="12.75" customHeight="1">
      <c r="A200" s="33"/>
      <c r="B200" s="34">
        <f>COUNTA(B143:B199)</f>
        <v>57</v>
      </c>
      <c r="C200" s="33"/>
      <c r="E200" s="37">
        <f>SUM(E143:E199)</f>
        <v>12198</v>
      </c>
      <c r="F200" s="44"/>
      <c r="G200" s="34">
        <f>COUNTA(G143:G199)</f>
        <v>4</v>
      </c>
      <c r="H200" s="37">
        <f>SUM(H143:H199)</f>
        <v>406</v>
      </c>
      <c r="I200" s="45">
        <f>H200/E200</f>
        <v>3.3284144941793735E-2</v>
      </c>
      <c r="J200" s="141"/>
      <c r="K200" s="54">
        <f>E200-H200</f>
        <v>11792</v>
      </c>
      <c r="L200" s="45">
        <f>K200/E200</f>
        <v>0.96671585505820623</v>
      </c>
    </row>
    <row r="201" spans="1:12" ht="12.75" customHeight="1">
      <c r="A201" s="33"/>
      <c r="B201" s="34"/>
      <c r="C201" s="33"/>
      <c r="E201" s="37"/>
      <c r="F201" s="44"/>
      <c r="G201" s="34"/>
      <c r="H201" s="37"/>
      <c r="I201" s="45"/>
      <c r="J201" s="141"/>
      <c r="K201" s="54"/>
      <c r="L201" s="45"/>
    </row>
    <row r="202" spans="1:12" ht="12.75" customHeight="1">
      <c r="A202" s="73" t="s">
        <v>547</v>
      </c>
      <c r="B202" s="73" t="s">
        <v>548</v>
      </c>
      <c r="C202" s="73" t="s">
        <v>549</v>
      </c>
      <c r="D202" s="73"/>
      <c r="E202" s="73">
        <v>214</v>
      </c>
      <c r="F202" s="5"/>
      <c r="G202" s="38"/>
      <c r="H202" s="38"/>
      <c r="I202" s="39">
        <f t="shared" ref="I202" si="44">H202/E202</f>
        <v>0</v>
      </c>
      <c r="J202" s="64"/>
      <c r="K202" s="40">
        <f t="shared" ref="K202" si="45">E202-H202</f>
        <v>214</v>
      </c>
      <c r="L202" s="39">
        <f t="shared" ref="L202" si="46">K202/E202</f>
        <v>1</v>
      </c>
    </row>
    <row r="203" spans="1:12" ht="12.75" customHeight="1">
      <c r="A203" s="73" t="s">
        <v>547</v>
      </c>
      <c r="B203" s="73" t="s">
        <v>550</v>
      </c>
      <c r="C203" s="73" t="s">
        <v>551</v>
      </c>
      <c r="D203" s="73"/>
      <c r="E203" s="73">
        <v>214</v>
      </c>
      <c r="F203" s="5"/>
      <c r="G203" s="38"/>
      <c r="H203" s="38"/>
      <c r="I203" s="39">
        <f t="shared" ref="I203" si="47">H203/E203</f>
        <v>0</v>
      </c>
      <c r="J203" s="64"/>
      <c r="K203" s="40">
        <f t="shared" ref="K203" si="48">E203-H203</f>
        <v>214</v>
      </c>
      <c r="L203" s="39">
        <f t="shared" ref="L203" si="49">K203/E203</f>
        <v>1</v>
      </c>
    </row>
    <row r="204" spans="1:12" ht="12.75" customHeight="1">
      <c r="A204" s="73" t="s">
        <v>547</v>
      </c>
      <c r="B204" s="73" t="s">
        <v>552</v>
      </c>
      <c r="C204" s="73" t="s">
        <v>553</v>
      </c>
      <c r="D204" s="73"/>
      <c r="E204" s="73">
        <v>214</v>
      </c>
      <c r="F204" s="5"/>
      <c r="G204" s="38"/>
      <c r="H204" s="38"/>
      <c r="I204" s="39">
        <f t="shared" ref="I204:I206" si="50">H204/E204</f>
        <v>0</v>
      </c>
      <c r="J204" s="64"/>
      <c r="K204" s="40">
        <f t="shared" ref="K204:K206" si="51">E204-H204</f>
        <v>214</v>
      </c>
      <c r="L204" s="39">
        <f t="shared" ref="L204:L206" si="52">K204/E204</f>
        <v>1</v>
      </c>
    </row>
    <row r="205" spans="1:12" ht="12.75" customHeight="1">
      <c r="A205" s="73" t="s">
        <v>547</v>
      </c>
      <c r="B205" s="73" t="s">
        <v>554</v>
      </c>
      <c r="C205" s="73" t="s">
        <v>555</v>
      </c>
      <c r="D205" s="73"/>
      <c r="E205" s="73">
        <v>214</v>
      </c>
      <c r="F205" s="5"/>
      <c r="G205" s="38"/>
      <c r="H205" s="38"/>
      <c r="I205" s="39">
        <f t="shared" si="50"/>
        <v>0</v>
      </c>
      <c r="J205" s="64"/>
      <c r="K205" s="40">
        <f t="shared" si="51"/>
        <v>214</v>
      </c>
      <c r="L205" s="39">
        <f t="shared" si="52"/>
        <v>1</v>
      </c>
    </row>
    <row r="206" spans="1:12" ht="12.75" customHeight="1">
      <c r="A206" s="74" t="s">
        <v>547</v>
      </c>
      <c r="B206" s="74" t="s">
        <v>556</v>
      </c>
      <c r="C206" s="74" t="s">
        <v>557</v>
      </c>
      <c r="D206" s="74"/>
      <c r="E206" s="74">
        <v>214</v>
      </c>
      <c r="F206" s="65"/>
      <c r="G206" s="41"/>
      <c r="H206" s="41"/>
      <c r="I206" s="42">
        <f t="shared" si="50"/>
        <v>0</v>
      </c>
      <c r="J206" s="66"/>
      <c r="K206" s="43">
        <f t="shared" si="51"/>
        <v>214</v>
      </c>
      <c r="L206" s="42">
        <f t="shared" si="52"/>
        <v>1</v>
      </c>
    </row>
    <row r="207" spans="1:12" ht="12.75" customHeight="1">
      <c r="A207" s="33"/>
      <c r="B207" s="34">
        <f>COUNTA(B202:B206)</f>
        <v>5</v>
      </c>
      <c r="C207" s="33"/>
      <c r="E207" s="37">
        <f>SUM(E202:E206)</f>
        <v>1070</v>
      </c>
      <c r="F207" s="44"/>
      <c r="G207" s="34">
        <f>COUNTA(G202:G206)</f>
        <v>0</v>
      </c>
      <c r="H207" s="37">
        <f>SUM(H202:H206)</f>
        <v>0</v>
      </c>
      <c r="I207" s="45">
        <f>H207/E207</f>
        <v>0</v>
      </c>
      <c r="J207" s="141"/>
      <c r="K207" s="54">
        <f>E207-H207</f>
        <v>1070</v>
      </c>
      <c r="L207" s="45">
        <f>K207/E207</f>
        <v>1</v>
      </c>
    </row>
    <row r="208" spans="1:12" ht="12.75" customHeight="1">
      <c r="A208" s="33"/>
      <c r="B208" s="34"/>
      <c r="C208" s="33"/>
      <c r="E208" s="37"/>
      <c r="F208" s="44"/>
      <c r="G208" s="34"/>
      <c r="H208" s="37"/>
      <c r="I208" s="45"/>
      <c r="J208" s="141"/>
      <c r="K208" s="54"/>
      <c r="L208" s="45"/>
    </row>
    <row r="209" spans="1:12" ht="12.75" customHeight="1">
      <c r="A209" s="73" t="s">
        <v>558</v>
      </c>
      <c r="B209" s="73" t="s">
        <v>559</v>
      </c>
      <c r="C209" s="73" t="s">
        <v>560</v>
      </c>
      <c r="D209" s="73"/>
      <c r="E209" s="73">
        <v>214</v>
      </c>
      <c r="F209" s="5"/>
      <c r="G209" s="38"/>
      <c r="H209" s="38"/>
      <c r="I209" s="39">
        <f t="shared" ref="I209" si="53">H209/E209</f>
        <v>0</v>
      </c>
      <c r="J209" s="64"/>
      <c r="K209" s="40">
        <f t="shared" ref="K209" si="54">E209-H209</f>
        <v>214</v>
      </c>
      <c r="L209" s="39">
        <f t="shared" ref="L209" si="55">K209/E209</f>
        <v>1</v>
      </c>
    </row>
    <row r="210" spans="1:12" ht="12.75" customHeight="1">
      <c r="A210" s="73" t="s">
        <v>558</v>
      </c>
      <c r="B210" s="73" t="s">
        <v>561</v>
      </c>
      <c r="C210" s="73" t="s">
        <v>562</v>
      </c>
      <c r="D210" s="73"/>
      <c r="E210" s="73">
        <v>214</v>
      </c>
      <c r="F210" s="5"/>
      <c r="G210" s="13" t="s">
        <v>33</v>
      </c>
      <c r="H210" s="165">
        <v>28</v>
      </c>
      <c r="I210" s="39">
        <f t="shared" ref="I210:I229" si="56">H210/E210</f>
        <v>0.13084112149532709</v>
      </c>
      <c r="J210" s="64"/>
      <c r="K210" s="40">
        <f t="shared" ref="K210:K229" si="57">E210-H210</f>
        <v>186</v>
      </c>
      <c r="L210" s="39">
        <f t="shared" ref="L210:L229" si="58">K210/E210</f>
        <v>0.86915887850467288</v>
      </c>
    </row>
    <row r="211" spans="1:12" ht="12.75" customHeight="1">
      <c r="A211" s="73" t="s">
        <v>558</v>
      </c>
      <c r="B211" s="73" t="s">
        <v>563</v>
      </c>
      <c r="C211" s="73" t="s">
        <v>564</v>
      </c>
      <c r="D211" s="73"/>
      <c r="E211" s="73">
        <v>214</v>
      </c>
      <c r="F211" s="5"/>
      <c r="G211" s="13" t="s">
        <v>33</v>
      </c>
      <c r="H211" s="165">
        <v>29</v>
      </c>
      <c r="I211" s="39">
        <f t="shared" si="56"/>
        <v>0.13551401869158877</v>
      </c>
      <c r="J211" s="64"/>
      <c r="K211" s="40">
        <f t="shared" si="57"/>
        <v>185</v>
      </c>
      <c r="L211" s="39">
        <f t="shared" si="58"/>
        <v>0.86448598130841126</v>
      </c>
    </row>
    <row r="212" spans="1:12" ht="12.75" customHeight="1">
      <c r="A212" s="73" t="s">
        <v>558</v>
      </c>
      <c r="B212" s="73" t="s">
        <v>565</v>
      </c>
      <c r="C212" s="73" t="s">
        <v>566</v>
      </c>
      <c r="D212" s="73"/>
      <c r="E212" s="73">
        <v>214</v>
      </c>
      <c r="F212" s="5"/>
      <c r="G212" s="13" t="s">
        <v>33</v>
      </c>
      <c r="H212" s="165">
        <v>44</v>
      </c>
      <c r="I212" s="39">
        <f t="shared" si="56"/>
        <v>0.20560747663551401</v>
      </c>
      <c r="J212" s="64"/>
      <c r="K212" s="40">
        <f t="shared" si="57"/>
        <v>170</v>
      </c>
      <c r="L212" s="39">
        <f t="shared" si="58"/>
        <v>0.79439252336448596</v>
      </c>
    </row>
    <row r="213" spans="1:12" ht="12.75" customHeight="1">
      <c r="A213" s="73" t="s">
        <v>558</v>
      </c>
      <c r="B213" s="73" t="s">
        <v>567</v>
      </c>
      <c r="C213" s="73" t="s">
        <v>568</v>
      </c>
      <c r="D213" s="73"/>
      <c r="E213" s="73">
        <v>214</v>
      </c>
      <c r="F213" s="5"/>
      <c r="G213" s="13" t="s">
        <v>33</v>
      </c>
      <c r="H213" s="165">
        <v>28</v>
      </c>
      <c r="I213" s="39">
        <f t="shared" si="56"/>
        <v>0.13084112149532709</v>
      </c>
      <c r="J213" s="64"/>
      <c r="K213" s="40">
        <f t="shared" si="57"/>
        <v>186</v>
      </c>
      <c r="L213" s="39">
        <f t="shared" si="58"/>
        <v>0.86915887850467288</v>
      </c>
    </row>
    <row r="214" spans="1:12" ht="12.75" customHeight="1">
      <c r="A214" s="73" t="s">
        <v>558</v>
      </c>
      <c r="B214" s="73" t="s">
        <v>569</v>
      </c>
      <c r="C214" s="73" t="s">
        <v>570</v>
      </c>
      <c r="D214" s="73"/>
      <c r="E214" s="73">
        <v>214</v>
      </c>
      <c r="F214" s="5"/>
      <c r="G214" s="38"/>
      <c r="H214" s="38"/>
      <c r="I214" s="39">
        <f t="shared" si="56"/>
        <v>0</v>
      </c>
      <c r="J214" s="64"/>
      <c r="K214" s="40">
        <f t="shared" si="57"/>
        <v>214</v>
      </c>
      <c r="L214" s="39">
        <f t="shared" si="58"/>
        <v>1</v>
      </c>
    </row>
    <row r="215" spans="1:12" ht="12.75" customHeight="1">
      <c r="A215" s="73" t="s">
        <v>558</v>
      </c>
      <c r="B215" s="73" t="s">
        <v>571</v>
      </c>
      <c r="C215" s="73" t="s">
        <v>572</v>
      </c>
      <c r="D215" s="73"/>
      <c r="E215" s="73">
        <v>214</v>
      </c>
      <c r="F215" s="5"/>
      <c r="G215" s="13" t="s">
        <v>33</v>
      </c>
      <c r="H215" s="165">
        <v>36</v>
      </c>
      <c r="I215" s="39">
        <f t="shared" si="56"/>
        <v>0.16822429906542055</v>
      </c>
      <c r="J215" s="64"/>
      <c r="K215" s="40">
        <f t="shared" si="57"/>
        <v>178</v>
      </c>
      <c r="L215" s="39">
        <f t="shared" si="58"/>
        <v>0.83177570093457942</v>
      </c>
    </row>
    <row r="216" spans="1:12" ht="12.75" customHeight="1">
      <c r="A216" s="73" t="s">
        <v>558</v>
      </c>
      <c r="B216" s="73" t="s">
        <v>573</v>
      </c>
      <c r="C216" s="73" t="s">
        <v>574</v>
      </c>
      <c r="D216" s="73"/>
      <c r="E216" s="73">
        <v>214</v>
      </c>
      <c r="F216" s="5"/>
      <c r="G216" s="38"/>
      <c r="H216" s="38"/>
      <c r="I216" s="39">
        <f t="shared" si="56"/>
        <v>0</v>
      </c>
      <c r="J216" s="64"/>
      <c r="K216" s="40">
        <f t="shared" si="57"/>
        <v>214</v>
      </c>
      <c r="L216" s="39">
        <f t="shared" si="58"/>
        <v>1</v>
      </c>
    </row>
    <row r="217" spans="1:12" ht="12.75" customHeight="1">
      <c r="A217" s="73" t="s">
        <v>558</v>
      </c>
      <c r="B217" s="73" t="s">
        <v>575</v>
      </c>
      <c r="C217" s="73" t="s">
        <v>576</v>
      </c>
      <c r="D217" s="73"/>
      <c r="E217" s="73">
        <v>214</v>
      </c>
      <c r="F217" s="5"/>
      <c r="G217" s="38"/>
      <c r="H217" s="38"/>
      <c r="I217" s="39">
        <f t="shared" si="56"/>
        <v>0</v>
      </c>
      <c r="J217" s="64"/>
      <c r="K217" s="40">
        <f t="shared" si="57"/>
        <v>214</v>
      </c>
      <c r="L217" s="39">
        <f t="shared" si="58"/>
        <v>1</v>
      </c>
    </row>
    <row r="218" spans="1:12" ht="12.75" customHeight="1">
      <c r="A218" s="73" t="s">
        <v>558</v>
      </c>
      <c r="B218" s="73" t="s">
        <v>577</v>
      </c>
      <c r="C218" s="73" t="s">
        <v>578</v>
      </c>
      <c r="D218" s="73"/>
      <c r="E218" s="73">
        <v>214</v>
      </c>
      <c r="F218" s="5"/>
      <c r="G218" s="38"/>
      <c r="H218" s="38"/>
      <c r="I218" s="39">
        <f t="shared" si="56"/>
        <v>0</v>
      </c>
      <c r="J218" s="64"/>
      <c r="K218" s="40">
        <f t="shared" si="57"/>
        <v>214</v>
      </c>
      <c r="L218" s="39">
        <f t="shared" si="58"/>
        <v>1</v>
      </c>
    </row>
    <row r="219" spans="1:12" ht="12.75" customHeight="1">
      <c r="A219" s="73" t="s">
        <v>558</v>
      </c>
      <c r="B219" s="73" t="s">
        <v>579</v>
      </c>
      <c r="C219" s="73" t="s">
        <v>580</v>
      </c>
      <c r="D219" s="73"/>
      <c r="E219" s="73">
        <v>214</v>
      </c>
      <c r="F219" s="5"/>
      <c r="G219" s="38"/>
      <c r="H219" s="38"/>
      <c r="I219" s="39">
        <f t="shared" si="56"/>
        <v>0</v>
      </c>
      <c r="J219" s="64"/>
      <c r="K219" s="40">
        <f t="shared" si="57"/>
        <v>214</v>
      </c>
      <c r="L219" s="39">
        <f t="shared" si="58"/>
        <v>1</v>
      </c>
    </row>
    <row r="220" spans="1:12" ht="12.75" customHeight="1">
      <c r="A220" s="73" t="s">
        <v>558</v>
      </c>
      <c r="B220" s="73" t="s">
        <v>581</v>
      </c>
      <c r="C220" s="73" t="s">
        <v>582</v>
      </c>
      <c r="D220" s="73"/>
      <c r="E220" s="73">
        <v>214</v>
      </c>
      <c r="F220" s="5"/>
      <c r="G220" s="38"/>
      <c r="H220" s="38"/>
      <c r="I220" s="39">
        <f t="shared" si="56"/>
        <v>0</v>
      </c>
      <c r="J220" s="64"/>
      <c r="K220" s="40">
        <f t="shared" si="57"/>
        <v>214</v>
      </c>
      <c r="L220" s="39">
        <f t="shared" si="58"/>
        <v>1</v>
      </c>
    </row>
    <row r="221" spans="1:12" ht="12.75" customHeight="1">
      <c r="A221" s="73" t="s">
        <v>558</v>
      </c>
      <c r="B221" s="73" t="s">
        <v>583</v>
      </c>
      <c r="C221" s="73" t="s">
        <v>584</v>
      </c>
      <c r="D221" s="73"/>
      <c r="E221" s="73">
        <v>214</v>
      </c>
      <c r="F221" s="5"/>
      <c r="G221" s="38"/>
      <c r="H221" s="38"/>
      <c r="I221" s="39">
        <f t="shared" si="56"/>
        <v>0</v>
      </c>
      <c r="J221" s="64"/>
      <c r="K221" s="40">
        <f t="shared" si="57"/>
        <v>214</v>
      </c>
      <c r="L221" s="39">
        <f t="shared" si="58"/>
        <v>1</v>
      </c>
    </row>
    <row r="222" spans="1:12" ht="12.75" customHeight="1">
      <c r="A222" s="73" t="s">
        <v>558</v>
      </c>
      <c r="B222" s="73" t="s">
        <v>585</v>
      </c>
      <c r="C222" s="73" t="s">
        <v>586</v>
      </c>
      <c r="D222" s="73"/>
      <c r="E222" s="73">
        <v>214</v>
      </c>
      <c r="F222" s="5"/>
      <c r="G222" s="38"/>
      <c r="H222" s="38"/>
      <c r="I222" s="39">
        <f t="shared" si="56"/>
        <v>0</v>
      </c>
      <c r="J222" s="64"/>
      <c r="K222" s="40">
        <f t="shared" si="57"/>
        <v>214</v>
      </c>
      <c r="L222" s="39">
        <f t="shared" si="58"/>
        <v>1</v>
      </c>
    </row>
    <row r="223" spans="1:12" ht="12.75" customHeight="1">
      <c r="A223" s="73" t="s">
        <v>558</v>
      </c>
      <c r="B223" s="73" t="s">
        <v>587</v>
      </c>
      <c r="C223" s="73" t="s">
        <v>588</v>
      </c>
      <c r="D223" s="73"/>
      <c r="E223" s="73">
        <v>214</v>
      </c>
      <c r="F223" s="5"/>
      <c r="G223" s="38"/>
      <c r="H223" s="38"/>
      <c r="I223" s="39">
        <f t="shared" si="56"/>
        <v>0</v>
      </c>
      <c r="J223" s="64"/>
      <c r="K223" s="40">
        <f t="shared" si="57"/>
        <v>214</v>
      </c>
      <c r="L223" s="39">
        <f t="shared" si="58"/>
        <v>1</v>
      </c>
    </row>
    <row r="224" spans="1:12" ht="12.75" customHeight="1">
      <c r="A224" s="73" t="s">
        <v>558</v>
      </c>
      <c r="B224" s="73" t="s">
        <v>589</v>
      </c>
      <c r="C224" s="73" t="s">
        <v>590</v>
      </c>
      <c r="D224" s="73"/>
      <c r="E224" s="73">
        <v>214</v>
      </c>
      <c r="F224" s="5"/>
      <c r="G224" s="38"/>
      <c r="H224" s="38"/>
      <c r="I224" s="39">
        <f t="shared" si="56"/>
        <v>0</v>
      </c>
      <c r="J224" s="64"/>
      <c r="K224" s="40">
        <f t="shared" si="57"/>
        <v>214</v>
      </c>
      <c r="L224" s="39">
        <f t="shared" si="58"/>
        <v>1</v>
      </c>
    </row>
    <row r="225" spans="1:12" ht="12.75" customHeight="1">
      <c r="A225" s="73" t="s">
        <v>558</v>
      </c>
      <c r="B225" s="73" t="s">
        <v>591</v>
      </c>
      <c r="C225" s="73" t="s">
        <v>592</v>
      </c>
      <c r="D225" s="73"/>
      <c r="E225" s="73">
        <v>214</v>
      </c>
      <c r="F225" s="5"/>
      <c r="G225" s="38"/>
      <c r="H225" s="38"/>
      <c r="I225" s="39">
        <f t="shared" si="56"/>
        <v>0</v>
      </c>
      <c r="J225" s="64"/>
      <c r="K225" s="40">
        <f t="shared" si="57"/>
        <v>214</v>
      </c>
      <c r="L225" s="39">
        <f t="shared" si="58"/>
        <v>1</v>
      </c>
    </row>
    <row r="226" spans="1:12" ht="12.75" customHeight="1">
      <c r="A226" s="73" t="s">
        <v>558</v>
      </c>
      <c r="B226" s="73" t="s">
        <v>593</v>
      </c>
      <c r="C226" s="73" t="s">
        <v>594</v>
      </c>
      <c r="D226" s="73"/>
      <c r="E226" s="73">
        <v>214</v>
      </c>
      <c r="F226" s="5"/>
      <c r="G226" s="13" t="s">
        <v>33</v>
      </c>
      <c r="H226" s="38">
        <v>1</v>
      </c>
      <c r="I226" s="39">
        <f t="shared" si="56"/>
        <v>4.6728971962616819E-3</v>
      </c>
      <c r="J226" s="64"/>
      <c r="K226" s="40">
        <f t="shared" si="57"/>
        <v>213</v>
      </c>
      <c r="L226" s="39">
        <f t="shared" si="58"/>
        <v>0.99532710280373837</v>
      </c>
    </row>
    <row r="227" spans="1:12" ht="12.75" customHeight="1">
      <c r="A227" s="73" t="s">
        <v>558</v>
      </c>
      <c r="B227" s="73" t="s">
        <v>595</v>
      </c>
      <c r="C227" s="73" t="s">
        <v>596</v>
      </c>
      <c r="D227" s="73"/>
      <c r="E227" s="73">
        <v>214</v>
      </c>
      <c r="F227" s="5"/>
      <c r="G227" s="38"/>
      <c r="H227" s="38"/>
      <c r="I227" s="39">
        <f t="shared" si="56"/>
        <v>0</v>
      </c>
      <c r="J227" s="64"/>
      <c r="K227" s="40">
        <f t="shared" si="57"/>
        <v>214</v>
      </c>
      <c r="L227" s="39">
        <f t="shared" si="58"/>
        <v>1</v>
      </c>
    </row>
    <row r="228" spans="1:12" ht="12.75" customHeight="1">
      <c r="A228" s="73" t="s">
        <v>558</v>
      </c>
      <c r="B228" s="73" t="s">
        <v>597</v>
      </c>
      <c r="C228" s="73" t="s">
        <v>598</v>
      </c>
      <c r="D228" s="73"/>
      <c r="E228" s="73">
        <v>214</v>
      </c>
      <c r="F228" s="5"/>
      <c r="G228" s="38"/>
      <c r="H228" s="38"/>
      <c r="I228" s="39">
        <f t="shared" si="56"/>
        <v>0</v>
      </c>
      <c r="J228" s="64"/>
      <c r="K228" s="40">
        <f t="shared" si="57"/>
        <v>214</v>
      </c>
      <c r="L228" s="39">
        <f t="shared" si="58"/>
        <v>1</v>
      </c>
    </row>
    <row r="229" spans="1:12" ht="12.75" customHeight="1">
      <c r="A229" s="74" t="s">
        <v>558</v>
      </c>
      <c r="B229" s="74" t="s">
        <v>599</v>
      </c>
      <c r="C229" s="74" t="s">
        <v>600</v>
      </c>
      <c r="D229" s="74"/>
      <c r="E229" s="74">
        <v>214</v>
      </c>
      <c r="F229" s="65"/>
      <c r="G229" s="41"/>
      <c r="H229" s="41"/>
      <c r="I229" s="42">
        <f t="shared" si="56"/>
        <v>0</v>
      </c>
      <c r="J229" s="66"/>
      <c r="K229" s="43">
        <f t="shared" si="57"/>
        <v>214</v>
      </c>
      <c r="L229" s="42">
        <f t="shared" si="58"/>
        <v>1</v>
      </c>
    </row>
    <row r="230" spans="1:12" ht="12.75" customHeight="1">
      <c r="A230" s="33"/>
      <c r="B230" s="34">
        <f>COUNTA(B209:B229)</f>
        <v>21</v>
      </c>
      <c r="C230" s="33"/>
      <c r="E230" s="37">
        <f>SUM(E209:E229)</f>
        <v>4494</v>
      </c>
      <c r="F230" s="44"/>
      <c r="G230" s="34">
        <f>COUNTA(G209:G229)</f>
        <v>6</v>
      </c>
      <c r="H230" s="37">
        <f>SUM(H209:H229)</f>
        <v>166</v>
      </c>
      <c r="I230" s="45">
        <f>H230/E230</f>
        <v>3.6938139741878061E-2</v>
      </c>
      <c r="J230" s="141"/>
      <c r="K230" s="54">
        <f>E230-H230</f>
        <v>4328</v>
      </c>
      <c r="L230" s="45">
        <f>K230/E230</f>
        <v>0.9630618602581219</v>
      </c>
    </row>
    <row r="231" spans="1:12" ht="12.75" customHeight="1">
      <c r="A231" s="33"/>
      <c r="B231" s="34"/>
      <c r="C231" s="33"/>
      <c r="E231" s="37"/>
      <c r="F231" s="44"/>
      <c r="G231" s="34"/>
      <c r="H231" s="37"/>
      <c r="I231" s="45"/>
      <c r="J231" s="141"/>
      <c r="K231" s="54"/>
      <c r="L231" s="45"/>
    </row>
    <row r="232" spans="1:12" ht="12.75" customHeight="1">
      <c r="A232" s="73" t="s">
        <v>601</v>
      </c>
      <c r="B232" s="73" t="s">
        <v>602</v>
      </c>
      <c r="C232" s="73" t="s">
        <v>603</v>
      </c>
      <c r="D232" s="73"/>
      <c r="E232" s="73">
        <v>214</v>
      </c>
      <c r="F232" s="5"/>
      <c r="G232" s="38"/>
      <c r="H232" s="38"/>
      <c r="I232" s="39">
        <f t="shared" ref="I232" si="59">H232/E232</f>
        <v>0</v>
      </c>
      <c r="J232" s="64"/>
      <c r="K232" s="40">
        <f t="shared" ref="K232" si="60">E232-H232</f>
        <v>214</v>
      </c>
      <c r="L232" s="39">
        <f t="shared" ref="L232" si="61">K232/E232</f>
        <v>1</v>
      </c>
    </row>
    <row r="233" spans="1:12" ht="12.75" customHeight="1">
      <c r="A233" s="73" t="s">
        <v>601</v>
      </c>
      <c r="B233" s="73" t="s">
        <v>604</v>
      </c>
      <c r="C233" s="73" t="s">
        <v>605</v>
      </c>
      <c r="D233" s="73"/>
      <c r="E233" s="73">
        <v>214</v>
      </c>
      <c r="F233" s="5"/>
      <c r="G233" s="38"/>
      <c r="H233" s="38"/>
      <c r="I233" s="39">
        <f t="shared" ref="I233:I247" si="62">H233/E233</f>
        <v>0</v>
      </c>
      <c r="J233" s="64"/>
      <c r="K233" s="40">
        <f t="shared" ref="K233:K247" si="63">E233-H233</f>
        <v>214</v>
      </c>
      <c r="L233" s="39">
        <f t="shared" ref="L233:L247" si="64">K233/E233</f>
        <v>1</v>
      </c>
    </row>
    <row r="234" spans="1:12" ht="12.75" customHeight="1">
      <c r="A234" s="73" t="s">
        <v>601</v>
      </c>
      <c r="B234" s="73" t="s">
        <v>606</v>
      </c>
      <c r="C234" s="73" t="s">
        <v>607</v>
      </c>
      <c r="D234" s="73"/>
      <c r="E234" s="73">
        <v>214</v>
      </c>
      <c r="F234" s="5"/>
      <c r="G234" s="38"/>
      <c r="H234" s="38"/>
      <c r="I234" s="39">
        <f t="shared" si="62"/>
        <v>0</v>
      </c>
      <c r="J234" s="64"/>
      <c r="K234" s="40">
        <f t="shared" si="63"/>
        <v>214</v>
      </c>
      <c r="L234" s="39">
        <f t="shared" si="64"/>
        <v>1</v>
      </c>
    </row>
    <row r="235" spans="1:12" ht="12.75" customHeight="1">
      <c r="A235" s="73" t="s">
        <v>601</v>
      </c>
      <c r="B235" s="73" t="s">
        <v>608</v>
      </c>
      <c r="C235" s="73" t="s">
        <v>609</v>
      </c>
      <c r="D235" s="73"/>
      <c r="E235" s="73">
        <v>214</v>
      </c>
      <c r="F235" s="5"/>
      <c r="G235" s="38"/>
      <c r="H235" s="38"/>
      <c r="I235" s="39">
        <f t="shared" si="62"/>
        <v>0</v>
      </c>
      <c r="J235" s="64"/>
      <c r="K235" s="40">
        <f t="shared" si="63"/>
        <v>214</v>
      </c>
      <c r="L235" s="39">
        <f t="shared" si="64"/>
        <v>1</v>
      </c>
    </row>
    <row r="236" spans="1:12" ht="12.75" customHeight="1">
      <c r="A236" s="73" t="s">
        <v>601</v>
      </c>
      <c r="B236" s="73" t="s">
        <v>610</v>
      </c>
      <c r="C236" s="73" t="s">
        <v>611</v>
      </c>
      <c r="D236" s="73"/>
      <c r="E236" s="73">
        <v>214</v>
      </c>
      <c r="F236" s="5"/>
      <c r="G236" s="38"/>
      <c r="H236" s="38"/>
      <c r="I236" s="39">
        <f t="shared" si="62"/>
        <v>0</v>
      </c>
      <c r="J236" s="64"/>
      <c r="K236" s="40">
        <f t="shared" si="63"/>
        <v>214</v>
      </c>
      <c r="L236" s="39">
        <f t="shared" si="64"/>
        <v>1</v>
      </c>
    </row>
    <row r="237" spans="1:12" ht="12.75" customHeight="1">
      <c r="A237" s="73" t="s">
        <v>601</v>
      </c>
      <c r="B237" s="73" t="s">
        <v>612</v>
      </c>
      <c r="C237" s="73" t="s">
        <v>613</v>
      </c>
      <c r="D237" s="73"/>
      <c r="E237" s="73">
        <v>214</v>
      </c>
      <c r="F237" s="5"/>
      <c r="G237" s="38"/>
      <c r="H237" s="38"/>
      <c r="I237" s="39">
        <f t="shared" si="62"/>
        <v>0</v>
      </c>
      <c r="J237" s="64"/>
      <c r="K237" s="40">
        <f t="shared" si="63"/>
        <v>214</v>
      </c>
      <c r="L237" s="39">
        <f t="shared" si="64"/>
        <v>1</v>
      </c>
    </row>
    <row r="238" spans="1:12" ht="12.75" customHeight="1">
      <c r="A238" s="73" t="s">
        <v>601</v>
      </c>
      <c r="B238" s="73" t="s">
        <v>614</v>
      </c>
      <c r="C238" s="73" t="s">
        <v>615</v>
      </c>
      <c r="D238" s="73"/>
      <c r="E238" s="73">
        <v>214</v>
      </c>
      <c r="F238" s="5"/>
      <c r="G238" s="38"/>
      <c r="H238" s="38"/>
      <c r="I238" s="39">
        <f t="shared" si="62"/>
        <v>0</v>
      </c>
      <c r="J238" s="64"/>
      <c r="K238" s="40">
        <f t="shared" si="63"/>
        <v>214</v>
      </c>
      <c r="L238" s="39">
        <f t="shared" si="64"/>
        <v>1</v>
      </c>
    </row>
    <row r="239" spans="1:12" ht="12.75" customHeight="1">
      <c r="A239" s="73" t="s">
        <v>601</v>
      </c>
      <c r="B239" s="73" t="s">
        <v>616</v>
      </c>
      <c r="C239" s="73" t="s">
        <v>617</v>
      </c>
      <c r="D239" s="73"/>
      <c r="E239" s="73">
        <v>214</v>
      </c>
      <c r="F239" s="5"/>
      <c r="G239" s="38"/>
      <c r="H239" s="38"/>
      <c r="I239" s="39">
        <f t="shared" si="62"/>
        <v>0</v>
      </c>
      <c r="J239" s="64"/>
      <c r="K239" s="40">
        <f t="shared" si="63"/>
        <v>214</v>
      </c>
      <c r="L239" s="39">
        <f t="shared" si="64"/>
        <v>1</v>
      </c>
    </row>
    <row r="240" spans="1:12" ht="12.75" customHeight="1">
      <c r="A240" s="73" t="s">
        <v>601</v>
      </c>
      <c r="B240" s="73" t="s">
        <v>618</v>
      </c>
      <c r="C240" s="73" t="s">
        <v>619</v>
      </c>
      <c r="D240" s="73"/>
      <c r="E240" s="73">
        <v>214</v>
      </c>
      <c r="F240" s="5"/>
      <c r="G240" s="38"/>
      <c r="H240" s="38"/>
      <c r="I240" s="39">
        <f t="shared" si="62"/>
        <v>0</v>
      </c>
      <c r="J240" s="64"/>
      <c r="K240" s="40">
        <f t="shared" si="63"/>
        <v>214</v>
      </c>
      <c r="L240" s="39">
        <f t="shared" si="64"/>
        <v>1</v>
      </c>
    </row>
    <row r="241" spans="1:12" ht="12.75" customHeight="1">
      <c r="A241" s="73" t="s">
        <v>601</v>
      </c>
      <c r="B241" s="73" t="s">
        <v>620</v>
      </c>
      <c r="C241" s="73" t="s">
        <v>621</v>
      </c>
      <c r="D241" s="73"/>
      <c r="E241" s="73">
        <v>214</v>
      </c>
      <c r="F241" s="5"/>
      <c r="G241" s="38"/>
      <c r="H241" s="38"/>
      <c r="I241" s="39">
        <f t="shared" si="62"/>
        <v>0</v>
      </c>
      <c r="J241" s="64"/>
      <c r="K241" s="40">
        <f t="shared" si="63"/>
        <v>214</v>
      </c>
      <c r="L241" s="39">
        <f t="shared" si="64"/>
        <v>1</v>
      </c>
    </row>
    <row r="242" spans="1:12" ht="12.75" customHeight="1">
      <c r="A242" s="73" t="s">
        <v>601</v>
      </c>
      <c r="B242" s="73" t="s">
        <v>622</v>
      </c>
      <c r="C242" s="73" t="s">
        <v>623</v>
      </c>
      <c r="D242" s="73"/>
      <c r="E242" s="73">
        <v>214</v>
      </c>
      <c r="F242" s="5"/>
      <c r="G242" s="38"/>
      <c r="H242" s="38"/>
      <c r="I242" s="39">
        <f t="shared" si="62"/>
        <v>0</v>
      </c>
      <c r="J242" s="64"/>
      <c r="K242" s="40">
        <f t="shared" si="63"/>
        <v>214</v>
      </c>
      <c r="L242" s="39">
        <f t="shared" si="64"/>
        <v>1</v>
      </c>
    </row>
    <row r="243" spans="1:12" ht="12.75" customHeight="1">
      <c r="A243" s="73" t="s">
        <v>601</v>
      </c>
      <c r="B243" s="73" t="s">
        <v>624</v>
      </c>
      <c r="C243" s="73" t="s">
        <v>625</v>
      </c>
      <c r="D243" s="73"/>
      <c r="E243" s="73">
        <v>214</v>
      </c>
      <c r="F243" s="5"/>
      <c r="G243" s="38"/>
      <c r="H243" s="38"/>
      <c r="I243" s="39">
        <f t="shared" si="62"/>
        <v>0</v>
      </c>
      <c r="J243" s="64"/>
      <c r="K243" s="40">
        <f t="shared" si="63"/>
        <v>214</v>
      </c>
      <c r="L243" s="39">
        <f t="shared" si="64"/>
        <v>1</v>
      </c>
    </row>
    <row r="244" spans="1:12" ht="12.75" customHeight="1">
      <c r="A244" s="73" t="s">
        <v>601</v>
      </c>
      <c r="B244" s="73" t="s">
        <v>626</v>
      </c>
      <c r="C244" s="73" t="s">
        <v>627</v>
      </c>
      <c r="D244" s="73"/>
      <c r="E244" s="73">
        <v>214</v>
      </c>
      <c r="F244" s="5"/>
      <c r="G244" s="38"/>
      <c r="H244" s="38"/>
      <c r="I244" s="39">
        <f t="shared" si="62"/>
        <v>0</v>
      </c>
      <c r="J244" s="64"/>
      <c r="K244" s="40">
        <f t="shared" si="63"/>
        <v>214</v>
      </c>
      <c r="L244" s="39">
        <f t="shared" si="64"/>
        <v>1</v>
      </c>
    </row>
    <row r="245" spans="1:12" ht="12.75" customHeight="1">
      <c r="A245" s="73" t="s">
        <v>601</v>
      </c>
      <c r="B245" s="73" t="s">
        <v>628</v>
      </c>
      <c r="C245" s="73" t="s">
        <v>629</v>
      </c>
      <c r="D245" s="73"/>
      <c r="E245" s="73">
        <v>214</v>
      </c>
      <c r="F245" s="5"/>
      <c r="G245" s="38"/>
      <c r="H245" s="38"/>
      <c r="I245" s="39">
        <f t="shared" si="62"/>
        <v>0</v>
      </c>
      <c r="J245" s="64"/>
      <c r="K245" s="40">
        <f t="shared" si="63"/>
        <v>214</v>
      </c>
      <c r="L245" s="39">
        <f t="shared" si="64"/>
        <v>1</v>
      </c>
    </row>
    <row r="246" spans="1:12" ht="12.75" customHeight="1">
      <c r="A246" s="73" t="s">
        <v>601</v>
      </c>
      <c r="B246" s="73" t="s">
        <v>630</v>
      </c>
      <c r="C246" s="73" t="s">
        <v>631</v>
      </c>
      <c r="D246" s="73"/>
      <c r="E246" s="73">
        <v>214</v>
      </c>
      <c r="F246" s="5"/>
      <c r="G246" s="38"/>
      <c r="H246" s="38"/>
      <c r="I246" s="39">
        <f t="shared" si="62"/>
        <v>0</v>
      </c>
      <c r="J246" s="64"/>
      <c r="K246" s="40">
        <f t="shared" si="63"/>
        <v>214</v>
      </c>
      <c r="L246" s="39">
        <f t="shared" si="64"/>
        <v>1</v>
      </c>
    </row>
    <row r="247" spans="1:12" ht="12.75" customHeight="1">
      <c r="A247" s="74" t="s">
        <v>601</v>
      </c>
      <c r="B247" s="74" t="s">
        <v>632</v>
      </c>
      <c r="C247" s="74" t="s">
        <v>633</v>
      </c>
      <c r="D247" s="74"/>
      <c r="E247" s="74">
        <v>214</v>
      </c>
      <c r="F247" s="65"/>
      <c r="G247" s="41"/>
      <c r="H247" s="41"/>
      <c r="I247" s="42">
        <f t="shared" si="62"/>
        <v>0</v>
      </c>
      <c r="J247" s="66"/>
      <c r="K247" s="43">
        <f t="shared" si="63"/>
        <v>214</v>
      </c>
      <c r="L247" s="42">
        <f t="shared" si="64"/>
        <v>1</v>
      </c>
    </row>
    <row r="248" spans="1:12" ht="12.75" customHeight="1">
      <c r="A248" s="33"/>
      <c r="B248" s="34">
        <f>COUNTA(B232:B247)</f>
        <v>16</v>
      </c>
      <c r="C248" s="33"/>
      <c r="E248" s="37">
        <f>SUM(E232:E247)</f>
        <v>3424</v>
      </c>
      <c r="F248" s="44"/>
      <c r="G248" s="34">
        <f>COUNTA(G232:G247)</f>
        <v>0</v>
      </c>
      <c r="H248" s="37">
        <f>SUM(H232:H247)</f>
        <v>0</v>
      </c>
      <c r="I248" s="45">
        <f>H248/E248</f>
        <v>0</v>
      </c>
      <c r="J248" s="141"/>
      <c r="K248" s="54">
        <f>E248-H248</f>
        <v>3424</v>
      </c>
      <c r="L248" s="45">
        <f>K248/E248</f>
        <v>1</v>
      </c>
    </row>
    <row r="249" spans="1:12" ht="12.75" customHeight="1">
      <c r="A249" s="33"/>
      <c r="B249" s="34"/>
      <c r="C249" s="33"/>
      <c r="E249" s="37"/>
      <c r="F249" s="44"/>
      <c r="G249" s="34"/>
      <c r="H249" s="37"/>
      <c r="I249" s="45"/>
      <c r="J249" s="141"/>
      <c r="K249" s="54"/>
      <c r="L249" s="45"/>
    </row>
    <row r="250" spans="1:12" ht="12.75" customHeight="1">
      <c r="A250" s="73" t="s">
        <v>634</v>
      </c>
      <c r="B250" s="73" t="s">
        <v>635</v>
      </c>
      <c r="C250" s="73" t="s">
        <v>636</v>
      </c>
      <c r="D250" s="73"/>
      <c r="E250" s="73">
        <v>214</v>
      </c>
      <c r="F250" s="5"/>
      <c r="G250" s="38"/>
      <c r="H250" s="38"/>
      <c r="I250" s="39">
        <f t="shared" ref="I250" si="65">H250/E250</f>
        <v>0</v>
      </c>
      <c r="J250" s="64"/>
      <c r="K250" s="40">
        <f t="shared" ref="K250" si="66">E250-H250</f>
        <v>214</v>
      </c>
      <c r="L250" s="39">
        <f t="shared" ref="L250" si="67">K250/E250</f>
        <v>1</v>
      </c>
    </row>
    <row r="251" spans="1:12" ht="12.75" customHeight="1">
      <c r="A251" s="73" t="s">
        <v>634</v>
      </c>
      <c r="B251" s="73" t="s">
        <v>637</v>
      </c>
      <c r="C251" s="73" t="s">
        <v>638</v>
      </c>
      <c r="D251" s="73"/>
      <c r="E251" s="73">
        <v>214</v>
      </c>
      <c r="F251" s="5"/>
      <c r="G251" s="38"/>
      <c r="H251" s="38"/>
      <c r="I251" s="39">
        <f t="shared" ref="I251:I258" si="68">H251/E251</f>
        <v>0</v>
      </c>
      <c r="J251" s="64"/>
      <c r="K251" s="40">
        <f t="shared" ref="K251:K258" si="69">E251-H251</f>
        <v>214</v>
      </c>
      <c r="L251" s="39">
        <f t="shared" ref="L251:L258" si="70">K251/E251</f>
        <v>1</v>
      </c>
    </row>
    <row r="252" spans="1:12" ht="12.75" customHeight="1">
      <c r="A252" s="73" t="s">
        <v>634</v>
      </c>
      <c r="B252" s="73" t="s">
        <v>639</v>
      </c>
      <c r="C252" s="73" t="s">
        <v>640</v>
      </c>
      <c r="D252" s="73"/>
      <c r="E252" s="73">
        <v>214</v>
      </c>
      <c r="F252" s="5"/>
      <c r="G252" s="38"/>
      <c r="H252" s="38"/>
      <c r="I252" s="39">
        <f t="shared" si="68"/>
        <v>0</v>
      </c>
      <c r="J252" s="64"/>
      <c r="K252" s="40">
        <f t="shared" si="69"/>
        <v>214</v>
      </c>
      <c r="L252" s="39">
        <f t="shared" si="70"/>
        <v>1</v>
      </c>
    </row>
    <row r="253" spans="1:12" ht="12.75" customHeight="1">
      <c r="A253" s="73" t="s">
        <v>634</v>
      </c>
      <c r="B253" s="73" t="s">
        <v>641</v>
      </c>
      <c r="C253" s="73" t="s">
        <v>642</v>
      </c>
      <c r="D253" s="73"/>
      <c r="E253" s="73">
        <v>214</v>
      </c>
      <c r="F253" s="5"/>
      <c r="G253" s="38"/>
      <c r="H253" s="38"/>
      <c r="I253" s="39">
        <f t="shared" si="68"/>
        <v>0</v>
      </c>
      <c r="J253" s="64"/>
      <c r="K253" s="40">
        <f t="shared" si="69"/>
        <v>214</v>
      </c>
      <c r="L253" s="39">
        <f t="shared" si="70"/>
        <v>1</v>
      </c>
    </row>
    <row r="254" spans="1:12" ht="12.75" customHeight="1">
      <c r="A254" s="73" t="s">
        <v>634</v>
      </c>
      <c r="B254" s="73" t="s">
        <v>643</v>
      </c>
      <c r="C254" s="73" t="s">
        <v>644</v>
      </c>
      <c r="D254" s="73"/>
      <c r="E254" s="73">
        <v>214</v>
      </c>
      <c r="F254" s="5"/>
      <c r="G254" s="38"/>
      <c r="H254" s="38"/>
      <c r="I254" s="39">
        <f t="shared" si="68"/>
        <v>0</v>
      </c>
      <c r="J254" s="64"/>
      <c r="K254" s="40">
        <f t="shared" si="69"/>
        <v>214</v>
      </c>
      <c r="L254" s="39">
        <f t="shared" si="70"/>
        <v>1</v>
      </c>
    </row>
    <row r="255" spans="1:12" ht="12.75" customHeight="1">
      <c r="A255" s="73" t="s">
        <v>634</v>
      </c>
      <c r="B255" s="73" t="s">
        <v>645</v>
      </c>
      <c r="C255" s="73" t="s">
        <v>646</v>
      </c>
      <c r="D255" s="73"/>
      <c r="E255" s="73">
        <v>214</v>
      </c>
      <c r="F255" s="5"/>
      <c r="G255" s="38"/>
      <c r="H255" s="38"/>
      <c r="I255" s="39">
        <f t="shared" si="68"/>
        <v>0</v>
      </c>
      <c r="J255" s="64"/>
      <c r="K255" s="40">
        <f t="shared" si="69"/>
        <v>214</v>
      </c>
      <c r="L255" s="39">
        <f t="shared" si="70"/>
        <v>1</v>
      </c>
    </row>
    <row r="256" spans="1:12" ht="12.75" customHeight="1">
      <c r="A256" s="73" t="s">
        <v>634</v>
      </c>
      <c r="B256" s="73" t="s">
        <v>647</v>
      </c>
      <c r="C256" s="73" t="s">
        <v>648</v>
      </c>
      <c r="D256" s="73"/>
      <c r="E256" s="73">
        <v>214</v>
      </c>
      <c r="F256" s="5"/>
      <c r="G256" s="13" t="s">
        <v>33</v>
      </c>
      <c r="H256" s="38">
        <v>1</v>
      </c>
      <c r="I256" s="39">
        <f t="shared" si="68"/>
        <v>4.6728971962616819E-3</v>
      </c>
      <c r="J256" s="64"/>
      <c r="K256" s="40">
        <f t="shared" si="69"/>
        <v>213</v>
      </c>
      <c r="L256" s="39">
        <f t="shared" si="70"/>
        <v>0.99532710280373837</v>
      </c>
    </row>
    <row r="257" spans="1:12" ht="12.75" customHeight="1">
      <c r="A257" s="73" t="s">
        <v>634</v>
      </c>
      <c r="B257" s="73" t="s">
        <v>649</v>
      </c>
      <c r="C257" s="73" t="s">
        <v>650</v>
      </c>
      <c r="D257" s="73"/>
      <c r="E257" s="73">
        <v>214</v>
      </c>
      <c r="F257" s="5"/>
      <c r="G257" s="38"/>
      <c r="H257" s="38"/>
      <c r="I257" s="39">
        <f t="shared" si="68"/>
        <v>0</v>
      </c>
      <c r="J257" s="64"/>
      <c r="K257" s="40">
        <f t="shared" si="69"/>
        <v>214</v>
      </c>
      <c r="L257" s="39">
        <f t="shared" si="70"/>
        <v>1</v>
      </c>
    </row>
    <row r="258" spans="1:12" ht="12.75" customHeight="1">
      <c r="A258" s="74" t="s">
        <v>634</v>
      </c>
      <c r="B258" s="74" t="s">
        <v>651</v>
      </c>
      <c r="C258" s="74" t="s">
        <v>652</v>
      </c>
      <c r="D258" s="74"/>
      <c r="E258" s="74">
        <v>214</v>
      </c>
      <c r="F258" s="65"/>
      <c r="G258" s="41"/>
      <c r="H258" s="41"/>
      <c r="I258" s="42">
        <f t="shared" si="68"/>
        <v>0</v>
      </c>
      <c r="J258" s="66"/>
      <c r="K258" s="43">
        <f t="shared" si="69"/>
        <v>214</v>
      </c>
      <c r="L258" s="42">
        <f t="shared" si="70"/>
        <v>1</v>
      </c>
    </row>
    <row r="259" spans="1:12" ht="12.75" customHeight="1">
      <c r="A259" s="33"/>
      <c r="B259" s="34">
        <f>COUNTA(B250:B258)</f>
        <v>9</v>
      </c>
      <c r="C259" s="33"/>
      <c r="E259" s="37">
        <f>SUM(E250:E258)</f>
        <v>1926</v>
      </c>
      <c r="F259" s="44"/>
      <c r="G259" s="34">
        <f>COUNTA(G250:G258)</f>
        <v>1</v>
      </c>
      <c r="H259" s="37">
        <f>SUM(H250:H258)</f>
        <v>1</v>
      </c>
      <c r="I259" s="45">
        <f>H259/E259</f>
        <v>5.1921079958463135E-4</v>
      </c>
      <c r="J259" s="141"/>
      <c r="K259" s="54">
        <f>E259-H259</f>
        <v>1925</v>
      </c>
      <c r="L259" s="45">
        <f>K259/E259</f>
        <v>0.99948078920041539</v>
      </c>
    </row>
    <row r="260" spans="1:12" ht="12.75" customHeight="1">
      <c r="A260" s="33"/>
      <c r="B260" s="34"/>
      <c r="C260" s="33"/>
      <c r="E260" s="37"/>
      <c r="F260" s="44"/>
      <c r="G260" s="34"/>
      <c r="H260" s="37"/>
      <c r="I260" s="45"/>
      <c r="J260" s="141"/>
      <c r="K260" s="54"/>
      <c r="L260" s="45"/>
    </row>
    <row r="261" spans="1:12">
      <c r="A261" s="74" t="s">
        <v>653</v>
      </c>
      <c r="B261" s="74" t="s">
        <v>654</v>
      </c>
      <c r="C261" s="74" t="s">
        <v>655</v>
      </c>
      <c r="D261" s="74"/>
      <c r="E261" s="74">
        <v>214</v>
      </c>
      <c r="F261" s="65"/>
      <c r="G261" s="67"/>
      <c r="H261" s="41"/>
      <c r="I261" s="42">
        <f t="shared" ref="I261" si="71">H261/E261</f>
        <v>0</v>
      </c>
      <c r="J261" s="66"/>
      <c r="K261" s="43">
        <f t="shared" ref="K261" si="72">E261-H261</f>
        <v>214</v>
      </c>
      <c r="L261" s="42">
        <f t="shared" ref="L261" si="73">K261/E261</f>
        <v>1</v>
      </c>
    </row>
    <row r="262" spans="1:12">
      <c r="A262" s="33"/>
      <c r="B262" s="34">
        <f>COUNTA(B261:B261)</f>
        <v>1</v>
      </c>
      <c r="C262" s="33"/>
      <c r="E262" s="37">
        <f>SUM(E261:E261)</f>
        <v>214</v>
      </c>
      <c r="F262" s="44"/>
      <c r="G262" s="34">
        <f>COUNTA(G261:G261)</f>
        <v>0</v>
      </c>
      <c r="H262" s="37">
        <f>SUM(H261:H261)</f>
        <v>0</v>
      </c>
      <c r="I262" s="45">
        <f>H262/E262</f>
        <v>0</v>
      </c>
      <c r="J262" s="141"/>
      <c r="K262" s="54">
        <f>E262-H262</f>
        <v>214</v>
      </c>
      <c r="L262" s="45">
        <f>K262/E262</f>
        <v>1</v>
      </c>
    </row>
    <row r="263" spans="1:12" ht="8.25" customHeight="1">
      <c r="A263" s="33"/>
      <c r="B263" s="34"/>
      <c r="C263" s="33"/>
      <c r="E263" s="37"/>
      <c r="F263" s="44"/>
      <c r="G263" s="34"/>
      <c r="H263" s="37"/>
      <c r="I263" s="45"/>
      <c r="J263" s="141"/>
      <c r="K263" s="54"/>
      <c r="L263" s="45"/>
    </row>
    <row r="264" spans="1:12">
      <c r="A264" s="73" t="s">
        <v>656</v>
      </c>
      <c r="B264" s="73" t="s">
        <v>657</v>
      </c>
      <c r="C264" s="73" t="s">
        <v>658</v>
      </c>
      <c r="D264" s="73"/>
      <c r="E264" s="73">
        <v>214</v>
      </c>
      <c r="F264" s="5"/>
      <c r="G264" s="38"/>
      <c r="H264" s="38"/>
      <c r="I264" s="39">
        <f t="shared" ref="I264:I269" si="74">H264/E264</f>
        <v>0</v>
      </c>
      <c r="J264" s="64"/>
      <c r="K264" s="40">
        <f t="shared" ref="K264:K269" si="75">E264-H264</f>
        <v>214</v>
      </c>
      <c r="L264" s="39">
        <f t="shared" ref="L264:L269" si="76">K264/E264</f>
        <v>1</v>
      </c>
    </row>
    <row r="265" spans="1:12">
      <c r="A265" s="73" t="s">
        <v>656</v>
      </c>
      <c r="B265" s="73" t="s">
        <v>659</v>
      </c>
      <c r="C265" s="73" t="s">
        <v>660</v>
      </c>
      <c r="D265" s="73"/>
      <c r="E265" s="73">
        <v>214</v>
      </c>
      <c r="F265" s="5"/>
      <c r="G265" s="38"/>
      <c r="H265" s="38"/>
      <c r="I265" s="39">
        <f t="shared" ref="I265:I266" si="77">H265/E265</f>
        <v>0</v>
      </c>
      <c r="J265" s="64"/>
      <c r="K265" s="40">
        <f t="shared" ref="K265:K266" si="78">E265-H265</f>
        <v>214</v>
      </c>
      <c r="L265" s="39">
        <f t="shared" ref="L265:L266" si="79">K265/E265</f>
        <v>1</v>
      </c>
    </row>
    <row r="266" spans="1:12">
      <c r="A266" s="73" t="s">
        <v>656</v>
      </c>
      <c r="B266" s="73" t="s">
        <v>661</v>
      </c>
      <c r="C266" s="73" t="s">
        <v>662</v>
      </c>
      <c r="D266" s="73"/>
      <c r="E266" s="73">
        <v>214</v>
      </c>
      <c r="F266" s="5"/>
      <c r="G266" s="38"/>
      <c r="H266" s="38"/>
      <c r="I266" s="39">
        <f t="shared" si="77"/>
        <v>0</v>
      </c>
      <c r="J266" s="64"/>
      <c r="K266" s="40">
        <f t="shared" si="78"/>
        <v>214</v>
      </c>
      <c r="L266" s="39">
        <f t="shared" si="79"/>
        <v>1</v>
      </c>
    </row>
    <row r="267" spans="1:12">
      <c r="A267" s="73" t="s">
        <v>656</v>
      </c>
      <c r="B267" s="73" t="s">
        <v>663</v>
      </c>
      <c r="C267" s="73" t="s">
        <v>664</v>
      </c>
      <c r="D267" s="73"/>
      <c r="E267" s="73">
        <v>214</v>
      </c>
      <c r="F267" s="5"/>
      <c r="G267" s="38"/>
      <c r="H267" s="38"/>
      <c r="I267" s="39">
        <f t="shared" si="74"/>
        <v>0</v>
      </c>
      <c r="J267" s="64"/>
      <c r="K267" s="40">
        <f t="shared" si="75"/>
        <v>214</v>
      </c>
      <c r="L267" s="39">
        <f t="shared" si="76"/>
        <v>1</v>
      </c>
    </row>
    <row r="268" spans="1:12">
      <c r="A268" s="73" t="s">
        <v>656</v>
      </c>
      <c r="B268" s="73" t="s">
        <v>665</v>
      </c>
      <c r="C268" s="73" t="s">
        <v>666</v>
      </c>
      <c r="D268" s="73"/>
      <c r="E268" s="73">
        <v>214</v>
      </c>
      <c r="F268" s="5"/>
      <c r="G268" s="38"/>
      <c r="H268" s="38"/>
      <c r="I268" s="39">
        <f t="shared" si="74"/>
        <v>0</v>
      </c>
      <c r="J268" s="64"/>
      <c r="K268" s="40">
        <f t="shared" si="75"/>
        <v>214</v>
      </c>
      <c r="L268" s="39">
        <f t="shared" si="76"/>
        <v>1</v>
      </c>
    </row>
    <row r="269" spans="1:12">
      <c r="A269" s="74" t="s">
        <v>656</v>
      </c>
      <c r="B269" s="74" t="s">
        <v>667</v>
      </c>
      <c r="C269" s="74" t="s">
        <v>668</v>
      </c>
      <c r="D269" s="74"/>
      <c r="E269" s="74">
        <v>214</v>
      </c>
      <c r="F269" s="65"/>
      <c r="G269" s="41"/>
      <c r="H269" s="41"/>
      <c r="I269" s="42">
        <f t="shared" si="74"/>
        <v>0</v>
      </c>
      <c r="J269" s="66"/>
      <c r="K269" s="43">
        <f t="shared" si="75"/>
        <v>214</v>
      </c>
      <c r="L269" s="42">
        <f t="shared" si="76"/>
        <v>1</v>
      </c>
    </row>
    <row r="270" spans="1:12">
      <c r="A270" s="33"/>
      <c r="B270" s="34">
        <f>COUNTA(B264:B269)</f>
        <v>6</v>
      </c>
      <c r="C270" s="33"/>
      <c r="E270" s="37">
        <f>SUM(E264:E269)</f>
        <v>1284</v>
      </c>
      <c r="F270" s="44"/>
      <c r="G270" s="34">
        <f>COUNTA(G264:G269)</f>
        <v>0</v>
      </c>
      <c r="H270" s="37">
        <f>SUM(H264:H269)</f>
        <v>0</v>
      </c>
      <c r="I270" s="45">
        <f>H270/E270</f>
        <v>0</v>
      </c>
      <c r="J270" s="141"/>
      <c r="K270" s="54">
        <f>E270-H270</f>
        <v>1284</v>
      </c>
      <c r="L270" s="45">
        <f>K270/E270</f>
        <v>1</v>
      </c>
    </row>
    <row r="271" spans="1:12">
      <c r="A271" s="33"/>
      <c r="B271" s="34"/>
      <c r="C271" s="33"/>
      <c r="E271" s="37"/>
      <c r="F271" s="44"/>
      <c r="G271" s="34"/>
      <c r="H271" s="37"/>
      <c r="I271" s="45"/>
      <c r="J271" s="141"/>
      <c r="K271" s="54"/>
      <c r="L271" s="45"/>
    </row>
    <row r="272" spans="1:12">
      <c r="A272" s="74" t="s">
        <v>669</v>
      </c>
      <c r="B272" s="74" t="s">
        <v>670</v>
      </c>
      <c r="C272" s="74" t="s">
        <v>671</v>
      </c>
      <c r="D272" s="74"/>
      <c r="E272" s="74">
        <v>214</v>
      </c>
      <c r="F272" s="65"/>
      <c r="G272" s="41"/>
      <c r="H272" s="41"/>
      <c r="I272" s="42">
        <f t="shared" ref="I272" si="80">H272/E272</f>
        <v>0</v>
      </c>
      <c r="J272" s="66"/>
      <c r="K272" s="43">
        <f t="shared" ref="K272" si="81">E272-H272</f>
        <v>214</v>
      </c>
      <c r="L272" s="42">
        <f t="shared" ref="L272" si="82">K272/E272</f>
        <v>1</v>
      </c>
    </row>
    <row r="273" spans="1:12">
      <c r="A273" s="33"/>
      <c r="B273" s="34">
        <f>COUNTA(B272:B272)</f>
        <v>1</v>
      </c>
      <c r="C273" s="33"/>
      <c r="E273" s="37">
        <f>SUM(E272:E272)</f>
        <v>214</v>
      </c>
      <c r="F273" s="44"/>
      <c r="G273" s="34">
        <f>COUNTA(G272:G272)</f>
        <v>0</v>
      </c>
      <c r="H273" s="37">
        <f>SUM(H272:H272)</f>
        <v>0</v>
      </c>
      <c r="I273" s="45">
        <f>H273/E273</f>
        <v>0</v>
      </c>
      <c r="J273" s="161"/>
      <c r="K273" s="54">
        <f>E273-H273</f>
        <v>214</v>
      </c>
      <c r="L273" s="45">
        <f>K273/E273</f>
        <v>1</v>
      </c>
    </row>
    <row r="274" spans="1:12">
      <c r="A274" s="33"/>
      <c r="B274" s="34"/>
      <c r="C274" s="33"/>
      <c r="E274" s="37"/>
      <c r="F274" s="44"/>
      <c r="G274" s="34"/>
      <c r="H274" s="37"/>
      <c r="I274" s="45"/>
      <c r="J274" s="161"/>
      <c r="K274" s="54"/>
      <c r="L274" s="45"/>
    </row>
    <row r="275" spans="1:12">
      <c r="A275" s="74" t="s">
        <v>672</v>
      </c>
      <c r="B275" s="74" t="s">
        <v>673</v>
      </c>
      <c r="C275" s="74" t="s">
        <v>674</v>
      </c>
      <c r="D275" s="74"/>
      <c r="E275" s="74">
        <v>214</v>
      </c>
      <c r="F275" s="65"/>
      <c r="G275" s="41"/>
      <c r="H275" s="41"/>
      <c r="I275" s="42">
        <f t="shared" ref="I275" si="83">H275/E275</f>
        <v>0</v>
      </c>
      <c r="J275" s="66"/>
      <c r="K275" s="43">
        <f t="shared" ref="K275" si="84">E275-H275</f>
        <v>214</v>
      </c>
      <c r="L275" s="42">
        <f t="shared" ref="L275" si="85">K275/E275</f>
        <v>1</v>
      </c>
    </row>
    <row r="276" spans="1:12">
      <c r="A276" s="33"/>
      <c r="B276" s="34">
        <f>COUNTA(B275:B275)</f>
        <v>1</v>
      </c>
      <c r="C276" s="33"/>
      <c r="E276" s="37">
        <f>SUM(E275:E275)</f>
        <v>214</v>
      </c>
      <c r="F276" s="44"/>
      <c r="G276" s="34">
        <f>COUNTA(G275:G275)</f>
        <v>0</v>
      </c>
      <c r="H276" s="37">
        <f>SUM(H275:H275)</f>
        <v>0</v>
      </c>
      <c r="I276" s="45">
        <f>H276/E276</f>
        <v>0</v>
      </c>
      <c r="J276" s="161"/>
      <c r="K276" s="54">
        <f>E276-H276</f>
        <v>214</v>
      </c>
      <c r="L276" s="45">
        <f>K276/E276</f>
        <v>1</v>
      </c>
    </row>
    <row r="277" spans="1:12">
      <c r="A277" s="33"/>
      <c r="B277" s="34"/>
      <c r="C277" s="33"/>
      <c r="E277" s="37"/>
      <c r="F277" s="44"/>
      <c r="G277" s="34"/>
      <c r="H277" s="37"/>
      <c r="I277" s="45"/>
      <c r="J277" s="161"/>
      <c r="K277" s="54"/>
      <c r="L277" s="45"/>
    </row>
    <row r="278" spans="1:12">
      <c r="A278" s="33"/>
      <c r="B278" s="34"/>
      <c r="C278" s="33"/>
      <c r="E278" s="37"/>
      <c r="F278" s="44"/>
      <c r="G278" s="34"/>
      <c r="H278" s="37"/>
      <c r="I278" s="45"/>
      <c r="J278" s="78"/>
      <c r="K278" s="54"/>
      <c r="L278" s="45"/>
    </row>
    <row r="279" spans="1:12">
      <c r="B279" s="108" t="s">
        <v>159</v>
      </c>
      <c r="C279" s="124"/>
      <c r="D279" s="125"/>
      <c r="G279" s="38"/>
      <c r="H279" s="38"/>
    </row>
    <row r="280" spans="1:12">
      <c r="B280" s="108"/>
      <c r="C280" s="127" t="s">
        <v>119</v>
      </c>
      <c r="D280" s="125"/>
      <c r="E280" s="107">
        <f>SUM(B14+B17+B58+B62+B117+B120+B130+B141+B200+B207+B230+B248+B259+B262+B270+B273+B276)</f>
        <v>241</v>
      </c>
      <c r="G280" s="38"/>
      <c r="H280" s="38"/>
    </row>
    <row r="281" spans="1:12">
      <c r="B281" s="108"/>
      <c r="C281" s="127" t="s">
        <v>160</v>
      </c>
      <c r="D281" s="125"/>
      <c r="E281" s="106">
        <f>SUM(E14+E17+E58+E62+E117+E120+E130+E141+E200+E207+E230+E248+E259+E262+E270+E273+E276)</f>
        <v>51574</v>
      </c>
      <c r="G281" s="38"/>
      <c r="H281" s="38"/>
    </row>
    <row r="282" spans="1:12">
      <c r="B282" s="126"/>
      <c r="C282" s="127" t="s">
        <v>150</v>
      </c>
      <c r="D282" s="107"/>
      <c r="E282" s="107">
        <f>SUM(G14+G17+G58+G62+G117+G120+G130+G141+G200+G207+G230+G248+G259+G262+G270+G273+G276)</f>
        <v>30</v>
      </c>
      <c r="G282" s="38"/>
      <c r="H282" s="38"/>
    </row>
    <row r="283" spans="1:12">
      <c r="B283" s="126"/>
      <c r="C283" s="127" t="s">
        <v>161</v>
      </c>
      <c r="D283" s="107" t="e">
        <f>SUM(D59+#REF!+D62+#REF!)</f>
        <v>#REF!</v>
      </c>
      <c r="E283" s="106">
        <f>SUM(H14+H17+H58+H62+H117+H120+H130+H141+H200+H207+H230+H248+H259+H262+H270+H273+H276)</f>
        <v>851</v>
      </c>
      <c r="G283" s="38"/>
      <c r="H283" s="38"/>
    </row>
    <row r="284" spans="1:12">
      <c r="B284" s="126"/>
      <c r="C284" s="127" t="s">
        <v>162</v>
      </c>
      <c r="D284" s="107" t="e">
        <f>SUM(E59+#REF!+E62+#REF!)</f>
        <v>#REF!</v>
      </c>
      <c r="E284" s="135">
        <f>E283/E281</f>
        <v>1.6500562298832747E-2</v>
      </c>
      <c r="G284" s="38"/>
      <c r="H284" s="38"/>
    </row>
    <row r="285" spans="1:12">
      <c r="C285" s="127" t="s">
        <v>163</v>
      </c>
      <c r="E285" s="106">
        <f>SUM(K14+K17+K58+K62+K117+K120+K130+K141+K200+K207+K230+K248+K259+K262+K270+K273+K276)</f>
        <v>50723</v>
      </c>
      <c r="G285" s="38"/>
      <c r="H285" s="38"/>
    </row>
    <row r="286" spans="1:12">
      <c r="C286" s="127" t="s">
        <v>164</v>
      </c>
      <c r="E286" s="135">
        <f>E285/E281</f>
        <v>0.98349943770116721</v>
      </c>
      <c r="G286" s="38"/>
      <c r="H286" s="38"/>
    </row>
    <row r="287" spans="1:12">
      <c r="G287" s="38"/>
      <c r="H287" s="38"/>
    </row>
    <row r="288" spans="1:12">
      <c r="G288" s="38"/>
      <c r="H288" s="38"/>
    </row>
    <row r="289" spans="7:8">
      <c r="G289" s="38"/>
      <c r="H289" s="38"/>
    </row>
    <row r="290" spans="7:8">
      <c r="G290" s="38"/>
      <c r="H290" s="38"/>
    </row>
    <row r="291" spans="7:8">
      <c r="G291" s="38"/>
      <c r="H291" s="38"/>
    </row>
  </sheetData>
  <mergeCells count="3">
    <mergeCell ref="G1:I1"/>
    <mergeCell ref="K1:L1"/>
    <mergeCell ref="B1:C1"/>
  </mergeCells>
  <phoneticPr fontId="3" type="noConversion"/>
  <printOptions horizontalCentered="1" gridLines="1"/>
  <pageMargins left="0.5" right="0.5" top="1.5" bottom="0.75" header="0.5" footer="0.5"/>
  <pageSetup scale="80" orientation="landscape" r:id="rId1"/>
  <headerFooter alignWithMargins="0">
    <oddHeader>&amp;C&amp;"Arial,Bold"&amp;16 2010 Swimming Season
North Carolina Beach Days at Monitored Beaches</oddHeader>
    <oddFooter>&amp;R&amp;P of &amp;N</oddFooter>
  </headerFooter>
  <rowBreaks count="2" manualBreakCount="2">
    <brk id="120" max="11" man="1"/>
    <brk id="277" max="11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L147"/>
  <sheetViews>
    <sheetView workbookViewId="0"/>
  </sheetViews>
  <sheetFormatPr defaultRowHeight="12.75"/>
  <cols>
    <col min="1" max="1" width="12.5703125" style="28" customWidth="1"/>
    <col min="2" max="2" width="7.7109375" style="28" customWidth="1"/>
    <col min="3" max="3" width="33" style="28" customWidth="1"/>
    <col min="4" max="4" width="5.5703125" style="55" customWidth="1"/>
    <col min="5" max="5" width="8.5703125" style="55" customWidth="1"/>
    <col min="6" max="6" width="9.7109375" style="5" customWidth="1"/>
    <col min="7" max="7" width="8.7109375" style="5" customWidth="1"/>
    <col min="8" max="8" width="11" style="5" customWidth="1"/>
    <col min="9" max="9" width="9.140625" style="24"/>
    <col min="10" max="11" width="9.140625" style="24" customWidth="1"/>
    <col min="12" max="16384" width="9.140625" style="24"/>
  </cols>
  <sheetData>
    <row r="1" spans="1:12" ht="41.25" customHeight="1">
      <c r="A1" s="25" t="s">
        <v>12</v>
      </c>
      <c r="B1" s="25" t="s">
        <v>13</v>
      </c>
      <c r="C1" s="25" t="s">
        <v>14</v>
      </c>
      <c r="D1" s="3" t="s">
        <v>75</v>
      </c>
      <c r="E1" s="80" t="s">
        <v>681</v>
      </c>
      <c r="F1" s="3" t="s">
        <v>78</v>
      </c>
      <c r="G1" s="3" t="s">
        <v>76</v>
      </c>
      <c r="H1" s="3" t="s">
        <v>77</v>
      </c>
      <c r="I1" s="15" t="s">
        <v>31</v>
      </c>
      <c r="J1" s="3" t="s">
        <v>45</v>
      </c>
      <c r="K1" s="3" t="s">
        <v>18</v>
      </c>
      <c r="L1" s="3" t="s">
        <v>19</v>
      </c>
    </row>
    <row r="2" spans="1:12" ht="12.75" customHeight="1">
      <c r="A2" s="73" t="s">
        <v>198</v>
      </c>
      <c r="B2" s="73" t="s">
        <v>186</v>
      </c>
      <c r="C2" s="73" t="s">
        <v>187</v>
      </c>
      <c r="D2" s="73">
        <v>1</v>
      </c>
      <c r="E2" s="159">
        <v>2412</v>
      </c>
      <c r="F2" s="73" t="s">
        <v>33</v>
      </c>
      <c r="G2" s="73">
        <v>5</v>
      </c>
      <c r="H2" s="73" t="s">
        <v>36</v>
      </c>
      <c r="I2" s="33">
        <v>214</v>
      </c>
      <c r="J2" s="166"/>
      <c r="K2" s="166"/>
      <c r="L2" s="145">
        <f>K2/I2</f>
        <v>0</v>
      </c>
    </row>
    <row r="3" spans="1:12" ht="18" customHeight="1">
      <c r="A3" s="74" t="s">
        <v>198</v>
      </c>
      <c r="B3" s="74" t="s">
        <v>194</v>
      </c>
      <c r="C3" s="74" t="s">
        <v>195</v>
      </c>
      <c r="D3" s="74">
        <v>1</v>
      </c>
      <c r="E3" s="160">
        <v>226</v>
      </c>
      <c r="F3" s="74" t="s">
        <v>33</v>
      </c>
      <c r="G3" s="74">
        <v>5</v>
      </c>
      <c r="H3" s="74" t="s">
        <v>36</v>
      </c>
      <c r="I3" s="168">
        <v>105</v>
      </c>
      <c r="J3" s="68"/>
      <c r="K3" s="68"/>
      <c r="L3" s="146">
        <f t="shared" ref="L3" si="0">K3/I3</f>
        <v>0</v>
      </c>
    </row>
    <row r="4" spans="1:12" ht="12.75" customHeight="1">
      <c r="A4" s="33"/>
      <c r="B4" s="34">
        <f>COUNTA(B2:B3)</f>
        <v>2</v>
      </c>
      <c r="C4" s="33"/>
      <c r="D4" s="79">
        <f>COUNTIF(D2:D3, "1")</f>
        <v>2</v>
      </c>
      <c r="E4" s="37">
        <f>SUM(E2:E3)</f>
        <v>2638</v>
      </c>
      <c r="F4" s="85">
        <f>G4/B4</f>
        <v>1</v>
      </c>
      <c r="G4" s="34">
        <f>COUNTIF(G2:G3, "&gt;0")</f>
        <v>2</v>
      </c>
      <c r="H4" s="62"/>
      <c r="I4" s="37">
        <f>SUM(I2:I3)</f>
        <v>319</v>
      </c>
      <c r="J4" s="62">
        <f>COUNTA(J2:J3)</f>
        <v>0</v>
      </c>
      <c r="K4" s="169">
        <f>SUM(K2:K3)</f>
        <v>0</v>
      </c>
      <c r="L4" s="45">
        <f>K4/I4</f>
        <v>0</v>
      </c>
    </row>
    <row r="5" spans="1:12" ht="8.25" customHeight="1">
      <c r="A5" s="33"/>
      <c r="B5" s="33"/>
      <c r="C5" s="33"/>
      <c r="D5" s="56"/>
      <c r="E5" s="170"/>
      <c r="F5" s="56"/>
      <c r="G5" s="56"/>
      <c r="H5" s="56"/>
      <c r="I5" s="37"/>
      <c r="J5" s="62"/>
      <c r="K5" s="169"/>
      <c r="L5" s="45"/>
    </row>
    <row r="6" spans="1:12" ht="12.75" customHeight="1">
      <c r="A6" s="73" t="s">
        <v>202</v>
      </c>
      <c r="B6" s="73" t="s">
        <v>203</v>
      </c>
      <c r="C6" s="73" t="s">
        <v>204</v>
      </c>
      <c r="D6" s="73">
        <v>1</v>
      </c>
      <c r="E6" s="159">
        <v>11000</v>
      </c>
      <c r="F6" s="73" t="s">
        <v>33</v>
      </c>
      <c r="G6" s="73">
        <v>5</v>
      </c>
      <c r="H6" s="73" t="s">
        <v>36</v>
      </c>
      <c r="I6" s="33">
        <v>214</v>
      </c>
      <c r="J6" s="166"/>
      <c r="K6" s="166"/>
      <c r="L6" s="145">
        <f t="shared" ref="L6:L30" si="1">K6/I6</f>
        <v>0</v>
      </c>
    </row>
    <row r="7" spans="1:12" ht="18" customHeight="1">
      <c r="A7" s="73" t="s">
        <v>202</v>
      </c>
      <c r="B7" s="73" t="s">
        <v>205</v>
      </c>
      <c r="C7" s="73" t="s">
        <v>206</v>
      </c>
      <c r="D7" s="73">
        <v>1</v>
      </c>
      <c r="E7" s="159">
        <v>8154</v>
      </c>
      <c r="F7" s="73" t="s">
        <v>33</v>
      </c>
      <c r="G7" s="73">
        <v>5</v>
      </c>
      <c r="H7" s="73" t="s">
        <v>36</v>
      </c>
      <c r="I7" s="33">
        <v>214</v>
      </c>
      <c r="J7" s="166"/>
      <c r="K7" s="166"/>
      <c r="L7" s="145">
        <f t="shared" si="1"/>
        <v>0</v>
      </c>
    </row>
    <row r="8" spans="1:12" ht="12.75" customHeight="1">
      <c r="A8" s="73" t="s">
        <v>202</v>
      </c>
      <c r="B8" s="73" t="s">
        <v>213</v>
      </c>
      <c r="C8" s="73" t="s">
        <v>214</v>
      </c>
      <c r="D8" s="73">
        <v>1</v>
      </c>
      <c r="E8" s="159">
        <v>7503</v>
      </c>
      <c r="F8" s="73" t="s">
        <v>33</v>
      </c>
      <c r="G8" s="73">
        <v>5</v>
      </c>
      <c r="H8" s="73" t="s">
        <v>36</v>
      </c>
      <c r="I8" s="33">
        <v>214</v>
      </c>
      <c r="J8" s="166" t="s">
        <v>33</v>
      </c>
      <c r="K8" s="166">
        <v>28</v>
      </c>
      <c r="L8" s="145">
        <f t="shared" si="1"/>
        <v>0.13084112149532709</v>
      </c>
    </row>
    <row r="9" spans="1:12" ht="12.75" customHeight="1">
      <c r="A9" s="73" t="s">
        <v>202</v>
      </c>
      <c r="B9" s="73" t="s">
        <v>217</v>
      </c>
      <c r="C9" s="73" t="s">
        <v>218</v>
      </c>
      <c r="D9" s="73">
        <v>1</v>
      </c>
      <c r="E9" s="159">
        <v>34010</v>
      </c>
      <c r="F9" s="73" t="s">
        <v>33</v>
      </c>
      <c r="G9" s="73">
        <v>5</v>
      </c>
      <c r="H9" s="73" t="s">
        <v>36</v>
      </c>
      <c r="I9" s="33">
        <v>214</v>
      </c>
      <c r="J9" s="166"/>
      <c r="K9" s="166"/>
      <c r="L9" s="145">
        <f t="shared" si="1"/>
        <v>0</v>
      </c>
    </row>
    <row r="10" spans="1:12" ht="12.75" customHeight="1">
      <c r="A10" s="73" t="s">
        <v>202</v>
      </c>
      <c r="B10" s="73" t="s">
        <v>219</v>
      </c>
      <c r="C10" s="73" t="s">
        <v>220</v>
      </c>
      <c r="D10" s="73">
        <v>1</v>
      </c>
      <c r="E10" s="159">
        <v>7852</v>
      </c>
      <c r="F10" s="73" t="s">
        <v>33</v>
      </c>
      <c r="G10" s="73">
        <v>5</v>
      </c>
      <c r="H10" s="73" t="s">
        <v>36</v>
      </c>
      <c r="I10" s="33">
        <v>214</v>
      </c>
      <c r="J10" s="166"/>
      <c r="K10" s="166"/>
      <c r="L10" s="145">
        <f t="shared" si="1"/>
        <v>0</v>
      </c>
    </row>
    <row r="11" spans="1:12" ht="12.75" customHeight="1">
      <c r="A11" s="73" t="s">
        <v>202</v>
      </c>
      <c r="B11" s="73" t="s">
        <v>221</v>
      </c>
      <c r="C11" s="73" t="s">
        <v>222</v>
      </c>
      <c r="D11" s="73">
        <v>1</v>
      </c>
      <c r="E11" s="159">
        <v>7878</v>
      </c>
      <c r="F11" s="73" t="s">
        <v>33</v>
      </c>
      <c r="G11" s="73">
        <v>5</v>
      </c>
      <c r="H11" s="73" t="s">
        <v>36</v>
      </c>
      <c r="I11" s="33">
        <v>214</v>
      </c>
      <c r="J11" s="166"/>
      <c r="K11" s="166"/>
      <c r="L11" s="145">
        <f t="shared" si="1"/>
        <v>0</v>
      </c>
    </row>
    <row r="12" spans="1:12" ht="12.75" customHeight="1">
      <c r="A12" s="73" t="s">
        <v>202</v>
      </c>
      <c r="B12" s="73" t="s">
        <v>223</v>
      </c>
      <c r="C12" s="73" t="s">
        <v>224</v>
      </c>
      <c r="D12" s="73">
        <v>1</v>
      </c>
      <c r="E12" s="159">
        <v>17999</v>
      </c>
      <c r="F12" s="73" t="s">
        <v>33</v>
      </c>
      <c r="G12" s="73">
        <v>5</v>
      </c>
      <c r="H12" s="73" t="s">
        <v>36</v>
      </c>
      <c r="I12" s="33">
        <v>214</v>
      </c>
      <c r="J12" s="166"/>
      <c r="K12" s="166"/>
      <c r="L12" s="145">
        <f t="shared" si="1"/>
        <v>0</v>
      </c>
    </row>
    <row r="13" spans="1:12" ht="12.75" customHeight="1">
      <c r="A13" s="73" t="s">
        <v>202</v>
      </c>
      <c r="B13" s="73" t="s">
        <v>225</v>
      </c>
      <c r="C13" s="73" t="s">
        <v>226</v>
      </c>
      <c r="D13" s="73">
        <v>1</v>
      </c>
      <c r="E13" s="159">
        <v>7189</v>
      </c>
      <c r="F13" s="73" t="s">
        <v>33</v>
      </c>
      <c r="G13" s="73">
        <v>5</v>
      </c>
      <c r="H13" s="73" t="s">
        <v>36</v>
      </c>
      <c r="I13" s="33">
        <v>214</v>
      </c>
      <c r="J13" s="166"/>
      <c r="K13" s="166"/>
      <c r="L13" s="145">
        <f t="shared" si="1"/>
        <v>0</v>
      </c>
    </row>
    <row r="14" spans="1:12" ht="12.75" customHeight="1">
      <c r="A14" s="73" t="s">
        <v>202</v>
      </c>
      <c r="B14" s="73" t="s">
        <v>241</v>
      </c>
      <c r="C14" s="73" t="s">
        <v>242</v>
      </c>
      <c r="D14" s="73">
        <v>1</v>
      </c>
      <c r="E14" s="159">
        <v>16984</v>
      </c>
      <c r="F14" s="73" t="s">
        <v>33</v>
      </c>
      <c r="G14" s="73">
        <v>5</v>
      </c>
      <c r="H14" s="73" t="s">
        <v>36</v>
      </c>
      <c r="I14" s="33">
        <v>214</v>
      </c>
      <c r="J14" s="166" t="s">
        <v>33</v>
      </c>
      <c r="K14" s="166">
        <v>23</v>
      </c>
      <c r="L14" s="145">
        <f t="shared" si="1"/>
        <v>0.10747663551401869</v>
      </c>
    </row>
    <row r="15" spans="1:12" ht="12.75" customHeight="1">
      <c r="A15" s="73" t="s">
        <v>202</v>
      </c>
      <c r="B15" s="73" t="s">
        <v>243</v>
      </c>
      <c r="C15" s="73" t="s">
        <v>244</v>
      </c>
      <c r="D15" s="73">
        <v>1</v>
      </c>
      <c r="E15" s="159">
        <v>4812</v>
      </c>
      <c r="F15" s="73" t="s">
        <v>33</v>
      </c>
      <c r="G15" s="73">
        <v>5</v>
      </c>
      <c r="H15" s="73" t="s">
        <v>36</v>
      </c>
      <c r="I15" s="33">
        <v>214</v>
      </c>
      <c r="J15" s="166"/>
      <c r="K15" s="166"/>
      <c r="L15" s="145">
        <f t="shared" si="1"/>
        <v>0</v>
      </c>
    </row>
    <row r="16" spans="1:12" ht="12.75" customHeight="1">
      <c r="A16" s="73" t="s">
        <v>202</v>
      </c>
      <c r="B16" s="73" t="s">
        <v>245</v>
      </c>
      <c r="C16" s="73" t="s">
        <v>246</v>
      </c>
      <c r="D16" s="73">
        <v>1</v>
      </c>
      <c r="E16" s="159">
        <v>5909</v>
      </c>
      <c r="F16" s="73" t="s">
        <v>33</v>
      </c>
      <c r="G16" s="73">
        <v>5</v>
      </c>
      <c r="H16" s="73" t="s">
        <v>36</v>
      </c>
      <c r="I16" s="33">
        <v>214</v>
      </c>
      <c r="J16" s="166"/>
      <c r="K16" s="166"/>
      <c r="L16" s="145">
        <f t="shared" si="1"/>
        <v>0</v>
      </c>
    </row>
    <row r="17" spans="1:12" ht="12.75" customHeight="1">
      <c r="A17" s="73" t="s">
        <v>202</v>
      </c>
      <c r="B17" s="73" t="s">
        <v>247</v>
      </c>
      <c r="C17" s="73" t="s">
        <v>248</v>
      </c>
      <c r="D17" s="73">
        <v>1</v>
      </c>
      <c r="E17" s="159">
        <v>4522</v>
      </c>
      <c r="F17" s="73" t="s">
        <v>33</v>
      </c>
      <c r="G17" s="73">
        <v>5</v>
      </c>
      <c r="H17" s="73" t="s">
        <v>36</v>
      </c>
      <c r="I17" s="33">
        <v>214</v>
      </c>
      <c r="J17" s="166"/>
      <c r="K17" s="166"/>
      <c r="L17" s="145">
        <f t="shared" si="1"/>
        <v>0</v>
      </c>
    </row>
    <row r="18" spans="1:12" ht="12.75" customHeight="1">
      <c r="A18" s="73" t="s">
        <v>202</v>
      </c>
      <c r="B18" s="73" t="s">
        <v>249</v>
      </c>
      <c r="C18" s="73" t="s">
        <v>250</v>
      </c>
      <c r="D18" s="73">
        <v>1</v>
      </c>
      <c r="E18" s="159">
        <v>10811</v>
      </c>
      <c r="F18" s="73" t="s">
        <v>33</v>
      </c>
      <c r="G18" s="73">
        <v>5</v>
      </c>
      <c r="H18" s="73" t="s">
        <v>36</v>
      </c>
      <c r="I18" s="33">
        <v>214</v>
      </c>
      <c r="J18" s="166"/>
      <c r="K18" s="166"/>
      <c r="L18" s="145">
        <f t="shared" si="1"/>
        <v>0</v>
      </c>
    </row>
    <row r="19" spans="1:12" ht="18" customHeight="1">
      <c r="A19" s="73" t="s">
        <v>202</v>
      </c>
      <c r="B19" s="73" t="s">
        <v>251</v>
      </c>
      <c r="C19" s="73" t="s">
        <v>252</v>
      </c>
      <c r="D19" s="73">
        <v>1</v>
      </c>
      <c r="E19" s="159">
        <v>6415</v>
      </c>
      <c r="F19" s="73" t="s">
        <v>33</v>
      </c>
      <c r="G19" s="73">
        <v>5</v>
      </c>
      <c r="H19" s="73" t="s">
        <v>36</v>
      </c>
      <c r="I19" s="33">
        <v>214</v>
      </c>
      <c r="J19" s="166"/>
      <c r="K19" s="166"/>
      <c r="L19" s="145">
        <f t="shared" si="1"/>
        <v>0</v>
      </c>
    </row>
    <row r="20" spans="1:12" ht="12.75" customHeight="1">
      <c r="A20" s="73" t="s">
        <v>202</v>
      </c>
      <c r="B20" s="73" t="s">
        <v>253</v>
      </c>
      <c r="C20" s="73" t="s">
        <v>254</v>
      </c>
      <c r="D20" s="73">
        <v>1</v>
      </c>
      <c r="E20" s="159">
        <v>18110</v>
      </c>
      <c r="F20" s="73" t="s">
        <v>33</v>
      </c>
      <c r="G20" s="73">
        <v>5</v>
      </c>
      <c r="H20" s="73" t="s">
        <v>36</v>
      </c>
      <c r="I20" s="33">
        <v>214</v>
      </c>
      <c r="J20" s="166" t="s">
        <v>33</v>
      </c>
      <c r="K20" s="166">
        <v>8</v>
      </c>
      <c r="L20" s="145">
        <f t="shared" si="1"/>
        <v>3.7383177570093455E-2</v>
      </c>
    </row>
    <row r="21" spans="1:12" ht="12.75" customHeight="1">
      <c r="A21" s="73" t="s">
        <v>202</v>
      </c>
      <c r="B21" s="73" t="s">
        <v>255</v>
      </c>
      <c r="C21" s="73" t="s">
        <v>256</v>
      </c>
      <c r="D21" s="73">
        <v>1</v>
      </c>
      <c r="E21" s="159">
        <v>12042</v>
      </c>
      <c r="F21" s="73" t="s">
        <v>33</v>
      </c>
      <c r="G21" s="73">
        <v>5</v>
      </c>
      <c r="H21" s="73" t="s">
        <v>36</v>
      </c>
      <c r="I21" s="33">
        <v>214</v>
      </c>
      <c r="J21" s="166" t="s">
        <v>33</v>
      </c>
      <c r="K21" s="166">
        <v>1</v>
      </c>
      <c r="L21" s="145">
        <f t="shared" si="1"/>
        <v>4.6728971962616819E-3</v>
      </c>
    </row>
    <row r="22" spans="1:12" ht="12.75" customHeight="1">
      <c r="A22" s="73" t="s">
        <v>202</v>
      </c>
      <c r="B22" s="73" t="s">
        <v>257</v>
      </c>
      <c r="C22" s="73" t="s">
        <v>258</v>
      </c>
      <c r="D22" s="73">
        <v>1</v>
      </c>
      <c r="E22" s="159">
        <v>5014</v>
      </c>
      <c r="F22" s="73" t="s">
        <v>33</v>
      </c>
      <c r="G22" s="73">
        <v>5</v>
      </c>
      <c r="H22" s="73" t="s">
        <v>36</v>
      </c>
      <c r="I22" s="33">
        <v>214</v>
      </c>
      <c r="J22" s="166"/>
      <c r="K22" s="166"/>
      <c r="L22" s="145">
        <f t="shared" si="1"/>
        <v>0</v>
      </c>
    </row>
    <row r="23" spans="1:12" ht="12.75" customHeight="1">
      <c r="A23" s="73" t="s">
        <v>202</v>
      </c>
      <c r="B23" s="73" t="s">
        <v>259</v>
      </c>
      <c r="C23" s="73" t="s">
        <v>260</v>
      </c>
      <c r="D23" s="73">
        <v>1</v>
      </c>
      <c r="E23" s="159">
        <v>4655</v>
      </c>
      <c r="F23" s="73" t="s">
        <v>33</v>
      </c>
      <c r="G23" s="73">
        <v>5</v>
      </c>
      <c r="H23" s="73" t="s">
        <v>36</v>
      </c>
      <c r="I23" s="33">
        <v>214</v>
      </c>
      <c r="J23" s="166"/>
      <c r="K23" s="166"/>
      <c r="L23" s="145">
        <f t="shared" si="1"/>
        <v>0</v>
      </c>
    </row>
    <row r="24" spans="1:12" ht="12.75" customHeight="1">
      <c r="A24" s="73" t="s">
        <v>202</v>
      </c>
      <c r="B24" s="73" t="s">
        <v>261</v>
      </c>
      <c r="C24" s="73" t="s">
        <v>262</v>
      </c>
      <c r="D24" s="73">
        <v>1</v>
      </c>
      <c r="E24" s="159">
        <v>5058</v>
      </c>
      <c r="F24" s="73" t="s">
        <v>33</v>
      </c>
      <c r="G24" s="73">
        <v>5</v>
      </c>
      <c r="H24" s="73" t="s">
        <v>36</v>
      </c>
      <c r="I24" s="33">
        <v>214</v>
      </c>
      <c r="J24" s="166"/>
      <c r="K24" s="166"/>
      <c r="L24" s="145">
        <f t="shared" si="1"/>
        <v>0</v>
      </c>
    </row>
    <row r="25" spans="1:12" ht="12.75" customHeight="1">
      <c r="A25" s="73" t="s">
        <v>202</v>
      </c>
      <c r="B25" s="73" t="s">
        <v>263</v>
      </c>
      <c r="C25" s="73" t="s">
        <v>264</v>
      </c>
      <c r="D25" s="73">
        <v>1</v>
      </c>
      <c r="E25" s="159">
        <v>8716</v>
      </c>
      <c r="F25" s="73" t="s">
        <v>33</v>
      </c>
      <c r="G25" s="73">
        <v>5</v>
      </c>
      <c r="H25" s="73" t="s">
        <v>36</v>
      </c>
      <c r="I25" s="33">
        <v>214</v>
      </c>
      <c r="J25" s="166" t="s">
        <v>33</v>
      </c>
      <c r="K25" s="166">
        <v>7</v>
      </c>
      <c r="L25" s="145">
        <f t="shared" si="1"/>
        <v>3.2710280373831772E-2</v>
      </c>
    </row>
    <row r="26" spans="1:12" ht="18" customHeight="1">
      <c r="A26" s="73" t="s">
        <v>202</v>
      </c>
      <c r="B26" s="73" t="s">
        <v>265</v>
      </c>
      <c r="C26" s="73" t="s">
        <v>266</v>
      </c>
      <c r="D26" s="73">
        <v>1</v>
      </c>
      <c r="E26" s="159">
        <v>5458</v>
      </c>
      <c r="F26" s="73" t="s">
        <v>33</v>
      </c>
      <c r="G26" s="73">
        <v>5</v>
      </c>
      <c r="H26" s="73" t="s">
        <v>36</v>
      </c>
      <c r="I26" s="33">
        <v>214</v>
      </c>
      <c r="J26" s="166" t="s">
        <v>33</v>
      </c>
      <c r="K26" s="166">
        <v>28</v>
      </c>
      <c r="L26" s="145">
        <f t="shared" si="1"/>
        <v>0.13084112149532709</v>
      </c>
    </row>
    <row r="27" spans="1:12" ht="18" customHeight="1">
      <c r="A27" s="73" t="s">
        <v>202</v>
      </c>
      <c r="B27" s="73" t="s">
        <v>267</v>
      </c>
      <c r="C27" s="73" t="s">
        <v>268</v>
      </c>
      <c r="D27" s="73">
        <v>1</v>
      </c>
      <c r="E27" s="159">
        <v>5729</v>
      </c>
      <c r="F27" s="73" t="s">
        <v>33</v>
      </c>
      <c r="G27" s="73">
        <v>5</v>
      </c>
      <c r="H27" s="73" t="s">
        <v>36</v>
      </c>
      <c r="I27" s="33">
        <v>214</v>
      </c>
      <c r="J27" s="166" t="s">
        <v>33</v>
      </c>
      <c r="K27" s="166">
        <v>15</v>
      </c>
      <c r="L27" s="145">
        <f t="shared" si="1"/>
        <v>7.0093457943925228E-2</v>
      </c>
    </row>
    <row r="28" spans="1:12" ht="18" customHeight="1">
      <c r="A28" s="73" t="s">
        <v>202</v>
      </c>
      <c r="B28" s="73" t="s">
        <v>269</v>
      </c>
      <c r="C28" s="73" t="s">
        <v>270</v>
      </c>
      <c r="D28" s="73">
        <v>1</v>
      </c>
      <c r="E28" s="159">
        <v>6106</v>
      </c>
      <c r="F28" s="73" t="s">
        <v>33</v>
      </c>
      <c r="G28" s="73">
        <v>5</v>
      </c>
      <c r="H28" s="73" t="s">
        <v>36</v>
      </c>
      <c r="I28" s="33">
        <v>214</v>
      </c>
      <c r="J28" s="166"/>
      <c r="K28" s="166"/>
      <c r="L28" s="145">
        <f t="shared" si="1"/>
        <v>0</v>
      </c>
    </row>
    <row r="29" spans="1:12" ht="12.75" customHeight="1">
      <c r="A29" s="73" t="s">
        <v>202</v>
      </c>
      <c r="B29" s="73" t="s">
        <v>273</v>
      </c>
      <c r="C29" s="73" t="s">
        <v>274</v>
      </c>
      <c r="D29" s="73">
        <v>1</v>
      </c>
      <c r="E29" s="159">
        <v>7899</v>
      </c>
      <c r="F29" s="73" t="s">
        <v>33</v>
      </c>
      <c r="G29" s="73">
        <v>5</v>
      </c>
      <c r="H29" s="73" t="s">
        <v>36</v>
      </c>
      <c r="I29" s="33">
        <v>214</v>
      </c>
      <c r="J29" s="166"/>
      <c r="K29" s="166"/>
      <c r="L29" s="145">
        <f t="shared" si="1"/>
        <v>0</v>
      </c>
    </row>
    <row r="30" spans="1:12" ht="12.75" customHeight="1">
      <c r="A30" s="74" t="s">
        <v>202</v>
      </c>
      <c r="B30" s="74" t="s">
        <v>275</v>
      </c>
      <c r="C30" s="74" t="s">
        <v>276</v>
      </c>
      <c r="D30" s="74">
        <v>1</v>
      </c>
      <c r="E30" s="160">
        <v>12048</v>
      </c>
      <c r="F30" s="74" t="s">
        <v>33</v>
      </c>
      <c r="G30" s="74">
        <v>5</v>
      </c>
      <c r="H30" s="74" t="s">
        <v>36</v>
      </c>
      <c r="I30" s="168">
        <v>214</v>
      </c>
      <c r="J30" s="68"/>
      <c r="K30" s="68"/>
      <c r="L30" s="146">
        <f t="shared" si="1"/>
        <v>0</v>
      </c>
    </row>
    <row r="31" spans="1:12" ht="12.75" customHeight="1">
      <c r="A31" s="33"/>
      <c r="B31" s="34">
        <f>COUNTA(B6:B30)</f>
        <v>25</v>
      </c>
      <c r="C31" s="33"/>
      <c r="D31" s="79">
        <f>COUNTIF(D6:D30, "1")</f>
        <v>25</v>
      </c>
      <c r="E31" s="37">
        <f>SUM(E6:E30)</f>
        <v>241873</v>
      </c>
      <c r="F31" s="85">
        <f>G31/B31</f>
        <v>1</v>
      </c>
      <c r="G31" s="34">
        <f>COUNTIF(G6:G30, "&gt;0")</f>
        <v>25</v>
      </c>
      <c r="H31" s="33"/>
      <c r="I31" s="37">
        <f>SUM(I6:I30)</f>
        <v>5350</v>
      </c>
      <c r="J31" s="62">
        <f>COUNTA(J6:J30)</f>
        <v>7</v>
      </c>
      <c r="K31" s="169">
        <f>SUM(K6:K30)</f>
        <v>110</v>
      </c>
      <c r="L31" s="45">
        <f>K31/I31</f>
        <v>2.0560747663551402E-2</v>
      </c>
    </row>
    <row r="32" spans="1:12" ht="8.25" customHeight="1">
      <c r="A32" s="33"/>
      <c r="B32" s="34"/>
      <c r="C32" s="33"/>
      <c r="D32" s="57"/>
      <c r="E32" s="171"/>
      <c r="F32" s="56"/>
      <c r="G32" s="56"/>
      <c r="H32" s="56"/>
      <c r="I32" s="59"/>
      <c r="J32" s="147"/>
      <c r="K32" s="36"/>
      <c r="L32" s="36"/>
    </row>
    <row r="33" spans="1:12" ht="12.75" customHeight="1">
      <c r="A33" s="73" t="s">
        <v>286</v>
      </c>
      <c r="B33" s="73" t="s">
        <v>287</v>
      </c>
      <c r="C33" s="73" t="s">
        <v>288</v>
      </c>
      <c r="D33" s="73">
        <v>1</v>
      </c>
      <c r="E33" s="159">
        <v>11665</v>
      </c>
      <c r="F33" s="73" t="s">
        <v>33</v>
      </c>
      <c r="G33" s="73">
        <v>5</v>
      </c>
      <c r="H33" s="73" t="s">
        <v>36</v>
      </c>
      <c r="I33" s="33">
        <v>214</v>
      </c>
      <c r="J33" s="166"/>
      <c r="K33" s="166"/>
      <c r="L33" s="145">
        <f t="shared" ref="L33:L50" si="2">K33/I33</f>
        <v>0</v>
      </c>
    </row>
    <row r="34" spans="1:12" ht="18" customHeight="1">
      <c r="A34" s="73" t="s">
        <v>286</v>
      </c>
      <c r="B34" s="73" t="s">
        <v>293</v>
      </c>
      <c r="C34" s="73" t="s">
        <v>294</v>
      </c>
      <c r="D34" s="73">
        <v>1</v>
      </c>
      <c r="E34" s="159">
        <v>6826</v>
      </c>
      <c r="F34" s="73" t="s">
        <v>33</v>
      </c>
      <c r="G34" s="73">
        <v>5</v>
      </c>
      <c r="H34" s="73" t="s">
        <v>36</v>
      </c>
      <c r="I34" s="33">
        <v>214</v>
      </c>
      <c r="J34" s="166"/>
      <c r="K34" s="166"/>
      <c r="L34" s="145">
        <f t="shared" si="2"/>
        <v>0</v>
      </c>
    </row>
    <row r="35" spans="1:12" ht="12.75" customHeight="1">
      <c r="A35" s="73" t="s">
        <v>286</v>
      </c>
      <c r="B35" s="73" t="s">
        <v>321</v>
      </c>
      <c r="C35" s="73" t="s">
        <v>322</v>
      </c>
      <c r="D35" s="73">
        <v>1</v>
      </c>
      <c r="E35" s="159">
        <v>26400</v>
      </c>
      <c r="F35" s="73" t="s">
        <v>33</v>
      </c>
      <c r="G35" s="73">
        <v>5</v>
      </c>
      <c r="H35" s="73" t="s">
        <v>36</v>
      </c>
      <c r="I35" s="33">
        <v>214</v>
      </c>
      <c r="J35" s="166"/>
      <c r="K35" s="166"/>
      <c r="L35" s="145">
        <f t="shared" ref="L35:L36" si="3">K35/I35</f>
        <v>0</v>
      </c>
    </row>
    <row r="36" spans="1:12" ht="12.75" customHeight="1">
      <c r="A36" s="73" t="s">
        <v>286</v>
      </c>
      <c r="B36" s="73" t="s">
        <v>329</v>
      </c>
      <c r="C36" s="73" t="s">
        <v>330</v>
      </c>
      <c r="D36" s="73">
        <v>1</v>
      </c>
      <c r="E36" s="159">
        <v>7817</v>
      </c>
      <c r="F36" s="73" t="s">
        <v>33</v>
      </c>
      <c r="G36" s="73">
        <v>5</v>
      </c>
      <c r="H36" s="73" t="s">
        <v>36</v>
      </c>
      <c r="I36" s="33">
        <v>214</v>
      </c>
      <c r="J36" s="166"/>
      <c r="K36" s="166"/>
      <c r="L36" s="145">
        <f t="shared" si="3"/>
        <v>0</v>
      </c>
    </row>
    <row r="37" spans="1:12" ht="12.75" customHeight="1">
      <c r="A37" s="73" t="s">
        <v>286</v>
      </c>
      <c r="B37" s="73" t="s">
        <v>335</v>
      </c>
      <c r="C37" s="73" t="s">
        <v>336</v>
      </c>
      <c r="D37" s="73">
        <v>1</v>
      </c>
      <c r="E37" s="159">
        <v>23527</v>
      </c>
      <c r="F37" s="73" t="s">
        <v>33</v>
      </c>
      <c r="G37" s="73">
        <v>5</v>
      </c>
      <c r="H37" s="73" t="s">
        <v>36</v>
      </c>
      <c r="I37" s="33">
        <v>214</v>
      </c>
      <c r="J37" s="166"/>
      <c r="K37" s="166"/>
      <c r="L37" s="145">
        <f t="shared" ref="L37:L49" si="4">K37/I37</f>
        <v>0</v>
      </c>
    </row>
    <row r="38" spans="1:12" ht="12.75" customHeight="1">
      <c r="A38" s="73" t="s">
        <v>286</v>
      </c>
      <c r="B38" s="73" t="s">
        <v>337</v>
      </c>
      <c r="C38" s="73" t="s">
        <v>338</v>
      </c>
      <c r="D38" s="73">
        <v>1</v>
      </c>
      <c r="E38" s="159">
        <v>9497</v>
      </c>
      <c r="F38" s="73" t="s">
        <v>33</v>
      </c>
      <c r="G38" s="73">
        <v>5</v>
      </c>
      <c r="H38" s="73" t="s">
        <v>36</v>
      </c>
      <c r="I38" s="33">
        <v>214</v>
      </c>
      <c r="J38" s="166"/>
      <c r="K38" s="166"/>
      <c r="L38" s="145">
        <f t="shared" si="4"/>
        <v>0</v>
      </c>
    </row>
    <row r="39" spans="1:12" ht="12.75" customHeight="1">
      <c r="A39" s="73" t="s">
        <v>286</v>
      </c>
      <c r="B39" s="73" t="s">
        <v>339</v>
      </c>
      <c r="C39" s="73" t="s">
        <v>340</v>
      </c>
      <c r="D39" s="73">
        <v>1</v>
      </c>
      <c r="E39" s="159">
        <v>15258</v>
      </c>
      <c r="F39" s="73" t="s">
        <v>33</v>
      </c>
      <c r="G39" s="73">
        <v>5</v>
      </c>
      <c r="H39" s="73" t="s">
        <v>36</v>
      </c>
      <c r="I39" s="33">
        <v>214</v>
      </c>
      <c r="J39" s="166"/>
      <c r="K39" s="166"/>
      <c r="L39" s="145">
        <f t="shared" si="4"/>
        <v>0</v>
      </c>
    </row>
    <row r="40" spans="1:12" ht="12.75" customHeight="1">
      <c r="A40" s="73" t="s">
        <v>286</v>
      </c>
      <c r="B40" s="73" t="s">
        <v>341</v>
      </c>
      <c r="C40" s="73" t="s">
        <v>342</v>
      </c>
      <c r="D40" s="73">
        <v>1</v>
      </c>
      <c r="E40" s="159">
        <v>8533</v>
      </c>
      <c r="F40" s="73" t="s">
        <v>33</v>
      </c>
      <c r="G40" s="73">
        <v>5</v>
      </c>
      <c r="H40" s="73" t="s">
        <v>36</v>
      </c>
      <c r="I40" s="33">
        <v>214</v>
      </c>
      <c r="J40" s="166"/>
      <c r="K40" s="166"/>
      <c r="L40" s="145">
        <f t="shared" si="4"/>
        <v>0</v>
      </c>
    </row>
    <row r="41" spans="1:12" ht="12.75" customHeight="1">
      <c r="A41" s="73" t="s">
        <v>286</v>
      </c>
      <c r="B41" s="73" t="s">
        <v>353</v>
      </c>
      <c r="C41" s="73" t="s">
        <v>354</v>
      </c>
      <c r="D41" s="73">
        <v>1</v>
      </c>
      <c r="E41" s="159">
        <v>433</v>
      </c>
      <c r="F41" s="73" t="s">
        <v>33</v>
      </c>
      <c r="G41" s="73">
        <v>5</v>
      </c>
      <c r="H41" s="73" t="s">
        <v>36</v>
      </c>
      <c r="I41" s="33">
        <v>214</v>
      </c>
      <c r="J41" s="166" t="s">
        <v>33</v>
      </c>
      <c r="K41" s="166">
        <v>29</v>
      </c>
      <c r="L41" s="145">
        <f t="shared" si="4"/>
        <v>0.13551401869158877</v>
      </c>
    </row>
    <row r="42" spans="1:12" ht="12.75" customHeight="1">
      <c r="A42" s="73" t="s">
        <v>286</v>
      </c>
      <c r="B42" s="73" t="s">
        <v>355</v>
      </c>
      <c r="C42" s="73" t="s">
        <v>356</v>
      </c>
      <c r="D42" s="73">
        <v>1</v>
      </c>
      <c r="E42" s="159">
        <v>13543</v>
      </c>
      <c r="F42" s="73" t="s">
        <v>33</v>
      </c>
      <c r="G42" s="73">
        <v>5</v>
      </c>
      <c r="H42" s="73" t="s">
        <v>36</v>
      </c>
      <c r="I42" s="33">
        <v>214</v>
      </c>
      <c r="J42" s="166"/>
      <c r="K42" s="166"/>
      <c r="L42" s="145">
        <f t="shared" si="4"/>
        <v>0</v>
      </c>
    </row>
    <row r="43" spans="1:12" ht="12.75" customHeight="1">
      <c r="A43" s="73" t="s">
        <v>286</v>
      </c>
      <c r="B43" s="73" t="s">
        <v>357</v>
      </c>
      <c r="C43" s="73" t="s">
        <v>358</v>
      </c>
      <c r="D43" s="73">
        <v>1</v>
      </c>
      <c r="E43" s="159">
        <v>4105</v>
      </c>
      <c r="F43" s="73" t="s">
        <v>33</v>
      </c>
      <c r="G43" s="73">
        <v>5</v>
      </c>
      <c r="H43" s="73" t="s">
        <v>36</v>
      </c>
      <c r="I43" s="33">
        <v>214</v>
      </c>
      <c r="J43" s="166"/>
      <c r="K43" s="166"/>
      <c r="L43" s="145">
        <f t="shared" si="4"/>
        <v>0</v>
      </c>
    </row>
    <row r="44" spans="1:12" ht="12.75" customHeight="1">
      <c r="A44" s="73" t="s">
        <v>286</v>
      </c>
      <c r="B44" s="73" t="s">
        <v>359</v>
      </c>
      <c r="C44" s="73" t="s">
        <v>360</v>
      </c>
      <c r="D44" s="73">
        <v>1</v>
      </c>
      <c r="E44" s="159">
        <v>3850</v>
      </c>
      <c r="F44" s="73" t="s">
        <v>33</v>
      </c>
      <c r="G44" s="73">
        <v>5</v>
      </c>
      <c r="H44" s="73" t="s">
        <v>36</v>
      </c>
      <c r="I44" s="33">
        <v>214</v>
      </c>
      <c r="J44" s="166"/>
      <c r="K44" s="166"/>
      <c r="L44" s="145">
        <f t="shared" si="4"/>
        <v>0</v>
      </c>
    </row>
    <row r="45" spans="1:12" ht="17.25" customHeight="1">
      <c r="A45" s="73" t="s">
        <v>286</v>
      </c>
      <c r="B45" s="73" t="s">
        <v>361</v>
      </c>
      <c r="C45" s="73" t="s">
        <v>362</v>
      </c>
      <c r="D45" s="73">
        <v>1</v>
      </c>
      <c r="E45" s="159">
        <v>16914</v>
      </c>
      <c r="F45" s="73" t="s">
        <v>33</v>
      </c>
      <c r="G45" s="73">
        <v>5</v>
      </c>
      <c r="H45" s="73" t="s">
        <v>36</v>
      </c>
      <c r="I45" s="33">
        <v>214</v>
      </c>
      <c r="J45" s="166" t="s">
        <v>33</v>
      </c>
      <c r="K45" s="166">
        <v>16</v>
      </c>
      <c r="L45" s="145">
        <f t="shared" si="4"/>
        <v>7.476635514018691E-2</v>
      </c>
    </row>
    <row r="46" spans="1:12" ht="12.75" customHeight="1">
      <c r="A46" s="73" t="s">
        <v>286</v>
      </c>
      <c r="B46" s="73" t="s">
        <v>363</v>
      </c>
      <c r="C46" s="73" t="s">
        <v>364</v>
      </c>
      <c r="D46" s="73">
        <v>1</v>
      </c>
      <c r="E46" s="159">
        <v>3837</v>
      </c>
      <c r="F46" s="73" t="s">
        <v>33</v>
      </c>
      <c r="G46" s="73">
        <v>5</v>
      </c>
      <c r="H46" s="73" t="s">
        <v>36</v>
      </c>
      <c r="I46" s="33">
        <v>214</v>
      </c>
      <c r="J46" s="166" t="s">
        <v>33</v>
      </c>
      <c r="K46" s="166">
        <v>61</v>
      </c>
      <c r="L46" s="145">
        <f t="shared" si="4"/>
        <v>0.28504672897196259</v>
      </c>
    </row>
    <row r="47" spans="1:12" ht="18" customHeight="1">
      <c r="A47" s="73" t="s">
        <v>286</v>
      </c>
      <c r="B47" s="73" t="s">
        <v>365</v>
      </c>
      <c r="C47" s="73" t="s">
        <v>366</v>
      </c>
      <c r="D47" s="73">
        <v>1</v>
      </c>
      <c r="E47" s="159">
        <v>5604</v>
      </c>
      <c r="F47" s="73" t="s">
        <v>33</v>
      </c>
      <c r="G47" s="73">
        <v>5</v>
      </c>
      <c r="H47" s="73" t="s">
        <v>36</v>
      </c>
      <c r="I47" s="33">
        <v>214</v>
      </c>
      <c r="J47" s="166"/>
      <c r="K47" s="166"/>
      <c r="L47" s="145">
        <f t="shared" si="4"/>
        <v>0</v>
      </c>
    </row>
    <row r="48" spans="1:12" ht="12.75" customHeight="1">
      <c r="A48" s="73" t="s">
        <v>286</v>
      </c>
      <c r="B48" s="73" t="s">
        <v>367</v>
      </c>
      <c r="C48" s="73" t="s">
        <v>368</v>
      </c>
      <c r="D48" s="73">
        <v>1</v>
      </c>
      <c r="E48" s="159">
        <v>6096</v>
      </c>
      <c r="F48" s="73" t="s">
        <v>33</v>
      </c>
      <c r="G48" s="73">
        <v>5</v>
      </c>
      <c r="H48" s="73" t="s">
        <v>36</v>
      </c>
      <c r="I48" s="33">
        <v>214</v>
      </c>
      <c r="J48" s="166"/>
      <c r="K48" s="166"/>
      <c r="L48" s="145">
        <f t="shared" si="4"/>
        <v>0</v>
      </c>
    </row>
    <row r="49" spans="1:12" ht="12.75" customHeight="1">
      <c r="A49" s="73" t="s">
        <v>286</v>
      </c>
      <c r="B49" s="73" t="s">
        <v>371</v>
      </c>
      <c r="C49" s="73" t="s">
        <v>372</v>
      </c>
      <c r="D49" s="73">
        <v>1</v>
      </c>
      <c r="E49" s="159">
        <v>4045</v>
      </c>
      <c r="F49" s="73" t="s">
        <v>33</v>
      </c>
      <c r="G49" s="73">
        <v>5</v>
      </c>
      <c r="H49" s="73" t="s">
        <v>36</v>
      </c>
      <c r="I49" s="33">
        <v>214</v>
      </c>
      <c r="J49" s="166"/>
      <c r="K49" s="166"/>
      <c r="L49" s="145">
        <f t="shared" si="4"/>
        <v>0</v>
      </c>
    </row>
    <row r="50" spans="1:12" ht="12.75" customHeight="1">
      <c r="A50" s="74" t="s">
        <v>286</v>
      </c>
      <c r="B50" s="74" t="s">
        <v>373</v>
      </c>
      <c r="C50" s="74" t="s">
        <v>374</v>
      </c>
      <c r="D50" s="74">
        <v>1</v>
      </c>
      <c r="E50" s="160">
        <v>2832</v>
      </c>
      <c r="F50" s="74" t="s">
        <v>33</v>
      </c>
      <c r="G50" s="74">
        <v>5</v>
      </c>
      <c r="H50" s="74" t="s">
        <v>36</v>
      </c>
      <c r="I50" s="168">
        <v>214</v>
      </c>
      <c r="J50" s="68" t="s">
        <v>33</v>
      </c>
      <c r="K50" s="68">
        <v>28</v>
      </c>
      <c r="L50" s="146">
        <f t="shared" si="2"/>
        <v>0.13084112149532709</v>
      </c>
    </row>
    <row r="51" spans="1:12" ht="12.75" customHeight="1">
      <c r="A51" s="33"/>
      <c r="B51" s="34">
        <f>COUNTA(B33:B50)</f>
        <v>18</v>
      </c>
      <c r="C51" s="33"/>
      <c r="D51" s="79">
        <f>COUNTIF(D33:D50, "1")</f>
        <v>18</v>
      </c>
      <c r="E51" s="37">
        <f>SUM(E33:E50)</f>
        <v>170782</v>
      </c>
      <c r="F51" s="85">
        <f>G51/B51</f>
        <v>1</v>
      </c>
      <c r="G51" s="34">
        <f>COUNTIF(G33:G50, "&gt;0")</f>
        <v>18</v>
      </c>
      <c r="H51" s="33"/>
      <c r="I51" s="37">
        <f>SUM(I33:I50)</f>
        <v>3852</v>
      </c>
      <c r="J51" s="62">
        <f>COUNTA(J33:J50)</f>
        <v>4</v>
      </c>
      <c r="K51" s="169">
        <f>SUM(K33:K50)</f>
        <v>134</v>
      </c>
      <c r="L51" s="45">
        <f>K51/I51</f>
        <v>3.47871235721703E-2</v>
      </c>
    </row>
    <row r="52" spans="1:12" ht="8.25" customHeight="1">
      <c r="A52" s="33"/>
      <c r="B52" s="34"/>
      <c r="C52" s="33"/>
      <c r="D52" s="79"/>
      <c r="E52" s="37"/>
      <c r="F52" s="85"/>
      <c r="G52" s="34"/>
      <c r="H52" s="33"/>
      <c r="I52" s="37"/>
      <c r="J52" s="62"/>
      <c r="K52" s="169"/>
      <c r="L52" s="45"/>
    </row>
    <row r="53" spans="1:12" ht="12.75" customHeight="1">
      <c r="A53" s="73" t="s">
        <v>413</v>
      </c>
      <c r="B53" s="73" t="s">
        <v>416</v>
      </c>
      <c r="C53" s="73" t="s">
        <v>417</v>
      </c>
      <c r="D53" s="73">
        <v>1</v>
      </c>
      <c r="E53" s="159">
        <v>49796</v>
      </c>
      <c r="F53" s="73" t="s">
        <v>33</v>
      </c>
      <c r="G53" s="73">
        <v>5</v>
      </c>
      <c r="H53" s="73" t="s">
        <v>36</v>
      </c>
      <c r="I53" s="33">
        <v>214</v>
      </c>
      <c r="J53" s="166"/>
      <c r="K53" s="166"/>
      <c r="L53" s="145">
        <f t="shared" ref="L53:L56" si="5">K53/I53</f>
        <v>0</v>
      </c>
    </row>
    <row r="54" spans="1:12" ht="12.75" customHeight="1">
      <c r="A54" s="73" t="s">
        <v>413</v>
      </c>
      <c r="B54" s="73" t="s">
        <v>418</v>
      </c>
      <c r="C54" s="73" t="s">
        <v>419</v>
      </c>
      <c r="D54" s="73">
        <v>1</v>
      </c>
      <c r="E54" s="159">
        <v>11120</v>
      </c>
      <c r="F54" s="73" t="s">
        <v>33</v>
      </c>
      <c r="G54" s="73">
        <v>5</v>
      </c>
      <c r="H54" s="73" t="s">
        <v>36</v>
      </c>
      <c r="I54" s="33">
        <v>214</v>
      </c>
      <c r="J54" s="166"/>
      <c r="K54" s="166"/>
      <c r="L54" s="145">
        <f t="shared" si="5"/>
        <v>0</v>
      </c>
    </row>
    <row r="55" spans="1:12" ht="12.75" customHeight="1">
      <c r="A55" s="73" t="s">
        <v>413</v>
      </c>
      <c r="B55" s="73" t="s">
        <v>420</v>
      </c>
      <c r="C55" s="73" t="s">
        <v>421</v>
      </c>
      <c r="D55" s="73">
        <v>1</v>
      </c>
      <c r="E55" s="159">
        <v>18479</v>
      </c>
      <c r="F55" s="73" t="s">
        <v>33</v>
      </c>
      <c r="G55" s="73">
        <v>5</v>
      </c>
      <c r="H55" s="73" t="s">
        <v>36</v>
      </c>
      <c r="I55" s="33">
        <v>214</v>
      </c>
      <c r="J55" s="166"/>
      <c r="K55" s="166"/>
      <c r="L55" s="145">
        <f t="shared" si="5"/>
        <v>0</v>
      </c>
    </row>
    <row r="56" spans="1:12" ht="12.75" customHeight="1">
      <c r="A56" s="73" t="s">
        <v>413</v>
      </c>
      <c r="B56" s="73" t="s">
        <v>422</v>
      </c>
      <c r="C56" s="73" t="s">
        <v>423</v>
      </c>
      <c r="D56" s="73">
        <v>1</v>
      </c>
      <c r="E56" s="159">
        <v>25412</v>
      </c>
      <c r="F56" s="73" t="s">
        <v>33</v>
      </c>
      <c r="G56" s="73">
        <v>5</v>
      </c>
      <c r="H56" s="73" t="s">
        <v>36</v>
      </c>
      <c r="I56" s="33">
        <v>214</v>
      </c>
      <c r="J56" s="166"/>
      <c r="K56" s="166"/>
      <c r="L56" s="145">
        <f t="shared" si="5"/>
        <v>0</v>
      </c>
    </row>
    <row r="57" spans="1:12" ht="18" customHeight="1">
      <c r="A57" s="74" t="s">
        <v>413</v>
      </c>
      <c r="B57" s="74" t="s">
        <v>426</v>
      </c>
      <c r="C57" s="74" t="s">
        <v>427</v>
      </c>
      <c r="D57" s="74">
        <v>1</v>
      </c>
      <c r="E57" s="160">
        <v>12738</v>
      </c>
      <c r="F57" s="74" t="s">
        <v>33</v>
      </c>
      <c r="G57" s="74">
        <v>5</v>
      </c>
      <c r="H57" s="74" t="s">
        <v>36</v>
      </c>
      <c r="I57" s="168">
        <v>214</v>
      </c>
      <c r="J57" s="68" t="s">
        <v>33</v>
      </c>
      <c r="K57" s="68">
        <v>14</v>
      </c>
      <c r="L57" s="146">
        <f t="shared" ref="L57" si="6">K57/I57</f>
        <v>6.5420560747663545E-2</v>
      </c>
    </row>
    <row r="58" spans="1:12" ht="12.75" customHeight="1">
      <c r="A58" s="33"/>
      <c r="B58" s="34">
        <f>COUNTA(B53:B57)</f>
        <v>5</v>
      </c>
      <c r="C58" s="33"/>
      <c r="D58" s="79">
        <f>COUNTIF(D53:D57, "1")</f>
        <v>5</v>
      </c>
      <c r="E58" s="37">
        <f>SUM(E53:E57)</f>
        <v>117545</v>
      </c>
      <c r="F58" s="85">
        <f>G58/B58</f>
        <v>1</v>
      </c>
      <c r="G58" s="34">
        <f>COUNTIF(G53:G57, "&gt;0")</f>
        <v>5</v>
      </c>
      <c r="H58" s="33"/>
      <c r="I58" s="37">
        <f>SUM(I53:I57)</f>
        <v>1070</v>
      </c>
      <c r="J58" s="62">
        <f>COUNTA(J53:J57)</f>
        <v>1</v>
      </c>
      <c r="K58" s="169">
        <f>SUM(K53:K57)</f>
        <v>14</v>
      </c>
      <c r="L58" s="45">
        <f>K58/I58</f>
        <v>1.3084112149532711E-2</v>
      </c>
    </row>
    <row r="59" spans="1:12" ht="8.25" customHeight="1">
      <c r="A59" s="33"/>
      <c r="B59" s="34"/>
      <c r="C59" s="33"/>
      <c r="D59" s="79"/>
      <c r="E59" s="37"/>
      <c r="F59" s="85"/>
      <c r="G59" s="34"/>
      <c r="H59" s="33"/>
      <c r="I59" s="37"/>
      <c r="J59" s="62"/>
      <c r="K59" s="169"/>
      <c r="L59" s="45"/>
    </row>
    <row r="60" spans="1:12" ht="12.75" customHeight="1">
      <c r="A60" s="73" t="s">
        <v>432</v>
      </c>
      <c r="B60" s="73" t="s">
        <v>435</v>
      </c>
      <c r="C60" s="73" t="s">
        <v>436</v>
      </c>
      <c r="D60" s="73">
        <v>1</v>
      </c>
      <c r="E60" s="159">
        <v>14376</v>
      </c>
      <c r="F60" s="73" t="s">
        <v>33</v>
      </c>
      <c r="G60" s="73">
        <v>5</v>
      </c>
      <c r="H60" s="73" t="s">
        <v>36</v>
      </c>
      <c r="I60" s="33">
        <v>214</v>
      </c>
      <c r="J60" s="166"/>
      <c r="K60" s="166"/>
      <c r="L60" s="145">
        <f t="shared" ref="L60:L93" si="7">K60/I60</f>
        <v>0</v>
      </c>
    </row>
    <row r="61" spans="1:12" ht="12.75" customHeight="1">
      <c r="A61" s="73" t="s">
        <v>432</v>
      </c>
      <c r="B61" s="73" t="s">
        <v>447</v>
      </c>
      <c r="C61" s="73" t="s">
        <v>448</v>
      </c>
      <c r="D61" s="73">
        <v>1</v>
      </c>
      <c r="E61" s="159">
        <v>33451</v>
      </c>
      <c r="F61" s="73" t="s">
        <v>33</v>
      </c>
      <c r="G61" s="73">
        <v>5</v>
      </c>
      <c r="H61" s="73" t="s">
        <v>36</v>
      </c>
      <c r="I61" s="33">
        <v>214</v>
      </c>
      <c r="J61" s="166"/>
      <c r="K61" s="166"/>
      <c r="L61" s="145">
        <f t="shared" si="7"/>
        <v>0</v>
      </c>
    </row>
    <row r="62" spans="1:12" ht="12.75" customHeight="1">
      <c r="A62" s="73" t="s">
        <v>432</v>
      </c>
      <c r="B62" s="73" t="s">
        <v>463</v>
      </c>
      <c r="C62" s="73" t="s">
        <v>464</v>
      </c>
      <c r="D62" s="73">
        <v>1</v>
      </c>
      <c r="E62" s="159">
        <v>4294</v>
      </c>
      <c r="F62" s="73" t="s">
        <v>33</v>
      </c>
      <c r="G62" s="73">
        <v>5</v>
      </c>
      <c r="H62" s="73" t="s">
        <v>36</v>
      </c>
      <c r="I62" s="33">
        <v>214</v>
      </c>
      <c r="J62" s="166"/>
      <c r="K62" s="166"/>
      <c r="L62" s="145">
        <f t="shared" si="7"/>
        <v>0</v>
      </c>
    </row>
    <row r="63" spans="1:12" ht="12.75" customHeight="1">
      <c r="A63" s="73" t="s">
        <v>432</v>
      </c>
      <c r="B63" s="73" t="s">
        <v>465</v>
      </c>
      <c r="C63" s="73" t="s">
        <v>466</v>
      </c>
      <c r="D63" s="73">
        <v>1</v>
      </c>
      <c r="E63" s="159">
        <v>15749</v>
      </c>
      <c r="F63" s="73" t="s">
        <v>33</v>
      </c>
      <c r="G63" s="73">
        <v>5</v>
      </c>
      <c r="H63" s="73" t="s">
        <v>36</v>
      </c>
      <c r="I63" s="33">
        <v>214</v>
      </c>
      <c r="J63" s="166"/>
      <c r="K63" s="166"/>
      <c r="L63" s="145">
        <f t="shared" si="7"/>
        <v>0</v>
      </c>
    </row>
    <row r="64" spans="1:12" ht="12.75" customHeight="1">
      <c r="A64" s="73" t="s">
        <v>432</v>
      </c>
      <c r="B64" s="73" t="s">
        <v>467</v>
      </c>
      <c r="C64" s="73" t="s">
        <v>468</v>
      </c>
      <c r="D64" s="73">
        <v>1</v>
      </c>
      <c r="E64" s="159">
        <v>15855</v>
      </c>
      <c r="F64" s="73" t="s">
        <v>33</v>
      </c>
      <c r="G64" s="73">
        <v>5</v>
      </c>
      <c r="H64" s="73" t="s">
        <v>36</v>
      </c>
      <c r="I64" s="33">
        <v>214</v>
      </c>
      <c r="J64" s="166"/>
      <c r="K64" s="166"/>
      <c r="L64" s="145">
        <f t="shared" si="7"/>
        <v>0</v>
      </c>
    </row>
    <row r="65" spans="1:12" ht="12.75" customHeight="1">
      <c r="A65" s="73" t="s">
        <v>432</v>
      </c>
      <c r="B65" s="73" t="s">
        <v>469</v>
      </c>
      <c r="C65" s="73" t="s">
        <v>470</v>
      </c>
      <c r="D65" s="73">
        <v>1</v>
      </c>
      <c r="E65" s="159">
        <v>24977</v>
      </c>
      <c r="F65" s="73" t="s">
        <v>33</v>
      </c>
      <c r="G65" s="73">
        <v>5</v>
      </c>
      <c r="H65" s="73" t="s">
        <v>36</v>
      </c>
      <c r="I65" s="33">
        <v>214</v>
      </c>
      <c r="J65" s="166"/>
      <c r="K65" s="166"/>
      <c r="L65" s="145">
        <f t="shared" si="7"/>
        <v>0</v>
      </c>
    </row>
    <row r="66" spans="1:12" ht="12.75" customHeight="1">
      <c r="A66" s="73" t="s">
        <v>432</v>
      </c>
      <c r="B66" s="73" t="s">
        <v>471</v>
      </c>
      <c r="C66" s="73" t="s">
        <v>472</v>
      </c>
      <c r="D66" s="73">
        <v>1</v>
      </c>
      <c r="E66" s="159">
        <v>2492</v>
      </c>
      <c r="F66" s="73" t="s">
        <v>33</v>
      </c>
      <c r="G66" s="73">
        <v>5</v>
      </c>
      <c r="H66" s="73" t="s">
        <v>36</v>
      </c>
      <c r="I66" s="33">
        <v>214</v>
      </c>
      <c r="J66" s="166"/>
      <c r="K66" s="166"/>
      <c r="L66" s="145">
        <f t="shared" si="7"/>
        <v>0</v>
      </c>
    </row>
    <row r="67" spans="1:12" ht="12.75" customHeight="1">
      <c r="A67" s="73" t="s">
        <v>432</v>
      </c>
      <c r="B67" s="73" t="s">
        <v>473</v>
      </c>
      <c r="C67" s="73" t="s">
        <v>474</v>
      </c>
      <c r="D67" s="73">
        <v>1</v>
      </c>
      <c r="E67" s="159">
        <v>6582</v>
      </c>
      <c r="F67" s="73" t="s">
        <v>33</v>
      </c>
      <c r="G67" s="73">
        <v>5</v>
      </c>
      <c r="H67" s="73" t="s">
        <v>36</v>
      </c>
      <c r="I67" s="33">
        <v>214</v>
      </c>
      <c r="J67" s="166"/>
      <c r="K67" s="166"/>
      <c r="L67" s="145">
        <f t="shared" si="7"/>
        <v>0</v>
      </c>
    </row>
    <row r="68" spans="1:12" ht="12.75" customHeight="1">
      <c r="A68" s="73" t="s">
        <v>432</v>
      </c>
      <c r="B68" s="73" t="s">
        <v>475</v>
      </c>
      <c r="C68" s="73" t="s">
        <v>476</v>
      </c>
      <c r="D68" s="73">
        <v>1</v>
      </c>
      <c r="E68" s="159">
        <v>25677</v>
      </c>
      <c r="F68" s="73" t="s">
        <v>33</v>
      </c>
      <c r="G68" s="73">
        <v>5</v>
      </c>
      <c r="H68" s="73" t="s">
        <v>36</v>
      </c>
      <c r="I68" s="33">
        <v>214</v>
      </c>
      <c r="J68" s="166"/>
      <c r="K68" s="166"/>
      <c r="L68" s="145">
        <f t="shared" si="7"/>
        <v>0</v>
      </c>
    </row>
    <row r="69" spans="1:12" ht="12.75" customHeight="1">
      <c r="A69" s="73" t="s">
        <v>432</v>
      </c>
      <c r="B69" s="73" t="s">
        <v>477</v>
      </c>
      <c r="C69" s="73" t="s">
        <v>478</v>
      </c>
      <c r="D69" s="73">
        <v>1</v>
      </c>
      <c r="E69" s="159">
        <v>5926</v>
      </c>
      <c r="F69" s="73" t="s">
        <v>33</v>
      </c>
      <c r="G69" s="73">
        <v>5</v>
      </c>
      <c r="H69" s="73" t="s">
        <v>36</v>
      </c>
      <c r="I69" s="33">
        <v>214</v>
      </c>
      <c r="J69" s="166"/>
      <c r="K69" s="166"/>
      <c r="L69" s="145">
        <f t="shared" si="7"/>
        <v>0</v>
      </c>
    </row>
    <row r="70" spans="1:12" ht="12.75" customHeight="1">
      <c r="A70" s="73" t="s">
        <v>432</v>
      </c>
      <c r="B70" s="73" t="s">
        <v>479</v>
      </c>
      <c r="C70" s="73" t="s">
        <v>480</v>
      </c>
      <c r="D70" s="73">
        <v>1</v>
      </c>
      <c r="E70" s="159">
        <v>31072</v>
      </c>
      <c r="F70" s="73" t="s">
        <v>33</v>
      </c>
      <c r="G70" s="73">
        <v>5</v>
      </c>
      <c r="H70" s="73" t="s">
        <v>36</v>
      </c>
      <c r="I70" s="33">
        <v>214</v>
      </c>
      <c r="J70" s="166"/>
      <c r="K70" s="166"/>
      <c r="L70" s="145">
        <f t="shared" si="7"/>
        <v>0</v>
      </c>
    </row>
    <row r="71" spans="1:12" ht="12.75" customHeight="1">
      <c r="A71" s="73" t="s">
        <v>432</v>
      </c>
      <c r="B71" s="73" t="s">
        <v>483</v>
      </c>
      <c r="C71" s="73" t="s">
        <v>484</v>
      </c>
      <c r="D71" s="73">
        <v>1</v>
      </c>
      <c r="E71" s="159">
        <v>380</v>
      </c>
      <c r="F71" s="73" t="s">
        <v>33</v>
      </c>
      <c r="G71" s="73">
        <v>5</v>
      </c>
      <c r="H71" s="73" t="s">
        <v>36</v>
      </c>
      <c r="I71" s="33">
        <v>214</v>
      </c>
      <c r="J71" s="166" t="s">
        <v>33</v>
      </c>
      <c r="K71" s="166">
        <v>84</v>
      </c>
      <c r="L71" s="145">
        <f t="shared" si="7"/>
        <v>0.3925233644859813</v>
      </c>
    </row>
    <row r="72" spans="1:12" ht="12.75" customHeight="1">
      <c r="A72" s="73" t="s">
        <v>432</v>
      </c>
      <c r="B72" s="73" t="s">
        <v>485</v>
      </c>
      <c r="C72" s="73" t="s">
        <v>486</v>
      </c>
      <c r="D72" s="73">
        <v>1</v>
      </c>
      <c r="E72" s="159">
        <v>4726</v>
      </c>
      <c r="F72" s="73" t="s">
        <v>33</v>
      </c>
      <c r="G72" s="73">
        <v>5</v>
      </c>
      <c r="H72" s="73" t="s">
        <v>36</v>
      </c>
      <c r="I72" s="33">
        <v>214</v>
      </c>
      <c r="J72" s="166"/>
      <c r="K72" s="166"/>
      <c r="L72" s="145">
        <f t="shared" si="7"/>
        <v>0</v>
      </c>
    </row>
    <row r="73" spans="1:12" ht="12.75" customHeight="1">
      <c r="A73" s="73" t="s">
        <v>432</v>
      </c>
      <c r="B73" s="73" t="s">
        <v>487</v>
      </c>
      <c r="C73" s="73" t="s">
        <v>488</v>
      </c>
      <c r="D73" s="73">
        <v>1</v>
      </c>
      <c r="E73" s="159">
        <v>3373</v>
      </c>
      <c r="F73" s="73" t="s">
        <v>33</v>
      </c>
      <c r="G73" s="73">
        <v>5</v>
      </c>
      <c r="H73" s="73" t="s">
        <v>36</v>
      </c>
      <c r="I73" s="33">
        <v>214</v>
      </c>
      <c r="J73" s="166"/>
      <c r="K73" s="166"/>
      <c r="L73" s="145">
        <f t="shared" si="7"/>
        <v>0</v>
      </c>
    </row>
    <row r="74" spans="1:12" ht="12.75" customHeight="1">
      <c r="A74" s="73" t="s">
        <v>432</v>
      </c>
      <c r="B74" s="73" t="s">
        <v>489</v>
      </c>
      <c r="C74" s="73" t="s">
        <v>490</v>
      </c>
      <c r="D74" s="73">
        <v>1</v>
      </c>
      <c r="E74" s="159">
        <v>2605</v>
      </c>
      <c r="F74" s="73" t="s">
        <v>33</v>
      </c>
      <c r="G74" s="73">
        <v>5</v>
      </c>
      <c r="H74" s="73" t="s">
        <v>36</v>
      </c>
      <c r="I74" s="33">
        <v>214</v>
      </c>
      <c r="J74" s="166"/>
      <c r="K74" s="166"/>
      <c r="L74" s="145">
        <f t="shared" si="7"/>
        <v>0</v>
      </c>
    </row>
    <row r="75" spans="1:12" ht="12.75" customHeight="1">
      <c r="A75" s="73" t="s">
        <v>432</v>
      </c>
      <c r="B75" s="73" t="s">
        <v>491</v>
      </c>
      <c r="C75" s="73" t="s">
        <v>492</v>
      </c>
      <c r="D75" s="73">
        <v>1</v>
      </c>
      <c r="E75" s="159">
        <v>1673</v>
      </c>
      <c r="F75" s="73" t="s">
        <v>33</v>
      </c>
      <c r="G75" s="73">
        <v>5</v>
      </c>
      <c r="H75" s="73" t="s">
        <v>36</v>
      </c>
      <c r="I75" s="33">
        <v>214</v>
      </c>
      <c r="J75" s="166"/>
      <c r="K75" s="166"/>
      <c r="L75" s="145">
        <f t="shared" si="7"/>
        <v>0</v>
      </c>
    </row>
    <row r="76" spans="1:12" ht="12.75" customHeight="1">
      <c r="A76" s="73" t="s">
        <v>432</v>
      </c>
      <c r="B76" s="73" t="s">
        <v>493</v>
      </c>
      <c r="C76" s="73" t="s">
        <v>494</v>
      </c>
      <c r="D76" s="73">
        <v>1</v>
      </c>
      <c r="E76" s="159">
        <v>5481</v>
      </c>
      <c r="F76" s="73" t="s">
        <v>33</v>
      </c>
      <c r="G76" s="73">
        <v>5</v>
      </c>
      <c r="H76" s="73" t="s">
        <v>36</v>
      </c>
      <c r="I76" s="33">
        <v>214</v>
      </c>
      <c r="J76" s="166"/>
      <c r="K76" s="166"/>
      <c r="L76" s="145">
        <f t="shared" si="7"/>
        <v>0</v>
      </c>
    </row>
    <row r="77" spans="1:12" ht="12.75" customHeight="1">
      <c r="A77" s="73" t="s">
        <v>432</v>
      </c>
      <c r="B77" s="73" t="s">
        <v>495</v>
      </c>
      <c r="C77" s="73" t="s">
        <v>496</v>
      </c>
      <c r="D77" s="73">
        <v>1</v>
      </c>
      <c r="E77" s="159">
        <v>6802</v>
      </c>
      <c r="F77" s="73" t="s">
        <v>33</v>
      </c>
      <c r="G77" s="73">
        <v>5</v>
      </c>
      <c r="H77" s="73" t="s">
        <v>36</v>
      </c>
      <c r="I77" s="33">
        <v>214</v>
      </c>
      <c r="J77" s="166"/>
      <c r="K77" s="166"/>
      <c r="L77" s="145">
        <f t="shared" si="7"/>
        <v>0</v>
      </c>
    </row>
    <row r="78" spans="1:12" ht="12.75" customHeight="1">
      <c r="A78" s="73" t="s">
        <v>432</v>
      </c>
      <c r="B78" s="73" t="s">
        <v>497</v>
      </c>
      <c r="C78" s="73" t="s">
        <v>498</v>
      </c>
      <c r="D78" s="73">
        <v>1</v>
      </c>
      <c r="E78" s="159">
        <v>834</v>
      </c>
      <c r="F78" s="73" t="s">
        <v>33</v>
      </c>
      <c r="G78" s="73">
        <v>5</v>
      </c>
      <c r="H78" s="73" t="s">
        <v>36</v>
      </c>
      <c r="I78" s="33">
        <v>214</v>
      </c>
      <c r="J78" s="166"/>
      <c r="K78" s="166"/>
      <c r="L78" s="145">
        <f t="shared" si="7"/>
        <v>0</v>
      </c>
    </row>
    <row r="79" spans="1:12" ht="12.75" customHeight="1">
      <c r="A79" s="73" t="s">
        <v>432</v>
      </c>
      <c r="B79" s="73" t="s">
        <v>499</v>
      </c>
      <c r="C79" s="73" t="s">
        <v>500</v>
      </c>
      <c r="D79" s="73">
        <v>1</v>
      </c>
      <c r="E79" s="159">
        <v>21722</v>
      </c>
      <c r="F79" s="73" t="s">
        <v>33</v>
      </c>
      <c r="G79" s="73">
        <v>5</v>
      </c>
      <c r="H79" s="73" t="s">
        <v>36</v>
      </c>
      <c r="I79" s="33">
        <v>214</v>
      </c>
      <c r="J79" s="166"/>
      <c r="K79" s="166"/>
      <c r="L79" s="145">
        <f t="shared" si="7"/>
        <v>0</v>
      </c>
    </row>
    <row r="80" spans="1:12" ht="12.75" customHeight="1">
      <c r="A80" s="73" t="s">
        <v>432</v>
      </c>
      <c r="B80" s="73" t="s">
        <v>501</v>
      </c>
      <c r="C80" s="73" t="s">
        <v>502</v>
      </c>
      <c r="D80" s="73">
        <v>1</v>
      </c>
      <c r="E80" s="159">
        <v>24419</v>
      </c>
      <c r="F80" s="73" t="s">
        <v>33</v>
      </c>
      <c r="G80" s="73">
        <v>5</v>
      </c>
      <c r="H80" s="73" t="s">
        <v>36</v>
      </c>
      <c r="I80" s="33">
        <v>214</v>
      </c>
      <c r="J80" s="166"/>
      <c r="K80" s="166"/>
      <c r="L80" s="145">
        <f t="shared" si="7"/>
        <v>0</v>
      </c>
    </row>
    <row r="81" spans="1:12" ht="12.75" customHeight="1">
      <c r="A81" s="73" t="s">
        <v>432</v>
      </c>
      <c r="B81" s="73" t="s">
        <v>503</v>
      </c>
      <c r="C81" s="73" t="s">
        <v>504</v>
      </c>
      <c r="D81" s="73">
        <v>1</v>
      </c>
      <c r="E81" s="159">
        <v>15502</v>
      </c>
      <c r="F81" s="73" t="s">
        <v>33</v>
      </c>
      <c r="G81" s="73">
        <v>5</v>
      </c>
      <c r="H81" s="73" t="s">
        <v>36</v>
      </c>
      <c r="I81" s="33">
        <v>214</v>
      </c>
      <c r="J81" s="166"/>
      <c r="K81" s="166"/>
      <c r="L81" s="145">
        <f t="shared" si="7"/>
        <v>0</v>
      </c>
    </row>
    <row r="82" spans="1:12" ht="12.75" customHeight="1">
      <c r="A82" s="73" t="s">
        <v>432</v>
      </c>
      <c r="B82" s="73" t="s">
        <v>505</v>
      </c>
      <c r="C82" s="73" t="s">
        <v>506</v>
      </c>
      <c r="D82" s="73">
        <v>1</v>
      </c>
      <c r="E82" s="159">
        <v>14483</v>
      </c>
      <c r="F82" s="73" t="s">
        <v>33</v>
      </c>
      <c r="G82" s="73">
        <v>5</v>
      </c>
      <c r="H82" s="73" t="s">
        <v>36</v>
      </c>
      <c r="I82" s="33">
        <v>214</v>
      </c>
      <c r="J82" s="166"/>
      <c r="K82" s="166"/>
      <c r="L82" s="145">
        <f t="shared" si="7"/>
        <v>0</v>
      </c>
    </row>
    <row r="83" spans="1:12" ht="12.75" customHeight="1">
      <c r="A83" s="73" t="s">
        <v>432</v>
      </c>
      <c r="B83" s="73" t="s">
        <v>507</v>
      </c>
      <c r="C83" s="73" t="s">
        <v>508</v>
      </c>
      <c r="D83" s="73">
        <v>1</v>
      </c>
      <c r="E83" s="159">
        <v>1230</v>
      </c>
      <c r="F83" s="73" t="s">
        <v>33</v>
      </c>
      <c r="G83" s="73">
        <v>5</v>
      </c>
      <c r="H83" s="73" t="s">
        <v>36</v>
      </c>
      <c r="I83" s="33">
        <v>214</v>
      </c>
      <c r="J83" s="166" t="s">
        <v>33</v>
      </c>
      <c r="K83" s="166">
        <v>106</v>
      </c>
      <c r="L83" s="145">
        <f t="shared" si="7"/>
        <v>0.49532710280373832</v>
      </c>
    </row>
    <row r="84" spans="1:12" ht="12.75" customHeight="1">
      <c r="A84" s="73" t="s">
        <v>432</v>
      </c>
      <c r="B84" s="73" t="s">
        <v>511</v>
      </c>
      <c r="C84" s="73" t="s">
        <v>512</v>
      </c>
      <c r="D84" s="73">
        <v>1</v>
      </c>
      <c r="E84" s="159">
        <v>9979</v>
      </c>
      <c r="F84" s="73" t="s">
        <v>33</v>
      </c>
      <c r="G84" s="73">
        <v>5</v>
      </c>
      <c r="H84" s="73" t="s">
        <v>36</v>
      </c>
      <c r="I84" s="33">
        <v>214</v>
      </c>
      <c r="J84" s="166"/>
      <c r="K84" s="166"/>
      <c r="L84" s="145">
        <f t="shared" si="7"/>
        <v>0</v>
      </c>
    </row>
    <row r="85" spans="1:12" ht="12.75" customHeight="1">
      <c r="A85" s="73" t="s">
        <v>432</v>
      </c>
      <c r="B85" s="73" t="s">
        <v>515</v>
      </c>
      <c r="C85" s="73" t="s">
        <v>516</v>
      </c>
      <c r="D85" s="73">
        <v>1</v>
      </c>
      <c r="E85" s="159">
        <v>23561</v>
      </c>
      <c r="F85" s="73" t="s">
        <v>33</v>
      </c>
      <c r="G85" s="73">
        <v>5</v>
      </c>
      <c r="H85" s="73" t="s">
        <v>36</v>
      </c>
      <c r="I85" s="33">
        <v>214</v>
      </c>
      <c r="J85" s="166"/>
      <c r="K85" s="166"/>
      <c r="L85" s="145">
        <f t="shared" si="7"/>
        <v>0</v>
      </c>
    </row>
    <row r="86" spans="1:12" ht="12.75" customHeight="1">
      <c r="A86" s="73" t="s">
        <v>432</v>
      </c>
      <c r="B86" s="73" t="s">
        <v>517</v>
      </c>
      <c r="C86" s="73" t="s">
        <v>518</v>
      </c>
      <c r="D86" s="73">
        <v>1</v>
      </c>
      <c r="E86" s="159">
        <v>28540</v>
      </c>
      <c r="F86" s="73" t="s">
        <v>33</v>
      </c>
      <c r="G86" s="73">
        <v>5</v>
      </c>
      <c r="H86" s="73" t="s">
        <v>36</v>
      </c>
      <c r="I86" s="33">
        <v>214</v>
      </c>
      <c r="J86" s="166"/>
      <c r="K86" s="166"/>
      <c r="L86" s="145">
        <f t="shared" si="7"/>
        <v>0</v>
      </c>
    </row>
    <row r="87" spans="1:12" ht="12.75" customHeight="1">
      <c r="A87" s="73" t="s">
        <v>432</v>
      </c>
      <c r="B87" s="73" t="s">
        <v>521</v>
      </c>
      <c r="C87" s="73" t="s">
        <v>522</v>
      </c>
      <c r="D87" s="73">
        <v>1</v>
      </c>
      <c r="E87" s="159">
        <v>25117</v>
      </c>
      <c r="F87" s="73" t="s">
        <v>33</v>
      </c>
      <c r="G87" s="73">
        <v>5</v>
      </c>
      <c r="H87" s="73" t="s">
        <v>36</v>
      </c>
      <c r="I87" s="33">
        <v>214</v>
      </c>
      <c r="J87" s="166"/>
      <c r="K87" s="166"/>
      <c r="L87" s="145">
        <f t="shared" si="7"/>
        <v>0</v>
      </c>
    </row>
    <row r="88" spans="1:12" ht="12.75" customHeight="1">
      <c r="A88" s="73" t="s">
        <v>432</v>
      </c>
      <c r="B88" s="73" t="s">
        <v>523</v>
      </c>
      <c r="C88" s="73" t="s">
        <v>524</v>
      </c>
      <c r="D88" s="73">
        <v>1</v>
      </c>
      <c r="E88" s="159">
        <v>26878</v>
      </c>
      <c r="F88" s="73" t="s">
        <v>33</v>
      </c>
      <c r="G88" s="73">
        <v>5</v>
      </c>
      <c r="H88" s="73" t="s">
        <v>36</v>
      </c>
      <c r="I88" s="33">
        <v>214</v>
      </c>
      <c r="J88" s="166"/>
      <c r="K88" s="166"/>
      <c r="L88" s="145">
        <f t="shared" si="7"/>
        <v>0</v>
      </c>
    </row>
    <row r="89" spans="1:12" ht="12.75" customHeight="1">
      <c r="A89" s="73" t="s">
        <v>432</v>
      </c>
      <c r="B89" s="73" t="s">
        <v>525</v>
      </c>
      <c r="C89" s="73" t="s">
        <v>526</v>
      </c>
      <c r="D89" s="73">
        <v>1</v>
      </c>
      <c r="E89" s="159">
        <v>21521</v>
      </c>
      <c r="F89" s="73" t="s">
        <v>33</v>
      </c>
      <c r="G89" s="73">
        <v>5</v>
      </c>
      <c r="H89" s="73" t="s">
        <v>36</v>
      </c>
      <c r="I89" s="33">
        <v>214</v>
      </c>
      <c r="J89" s="166"/>
      <c r="K89" s="166"/>
      <c r="L89" s="145">
        <f t="shared" si="7"/>
        <v>0</v>
      </c>
    </row>
    <row r="90" spans="1:12" ht="12.75" customHeight="1">
      <c r="A90" s="73" t="s">
        <v>432</v>
      </c>
      <c r="B90" s="73" t="s">
        <v>527</v>
      </c>
      <c r="C90" s="73" t="s">
        <v>528</v>
      </c>
      <c r="D90" s="73">
        <v>1</v>
      </c>
      <c r="E90" s="159">
        <v>22929</v>
      </c>
      <c r="F90" s="73" t="s">
        <v>33</v>
      </c>
      <c r="G90" s="73">
        <v>5</v>
      </c>
      <c r="H90" s="73" t="s">
        <v>36</v>
      </c>
      <c r="I90" s="33">
        <v>214</v>
      </c>
      <c r="J90" s="166"/>
      <c r="K90" s="166"/>
      <c r="L90" s="145">
        <f t="shared" si="7"/>
        <v>0</v>
      </c>
    </row>
    <row r="91" spans="1:12" ht="12.75" customHeight="1">
      <c r="A91" s="73" t="s">
        <v>432</v>
      </c>
      <c r="B91" s="73" t="s">
        <v>529</v>
      </c>
      <c r="C91" s="73" t="s">
        <v>530</v>
      </c>
      <c r="D91" s="73">
        <v>1</v>
      </c>
      <c r="E91" s="159">
        <v>22453</v>
      </c>
      <c r="F91" s="73" t="s">
        <v>33</v>
      </c>
      <c r="G91" s="73">
        <v>5</v>
      </c>
      <c r="H91" s="73" t="s">
        <v>36</v>
      </c>
      <c r="I91" s="33">
        <v>214</v>
      </c>
      <c r="J91" s="166"/>
      <c r="K91" s="166"/>
      <c r="L91" s="145">
        <f t="shared" si="7"/>
        <v>0</v>
      </c>
    </row>
    <row r="92" spans="1:12" ht="12.75" customHeight="1">
      <c r="A92" s="73" t="s">
        <v>432</v>
      </c>
      <c r="B92" s="73" t="s">
        <v>535</v>
      </c>
      <c r="C92" s="73" t="s">
        <v>536</v>
      </c>
      <c r="D92" s="73">
        <v>1</v>
      </c>
      <c r="E92" s="159">
        <v>17408</v>
      </c>
      <c r="F92" s="73" t="s">
        <v>33</v>
      </c>
      <c r="G92" s="73">
        <v>5</v>
      </c>
      <c r="H92" s="73" t="s">
        <v>36</v>
      </c>
      <c r="I92" s="33">
        <v>214</v>
      </c>
      <c r="J92" s="166"/>
      <c r="K92" s="166"/>
      <c r="L92" s="145">
        <f t="shared" si="7"/>
        <v>0</v>
      </c>
    </row>
    <row r="93" spans="1:12" ht="12.75" customHeight="1">
      <c r="A93" s="74" t="s">
        <v>432</v>
      </c>
      <c r="B93" s="74" t="s">
        <v>541</v>
      </c>
      <c r="C93" s="74" t="s">
        <v>542</v>
      </c>
      <c r="D93" s="74">
        <v>1</v>
      </c>
      <c r="E93" s="160">
        <v>147</v>
      </c>
      <c r="F93" s="74" t="s">
        <v>33</v>
      </c>
      <c r="G93" s="74">
        <v>5</v>
      </c>
      <c r="H93" s="74" t="s">
        <v>36</v>
      </c>
      <c r="I93" s="168">
        <v>214</v>
      </c>
      <c r="J93" s="68" t="s">
        <v>33</v>
      </c>
      <c r="K93" s="68">
        <v>188</v>
      </c>
      <c r="L93" s="146">
        <f t="shared" si="7"/>
        <v>0.87850467289719625</v>
      </c>
    </row>
    <row r="94" spans="1:12" ht="12.75" customHeight="1">
      <c r="A94" s="33"/>
      <c r="B94" s="34">
        <f>COUNTA(B60:B93)</f>
        <v>34</v>
      </c>
      <c r="C94" s="33"/>
      <c r="D94" s="79">
        <f>COUNTIF(D60:D93, "1")</f>
        <v>34</v>
      </c>
      <c r="E94" s="37">
        <f>SUM(E60:E93)</f>
        <v>482214</v>
      </c>
      <c r="F94" s="85">
        <f>G94/B94</f>
        <v>1</v>
      </c>
      <c r="G94" s="34">
        <f>COUNTIF(G60:G93, "&gt;0")</f>
        <v>34</v>
      </c>
      <c r="H94" s="33"/>
      <c r="I94" s="37">
        <f>SUM(I60:I93)</f>
        <v>7276</v>
      </c>
      <c r="J94" s="62">
        <f>COUNTA(J60:J93)</f>
        <v>3</v>
      </c>
      <c r="K94" s="169">
        <f>SUM(K60:K93)</f>
        <v>378</v>
      </c>
      <c r="L94" s="45">
        <f>K94/I94</f>
        <v>5.1951621770203411E-2</v>
      </c>
    </row>
    <row r="95" spans="1:12" ht="8.25" customHeight="1">
      <c r="A95" s="33"/>
      <c r="B95" s="34"/>
      <c r="C95" s="33"/>
      <c r="D95" s="79"/>
      <c r="E95" s="37"/>
      <c r="F95" s="85"/>
      <c r="G95" s="34"/>
      <c r="H95" s="33"/>
      <c r="I95" s="37"/>
      <c r="J95" s="62"/>
      <c r="K95" s="169"/>
      <c r="L95" s="45"/>
    </row>
    <row r="96" spans="1:12" ht="12.75" customHeight="1">
      <c r="A96" s="73" t="s">
        <v>547</v>
      </c>
      <c r="B96" s="73" t="s">
        <v>548</v>
      </c>
      <c r="C96" s="73" t="s">
        <v>549</v>
      </c>
      <c r="D96" s="73">
        <v>1</v>
      </c>
      <c r="E96" s="159">
        <v>23751</v>
      </c>
      <c r="F96" s="73" t="s">
        <v>33</v>
      </c>
      <c r="G96" s="73">
        <v>5</v>
      </c>
      <c r="H96" s="73" t="s">
        <v>36</v>
      </c>
      <c r="I96" s="33">
        <v>214</v>
      </c>
      <c r="J96" s="166"/>
      <c r="K96" s="166"/>
      <c r="L96" s="145">
        <f t="shared" ref="L96:L99" si="8">K96/I96</f>
        <v>0</v>
      </c>
    </row>
    <row r="97" spans="1:12" ht="12.75" customHeight="1">
      <c r="A97" s="73" t="s">
        <v>547</v>
      </c>
      <c r="B97" s="73" t="s">
        <v>550</v>
      </c>
      <c r="C97" s="73" t="s">
        <v>551</v>
      </c>
      <c r="D97" s="73">
        <v>1</v>
      </c>
      <c r="E97" s="159">
        <v>26400</v>
      </c>
      <c r="F97" s="73" t="s">
        <v>33</v>
      </c>
      <c r="G97" s="73">
        <v>5</v>
      </c>
      <c r="H97" s="73" t="s">
        <v>36</v>
      </c>
      <c r="I97" s="33">
        <v>214</v>
      </c>
      <c r="J97" s="166"/>
      <c r="K97" s="166"/>
      <c r="L97" s="145">
        <f t="shared" si="8"/>
        <v>0</v>
      </c>
    </row>
    <row r="98" spans="1:12" ht="12.75" customHeight="1">
      <c r="A98" s="73" t="s">
        <v>547</v>
      </c>
      <c r="B98" s="73" t="s">
        <v>552</v>
      </c>
      <c r="C98" s="73" t="s">
        <v>553</v>
      </c>
      <c r="D98" s="73">
        <v>1</v>
      </c>
      <c r="E98" s="159">
        <v>20240</v>
      </c>
      <c r="F98" s="73" t="s">
        <v>33</v>
      </c>
      <c r="G98" s="73">
        <v>5</v>
      </c>
      <c r="H98" s="73" t="s">
        <v>36</v>
      </c>
      <c r="I98" s="33">
        <v>214</v>
      </c>
      <c r="J98" s="166"/>
      <c r="K98" s="166"/>
      <c r="L98" s="145">
        <f t="shared" si="8"/>
        <v>0</v>
      </c>
    </row>
    <row r="99" spans="1:12" ht="12.75" customHeight="1">
      <c r="A99" s="74" t="s">
        <v>547</v>
      </c>
      <c r="B99" s="74" t="s">
        <v>554</v>
      </c>
      <c r="C99" s="74" t="s">
        <v>555</v>
      </c>
      <c r="D99" s="74">
        <v>1</v>
      </c>
      <c r="E99" s="160">
        <v>24826</v>
      </c>
      <c r="F99" s="74" t="s">
        <v>33</v>
      </c>
      <c r="G99" s="74">
        <v>5</v>
      </c>
      <c r="H99" s="74" t="s">
        <v>36</v>
      </c>
      <c r="I99" s="168">
        <v>214</v>
      </c>
      <c r="J99" s="68"/>
      <c r="K99" s="68"/>
      <c r="L99" s="146">
        <f t="shared" si="8"/>
        <v>0</v>
      </c>
    </row>
    <row r="100" spans="1:12" ht="12.75" customHeight="1">
      <c r="A100" s="33"/>
      <c r="B100" s="34">
        <f>COUNTA(B96:B99)</f>
        <v>4</v>
      </c>
      <c r="C100" s="33"/>
      <c r="D100" s="79">
        <f>COUNTIF(D96:D99, "1")</f>
        <v>4</v>
      </c>
      <c r="E100" s="37">
        <f>SUM(E96:E99)</f>
        <v>95217</v>
      </c>
      <c r="F100" s="85">
        <f>G100/B100</f>
        <v>1</v>
      </c>
      <c r="G100" s="34">
        <f>COUNTIF(G96:G99, "&gt;0")</f>
        <v>4</v>
      </c>
      <c r="H100" s="33"/>
      <c r="I100" s="37">
        <f>SUM(I96:I99)</f>
        <v>856</v>
      </c>
      <c r="J100" s="62">
        <f>COUNTA(J96:J99)</f>
        <v>0</v>
      </c>
      <c r="K100" s="169">
        <f>SUM(K96:K99)</f>
        <v>0</v>
      </c>
      <c r="L100" s="45">
        <f>K100/I100</f>
        <v>0</v>
      </c>
    </row>
    <row r="101" spans="1:12" ht="8.25" customHeight="1">
      <c r="A101" s="33"/>
      <c r="B101" s="34"/>
      <c r="C101" s="33"/>
      <c r="D101" s="79"/>
      <c r="E101" s="37"/>
      <c r="F101" s="85"/>
      <c r="G101" s="34"/>
      <c r="H101" s="33"/>
      <c r="I101" s="37"/>
      <c r="J101" s="62"/>
      <c r="K101" s="169"/>
      <c r="L101" s="45"/>
    </row>
    <row r="102" spans="1:12" ht="18" customHeight="1">
      <c r="A102" s="73" t="s">
        <v>558</v>
      </c>
      <c r="B102" s="73" t="s">
        <v>561</v>
      </c>
      <c r="C102" s="73" t="s">
        <v>562</v>
      </c>
      <c r="D102" s="73">
        <v>1</v>
      </c>
      <c r="E102" s="159">
        <v>1901</v>
      </c>
      <c r="F102" s="73" t="s">
        <v>33</v>
      </c>
      <c r="G102" s="73">
        <v>5</v>
      </c>
      <c r="H102" s="73" t="s">
        <v>36</v>
      </c>
      <c r="I102" s="33">
        <v>214</v>
      </c>
      <c r="J102" s="166" t="s">
        <v>33</v>
      </c>
      <c r="K102" s="166">
        <v>28</v>
      </c>
      <c r="L102" s="145">
        <f t="shared" ref="L102:L116" si="9">K102/I102</f>
        <v>0.13084112149532709</v>
      </c>
    </row>
    <row r="103" spans="1:12" ht="18" customHeight="1">
      <c r="A103" s="73" t="s">
        <v>558</v>
      </c>
      <c r="B103" s="73" t="s">
        <v>563</v>
      </c>
      <c r="C103" s="73" t="s">
        <v>564</v>
      </c>
      <c r="D103" s="73">
        <v>1</v>
      </c>
      <c r="E103" s="159">
        <v>3860</v>
      </c>
      <c r="F103" s="73" t="s">
        <v>33</v>
      </c>
      <c r="G103" s="73">
        <v>5</v>
      </c>
      <c r="H103" s="73" t="s">
        <v>36</v>
      </c>
      <c r="I103" s="33">
        <v>214</v>
      </c>
      <c r="J103" s="166" t="s">
        <v>33</v>
      </c>
      <c r="K103" s="166">
        <v>29</v>
      </c>
      <c r="L103" s="145">
        <f t="shared" si="9"/>
        <v>0.13551401869158877</v>
      </c>
    </row>
    <row r="104" spans="1:12" ht="18" customHeight="1">
      <c r="A104" s="73" t="s">
        <v>558</v>
      </c>
      <c r="B104" s="73" t="s">
        <v>565</v>
      </c>
      <c r="C104" s="73" t="s">
        <v>566</v>
      </c>
      <c r="D104" s="73">
        <v>1</v>
      </c>
      <c r="E104" s="159">
        <v>2740</v>
      </c>
      <c r="F104" s="73" t="s">
        <v>33</v>
      </c>
      <c r="G104" s="73">
        <v>5</v>
      </c>
      <c r="H104" s="73" t="s">
        <v>36</v>
      </c>
      <c r="I104" s="33">
        <v>214</v>
      </c>
      <c r="J104" s="166" t="s">
        <v>33</v>
      </c>
      <c r="K104" s="166">
        <v>44</v>
      </c>
      <c r="L104" s="145">
        <f t="shared" si="9"/>
        <v>0.20560747663551401</v>
      </c>
    </row>
    <row r="105" spans="1:12" ht="18" customHeight="1">
      <c r="A105" s="73" t="s">
        <v>558</v>
      </c>
      <c r="B105" s="73" t="s">
        <v>567</v>
      </c>
      <c r="C105" s="73" t="s">
        <v>568</v>
      </c>
      <c r="D105" s="73">
        <v>1</v>
      </c>
      <c r="E105" s="159">
        <v>1320</v>
      </c>
      <c r="F105" s="73" t="s">
        <v>33</v>
      </c>
      <c r="G105" s="73">
        <v>5</v>
      </c>
      <c r="H105" s="73" t="s">
        <v>36</v>
      </c>
      <c r="I105" s="33">
        <v>214</v>
      </c>
      <c r="J105" s="166" t="s">
        <v>33</v>
      </c>
      <c r="K105" s="166">
        <v>28</v>
      </c>
      <c r="L105" s="145">
        <f t="shared" si="9"/>
        <v>0.13084112149532709</v>
      </c>
    </row>
    <row r="106" spans="1:12" ht="12.75" customHeight="1">
      <c r="A106" s="73" t="s">
        <v>558</v>
      </c>
      <c r="B106" s="73" t="s">
        <v>569</v>
      </c>
      <c r="C106" s="73" t="s">
        <v>570</v>
      </c>
      <c r="D106" s="73">
        <v>1</v>
      </c>
      <c r="E106" s="159">
        <v>12000</v>
      </c>
      <c r="F106" s="73" t="s">
        <v>33</v>
      </c>
      <c r="G106" s="73">
        <v>5</v>
      </c>
      <c r="H106" s="73" t="s">
        <v>36</v>
      </c>
      <c r="I106" s="33">
        <v>214</v>
      </c>
      <c r="J106" s="166"/>
      <c r="K106" s="166"/>
      <c r="L106" s="145">
        <f t="shared" si="9"/>
        <v>0</v>
      </c>
    </row>
    <row r="107" spans="1:12" ht="18" customHeight="1">
      <c r="A107" s="73" t="s">
        <v>558</v>
      </c>
      <c r="B107" s="73" t="s">
        <v>571</v>
      </c>
      <c r="C107" s="73" t="s">
        <v>572</v>
      </c>
      <c r="D107" s="73">
        <v>1</v>
      </c>
      <c r="E107" s="159">
        <v>1273</v>
      </c>
      <c r="F107" s="73" t="s">
        <v>33</v>
      </c>
      <c r="G107" s="73">
        <v>5</v>
      </c>
      <c r="H107" s="73" t="s">
        <v>36</v>
      </c>
      <c r="I107" s="33">
        <v>214</v>
      </c>
      <c r="J107" s="166" t="s">
        <v>33</v>
      </c>
      <c r="K107" s="166">
        <v>36</v>
      </c>
      <c r="L107" s="145">
        <f t="shared" si="9"/>
        <v>0.16822429906542055</v>
      </c>
    </row>
    <row r="108" spans="1:12" ht="12.75" customHeight="1">
      <c r="A108" s="73" t="s">
        <v>558</v>
      </c>
      <c r="B108" s="73" t="s">
        <v>575</v>
      </c>
      <c r="C108" s="73" t="s">
        <v>576</v>
      </c>
      <c r="D108" s="73">
        <v>1</v>
      </c>
      <c r="E108" s="159">
        <v>16999</v>
      </c>
      <c r="F108" s="73" t="s">
        <v>33</v>
      </c>
      <c r="G108" s="73">
        <v>5</v>
      </c>
      <c r="H108" s="73" t="s">
        <v>36</v>
      </c>
      <c r="I108" s="33">
        <v>214</v>
      </c>
      <c r="J108" s="166"/>
      <c r="K108" s="166"/>
      <c r="L108" s="145">
        <f t="shared" si="9"/>
        <v>0</v>
      </c>
    </row>
    <row r="109" spans="1:12" ht="18" customHeight="1">
      <c r="A109" s="73" t="s">
        <v>558</v>
      </c>
      <c r="B109" s="73" t="s">
        <v>579</v>
      </c>
      <c r="C109" s="73" t="s">
        <v>580</v>
      </c>
      <c r="D109" s="73">
        <v>1</v>
      </c>
      <c r="E109" s="159">
        <v>26985</v>
      </c>
      <c r="F109" s="73" t="s">
        <v>33</v>
      </c>
      <c r="G109" s="73">
        <v>5</v>
      </c>
      <c r="H109" s="73" t="s">
        <v>36</v>
      </c>
      <c r="I109" s="33">
        <v>214</v>
      </c>
      <c r="J109" s="166"/>
      <c r="K109" s="166"/>
      <c r="L109" s="145">
        <f t="shared" si="9"/>
        <v>0</v>
      </c>
    </row>
    <row r="110" spans="1:12" ht="18" customHeight="1">
      <c r="A110" s="73" t="s">
        <v>558</v>
      </c>
      <c r="B110" s="73" t="s">
        <v>583</v>
      </c>
      <c r="C110" s="73" t="s">
        <v>584</v>
      </c>
      <c r="D110" s="73">
        <v>1</v>
      </c>
      <c r="E110" s="159">
        <v>36763</v>
      </c>
      <c r="F110" s="73" t="s">
        <v>33</v>
      </c>
      <c r="G110" s="73">
        <v>5</v>
      </c>
      <c r="H110" s="73" t="s">
        <v>36</v>
      </c>
      <c r="I110" s="33">
        <v>214</v>
      </c>
      <c r="J110" s="166"/>
      <c r="K110" s="166"/>
      <c r="L110" s="145">
        <f t="shared" si="9"/>
        <v>0</v>
      </c>
    </row>
    <row r="111" spans="1:12" ht="12.75" customHeight="1">
      <c r="A111" s="73" t="s">
        <v>558</v>
      </c>
      <c r="B111" s="73" t="s">
        <v>585</v>
      </c>
      <c r="C111" s="73" t="s">
        <v>586</v>
      </c>
      <c r="D111" s="73">
        <v>1</v>
      </c>
      <c r="E111" s="159">
        <v>9474</v>
      </c>
      <c r="F111" s="73" t="s">
        <v>33</v>
      </c>
      <c r="G111" s="73">
        <v>5</v>
      </c>
      <c r="H111" s="73" t="s">
        <v>36</v>
      </c>
      <c r="I111" s="33">
        <v>214</v>
      </c>
      <c r="J111" s="166"/>
      <c r="K111" s="166"/>
      <c r="L111" s="145">
        <f t="shared" si="9"/>
        <v>0</v>
      </c>
    </row>
    <row r="112" spans="1:12" ht="12.75" customHeight="1">
      <c r="A112" s="73" t="s">
        <v>558</v>
      </c>
      <c r="B112" s="73" t="s">
        <v>587</v>
      </c>
      <c r="C112" s="73" t="s">
        <v>588</v>
      </c>
      <c r="D112" s="73">
        <v>1</v>
      </c>
      <c r="E112" s="159">
        <v>32983</v>
      </c>
      <c r="F112" s="73" t="s">
        <v>33</v>
      </c>
      <c r="G112" s="73">
        <v>5</v>
      </c>
      <c r="H112" s="73" t="s">
        <v>36</v>
      </c>
      <c r="I112" s="33">
        <v>214</v>
      </c>
      <c r="J112" s="166"/>
      <c r="K112" s="166"/>
      <c r="L112" s="145">
        <f t="shared" si="9"/>
        <v>0</v>
      </c>
    </row>
    <row r="113" spans="1:12" ht="12.75" customHeight="1">
      <c r="A113" s="73" t="s">
        <v>558</v>
      </c>
      <c r="B113" s="73" t="s">
        <v>589</v>
      </c>
      <c r="C113" s="73" t="s">
        <v>590</v>
      </c>
      <c r="D113" s="73">
        <v>1</v>
      </c>
      <c r="E113" s="159">
        <v>5427</v>
      </c>
      <c r="F113" s="73" t="s">
        <v>33</v>
      </c>
      <c r="G113" s="73">
        <v>5</v>
      </c>
      <c r="H113" s="73" t="s">
        <v>36</v>
      </c>
      <c r="I113" s="33">
        <v>214</v>
      </c>
      <c r="J113" s="166"/>
      <c r="K113" s="166"/>
      <c r="L113" s="145">
        <f t="shared" si="9"/>
        <v>0</v>
      </c>
    </row>
    <row r="114" spans="1:12" ht="12.75" customHeight="1">
      <c r="A114" s="73" t="s">
        <v>558</v>
      </c>
      <c r="B114" s="73" t="s">
        <v>591</v>
      </c>
      <c r="C114" s="73" t="s">
        <v>592</v>
      </c>
      <c r="D114" s="73">
        <v>1</v>
      </c>
      <c r="E114" s="159">
        <v>7021</v>
      </c>
      <c r="F114" s="73" t="s">
        <v>33</v>
      </c>
      <c r="G114" s="73">
        <v>5</v>
      </c>
      <c r="H114" s="73" t="s">
        <v>36</v>
      </c>
      <c r="I114" s="33">
        <v>214</v>
      </c>
      <c r="J114" s="166"/>
      <c r="K114" s="166"/>
      <c r="L114" s="145">
        <f t="shared" si="9"/>
        <v>0</v>
      </c>
    </row>
    <row r="115" spans="1:12" ht="18" customHeight="1">
      <c r="A115" s="73" t="s">
        <v>558</v>
      </c>
      <c r="B115" s="73" t="s">
        <v>595</v>
      </c>
      <c r="C115" s="73" t="s">
        <v>596</v>
      </c>
      <c r="D115" s="73">
        <v>1</v>
      </c>
      <c r="E115" s="159">
        <v>3615</v>
      </c>
      <c r="F115" s="73" t="s">
        <v>33</v>
      </c>
      <c r="G115" s="73">
        <v>5</v>
      </c>
      <c r="H115" s="73" t="s">
        <v>36</v>
      </c>
      <c r="I115" s="33">
        <v>214</v>
      </c>
      <c r="J115" s="166"/>
      <c r="K115" s="166"/>
      <c r="L115" s="145">
        <f t="shared" si="9"/>
        <v>0</v>
      </c>
    </row>
    <row r="116" spans="1:12" ht="18" customHeight="1">
      <c r="A116" s="74" t="s">
        <v>558</v>
      </c>
      <c r="B116" s="74" t="s">
        <v>599</v>
      </c>
      <c r="C116" s="74" t="s">
        <v>600</v>
      </c>
      <c r="D116" s="74">
        <v>1</v>
      </c>
      <c r="E116" s="160">
        <v>10000</v>
      </c>
      <c r="F116" s="74" t="s">
        <v>33</v>
      </c>
      <c r="G116" s="74">
        <v>5</v>
      </c>
      <c r="H116" s="74" t="s">
        <v>36</v>
      </c>
      <c r="I116" s="168">
        <v>214</v>
      </c>
      <c r="J116" s="68"/>
      <c r="K116" s="68"/>
      <c r="L116" s="146">
        <f t="shared" si="9"/>
        <v>0</v>
      </c>
    </row>
    <row r="117" spans="1:12" ht="12.75" customHeight="1">
      <c r="A117" s="33"/>
      <c r="B117" s="34">
        <f>COUNTA(B102:B116)</f>
        <v>15</v>
      </c>
      <c r="C117" s="33"/>
      <c r="D117" s="79">
        <f>COUNTIF(D102:D116, "1")</f>
        <v>15</v>
      </c>
      <c r="E117" s="37">
        <f>SUM(E102:E116)</f>
        <v>172361</v>
      </c>
      <c r="F117" s="85">
        <f>G117/B117</f>
        <v>1</v>
      </c>
      <c r="G117" s="34">
        <f>COUNTIF(G102:G116, "&gt;0")</f>
        <v>15</v>
      </c>
      <c r="H117" s="33"/>
      <c r="I117" s="37">
        <f>SUM(I102:I116)</f>
        <v>3210</v>
      </c>
      <c r="J117" s="62">
        <f>COUNTA(J102:J116)</f>
        <v>5</v>
      </c>
      <c r="K117" s="169">
        <f>SUM(K102:K116)</f>
        <v>165</v>
      </c>
      <c r="L117" s="45">
        <f>K117/I117</f>
        <v>5.1401869158878503E-2</v>
      </c>
    </row>
    <row r="118" spans="1:12" ht="8.25" customHeight="1">
      <c r="A118" s="33"/>
      <c r="B118" s="34"/>
      <c r="C118" s="33"/>
      <c r="D118" s="79"/>
      <c r="E118" s="37"/>
      <c r="F118" s="85"/>
      <c r="G118" s="34"/>
      <c r="H118" s="33"/>
      <c r="I118" s="37"/>
      <c r="J118" s="62"/>
      <c r="K118" s="169"/>
      <c r="L118" s="45"/>
    </row>
    <row r="119" spans="1:12" ht="12.75" customHeight="1">
      <c r="A119" s="73" t="s">
        <v>601</v>
      </c>
      <c r="B119" s="73" t="s">
        <v>602</v>
      </c>
      <c r="C119" s="73" t="s">
        <v>603</v>
      </c>
      <c r="D119" s="73">
        <v>1</v>
      </c>
      <c r="E119" s="159">
        <v>26400</v>
      </c>
      <c r="F119" s="73" t="s">
        <v>33</v>
      </c>
      <c r="G119" s="73">
        <v>5</v>
      </c>
      <c r="H119" s="73" t="s">
        <v>36</v>
      </c>
      <c r="I119" s="33">
        <v>214</v>
      </c>
      <c r="J119" s="166"/>
      <c r="K119" s="166"/>
      <c r="L119" s="145">
        <f t="shared" ref="L119:L124" si="10">K119/I119</f>
        <v>0</v>
      </c>
    </row>
    <row r="120" spans="1:12" ht="12.75" customHeight="1">
      <c r="A120" s="73" t="s">
        <v>601</v>
      </c>
      <c r="B120" s="73" t="s">
        <v>604</v>
      </c>
      <c r="C120" s="73" t="s">
        <v>605</v>
      </c>
      <c r="D120" s="73">
        <v>1</v>
      </c>
      <c r="E120" s="159">
        <v>38516</v>
      </c>
      <c r="F120" s="73" t="s">
        <v>33</v>
      </c>
      <c r="G120" s="73">
        <v>5</v>
      </c>
      <c r="H120" s="73" t="s">
        <v>36</v>
      </c>
      <c r="I120" s="33">
        <v>214</v>
      </c>
      <c r="J120" s="166"/>
      <c r="K120" s="166"/>
      <c r="L120" s="145">
        <f t="shared" si="10"/>
        <v>0</v>
      </c>
    </row>
    <row r="121" spans="1:12" ht="18" customHeight="1">
      <c r="A121" s="73" t="s">
        <v>601</v>
      </c>
      <c r="B121" s="73" t="s">
        <v>606</v>
      </c>
      <c r="C121" s="73" t="s">
        <v>607</v>
      </c>
      <c r="D121" s="73">
        <v>1</v>
      </c>
      <c r="E121" s="159">
        <v>11321</v>
      </c>
      <c r="F121" s="73" t="s">
        <v>33</v>
      </c>
      <c r="G121" s="73">
        <v>5</v>
      </c>
      <c r="H121" s="73" t="s">
        <v>36</v>
      </c>
      <c r="I121" s="33">
        <v>214</v>
      </c>
      <c r="J121" s="166"/>
      <c r="K121" s="166"/>
      <c r="L121" s="145">
        <f t="shared" si="10"/>
        <v>0</v>
      </c>
    </row>
    <row r="122" spans="1:12" ht="18" customHeight="1">
      <c r="A122" s="73" t="s">
        <v>601</v>
      </c>
      <c r="B122" s="73" t="s">
        <v>616</v>
      </c>
      <c r="C122" s="73" t="s">
        <v>617</v>
      </c>
      <c r="D122" s="73">
        <v>1</v>
      </c>
      <c r="E122" s="159">
        <v>24993</v>
      </c>
      <c r="F122" s="73" t="s">
        <v>33</v>
      </c>
      <c r="G122" s="73">
        <v>5</v>
      </c>
      <c r="H122" s="73" t="s">
        <v>36</v>
      </c>
      <c r="I122" s="33">
        <v>214</v>
      </c>
      <c r="J122" s="166"/>
      <c r="K122" s="166"/>
      <c r="L122" s="145">
        <f t="shared" si="10"/>
        <v>0</v>
      </c>
    </row>
    <row r="123" spans="1:12" ht="18" customHeight="1">
      <c r="A123" s="73" t="s">
        <v>601</v>
      </c>
      <c r="B123" s="73" t="s">
        <v>620</v>
      </c>
      <c r="C123" s="73" t="s">
        <v>621</v>
      </c>
      <c r="D123" s="73">
        <v>1</v>
      </c>
      <c r="E123" s="159">
        <v>24276</v>
      </c>
      <c r="F123" s="73" t="s">
        <v>33</v>
      </c>
      <c r="G123" s="73">
        <v>5</v>
      </c>
      <c r="H123" s="73" t="s">
        <v>36</v>
      </c>
      <c r="I123" s="33">
        <v>214</v>
      </c>
      <c r="J123" s="166"/>
      <c r="K123" s="166"/>
      <c r="L123" s="145">
        <f t="shared" si="10"/>
        <v>0</v>
      </c>
    </row>
    <row r="124" spans="1:12" ht="18" customHeight="1">
      <c r="A124" s="74" t="s">
        <v>601</v>
      </c>
      <c r="B124" s="74" t="s">
        <v>622</v>
      </c>
      <c r="C124" s="74" t="s">
        <v>623</v>
      </c>
      <c r="D124" s="74">
        <v>1</v>
      </c>
      <c r="E124" s="160">
        <v>4107</v>
      </c>
      <c r="F124" s="74" t="s">
        <v>33</v>
      </c>
      <c r="G124" s="74">
        <v>5</v>
      </c>
      <c r="H124" s="74" t="s">
        <v>36</v>
      </c>
      <c r="I124" s="168">
        <v>214</v>
      </c>
      <c r="J124" s="68"/>
      <c r="K124" s="68"/>
      <c r="L124" s="146">
        <f t="shared" si="10"/>
        <v>0</v>
      </c>
    </row>
    <row r="125" spans="1:12" ht="12.75" customHeight="1">
      <c r="A125" s="33"/>
      <c r="B125" s="34">
        <f>COUNTA(B119:B124)</f>
        <v>6</v>
      </c>
      <c r="C125" s="33"/>
      <c r="D125" s="79">
        <f>COUNTIF(D119:D124, "1")</f>
        <v>6</v>
      </c>
      <c r="E125" s="37">
        <f>SUM(E119:E124)</f>
        <v>129613</v>
      </c>
      <c r="F125" s="85">
        <f>G125/B125</f>
        <v>1</v>
      </c>
      <c r="G125" s="34">
        <f>COUNTIF(G119:G124, "&gt;0")</f>
        <v>6</v>
      </c>
      <c r="H125" s="33"/>
      <c r="I125" s="37">
        <f>SUM(I119:I124)</f>
        <v>1284</v>
      </c>
      <c r="J125" s="62">
        <f>COUNTA(J119:J124)</f>
        <v>0</v>
      </c>
      <c r="K125" s="169">
        <f>SUM(K119:K124)</f>
        <v>0</v>
      </c>
      <c r="L125" s="45">
        <f>K125/I125</f>
        <v>0</v>
      </c>
    </row>
    <row r="126" spans="1:12" ht="8.25" customHeight="1">
      <c r="A126" s="33"/>
      <c r="B126" s="34"/>
      <c r="C126" s="33"/>
      <c r="D126" s="79"/>
      <c r="E126" s="37"/>
      <c r="F126" s="85"/>
      <c r="G126" s="34"/>
      <c r="H126" s="33"/>
      <c r="I126" s="37"/>
      <c r="J126" s="62"/>
      <c r="K126" s="169"/>
      <c r="L126" s="45"/>
    </row>
    <row r="127" spans="1:12" ht="12.75" customHeight="1">
      <c r="A127" s="74" t="s">
        <v>634</v>
      </c>
      <c r="B127" s="74" t="s">
        <v>647</v>
      </c>
      <c r="C127" s="74" t="s">
        <v>648</v>
      </c>
      <c r="D127" s="74">
        <v>1</v>
      </c>
      <c r="E127" s="160">
        <v>483</v>
      </c>
      <c r="F127" s="74" t="s">
        <v>33</v>
      </c>
      <c r="G127" s="74">
        <v>5</v>
      </c>
      <c r="H127" s="74" t="s">
        <v>36</v>
      </c>
      <c r="I127" s="168">
        <v>214</v>
      </c>
      <c r="J127" s="68" t="s">
        <v>33</v>
      </c>
      <c r="K127" s="68">
        <v>1</v>
      </c>
      <c r="L127" s="146">
        <f t="shared" ref="L127" si="11">K127/I127</f>
        <v>4.6728971962616819E-3</v>
      </c>
    </row>
    <row r="128" spans="1:12" ht="12.75" customHeight="1">
      <c r="A128" s="33"/>
      <c r="B128" s="34">
        <f>COUNTA(B127:B127)</f>
        <v>1</v>
      </c>
      <c r="C128" s="33"/>
      <c r="D128" s="79">
        <f>COUNTIF(D127:D127, "1")</f>
        <v>1</v>
      </c>
      <c r="E128" s="37">
        <f>SUM(E127:E127)</f>
        <v>483</v>
      </c>
      <c r="F128" s="85">
        <f>G128/B128</f>
        <v>1</v>
      </c>
      <c r="G128" s="34">
        <f>COUNTIF(G127:G127, "&gt;0")</f>
        <v>1</v>
      </c>
      <c r="H128" s="33"/>
      <c r="I128" s="37">
        <f>SUM(I127:I127)</f>
        <v>214</v>
      </c>
      <c r="J128" s="62">
        <f>COUNTA(J127:J127)</f>
        <v>1</v>
      </c>
      <c r="K128" s="169">
        <f>SUM(K127:K127)</f>
        <v>1</v>
      </c>
      <c r="L128" s="45">
        <f>K128/I128</f>
        <v>4.6728971962616819E-3</v>
      </c>
    </row>
    <row r="129" spans="1:12" ht="8.25" customHeight="1">
      <c r="A129" s="33"/>
      <c r="B129" s="34"/>
      <c r="C129" s="33"/>
      <c r="D129" s="79"/>
      <c r="E129" s="37"/>
      <c r="F129" s="85"/>
      <c r="G129" s="34"/>
      <c r="H129" s="33"/>
      <c r="I129" s="37"/>
      <c r="J129" s="62"/>
      <c r="K129" s="169"/>
      <c r="L129" s="45"/>
    </row>
    <row r="130" spans="1:12" ht="12.75" customHeight="1">
      <c r="A130" s="73" t="s">
        <v>656</v>
      </c>
      <c r="B130" s="73" t="s">
        <v>659</v>
      </c>
      <c r="C130" s="73" t="s">
        <v>660</v>
      </c>
      <c r="D130" s="73">
        <v>1</v>
      </c>
      <c r="E130" s="159">
        <v>36509</v>
      </c>
      <c r="F130" s="73" t="s">
        <v>33</v>
      </c>
      <c r="G130" s="73">
        <v>5</v>
      </c>
      <c r="H130" s="73" t="s">
        <v>36</v>
      </c>
      <c r="I130" s="33">
        <v>214</v>
      </c>
      <c r="J130" s="166"/>
      <c r="K130" s="166"/>
      <c r="L130" s="145">
        <f t="shared" ref="L130:L134" si="12">K130/I130</f>
        <v>0</v>
      </c>
    </row>
    <row r="131" spans="1:12" ht="12.75" customHeight="1">
      <c r="A131" s="73" t="s">
        <v>656</v>
      </c>
      <c r="B131" s="73" t="s">
        <v>661</v>
      </c>
      <c r="C131" s="73" t="s">
        <v>662</v>
      </c>
      <c r="D131" s="73">
        <v>1</v>
      </c>
      <c r="E131" s="159">
        <v>16575</v>
      </c>
      <c r="F131" s="73" t="s">
        <v>33</v>
      </c>
      <c r="G131" s="73">
        <v>5</v>
      </c>
      <c r="H131" s="73" t="s">
        <v>36</v>
      </c>
      <c r="I131" s="33">
        <v>214</v>
      </c>
      <c r="J131" s="166"/>
      <c r="K131" s="166"/>
      <c r="L131" s="145">
        <f t="shared" si="12"/>
        <v>0</v>
      </c>
    </row>
    <row r="132" spans="1:12" ht="18" customHeight="1">
      <c r="A132" s="73" t="s">
        <v>656</v>
      </c>
      <c r="B132" s="73" t="s">
        <v>663</v>
      </c>
      <c r="C132" s="73" t="s">
        <v>664</v>
      </c>
      <c r="D132" s="73">
        <v>1</v>
      </c>
      <c r="E132" s="159">
        <v>428</v>
      </c>
      <c r="F132" s="73" t="s">
        <v>33</v>
      </c>
      <c r="G132" s="73">
        <v>5</v>
      </c>
      <c r="H132" s="73" t="s">
        <v>36</v>
      </c>
      <c r="I132" s="33">
        <v>214</v>
      </c>
      <c r="J132" s="166"/>
      <c r="K132" s="166"/>
      <c r="L132" s="145">
        <f t="shared" si="12"/>
        <v>0</v>
      </c>
    </row>
    <row r="133" spans="1:12" ht="18" customHeight="1">
      <c r="A133" s="73" t="s">
        <v>656</v>
      </c>
      <c r="B133" s="73" t="s">
        <v>665</v>
      </c>
      <c r="C133" s="73" t="s">
        <v>666</v>
      </c>
      <c r="D133" s="73">
        <v>1</v>
      </c>
      <c r="E133" s="159">
        <v>5875</v>
      </c>
      <c r="F133" s="73" t="s">
        <v>33</v>
      </c>
      <c r="G133" s="73">
        <v>5</v>
      </c>
      <c r="H133" s="73" t="s">
        <v>36</v>
      </c>
      <c r="I133" s="33">
        <v>214</v>
      </c>
      <c r="J133" s="166"/>
      <c r="K133" s="166"/>
      <c r="L133" s="145">
        <f t="shared" si="12"/>
        <v>0</v>
      </c>
    </row>
    <row r="134" spans="1:12" ht="12.75" customHeight="1">
      <c r="A134" s="74" t="s">
        <v>656</v>
      </c>
      <c r="B134" s="74" t="s">
        <v>667</v>
      </c>
      <c r="C134" s="74" t="s">
        <v>668</v>
      </c>
      <c r="D134" s="74">
        <v>1</v>
      </c>
      <c r="E134" s="160">
        <v>17840</v>
      </c>
      <c r="F134" s="74" t="s">
        <v>33</v>
      </c>
      <c r="G134" s="74">
        <v>5</v>
      </c>
      <c r="H134" s="74" t="s">
        <v>36</v>
      </c>
      <c r="I134" s="168">
        <v>214</v>
      </c>
      <c r="J134" s="68"/>
      <c r="K134" s="68"/>
      <c r="L134" s="146">
        <f t="shared" si="12"/>
        <v>0</v>
      </c>
    </row>
    <row r="135" spans="1:12" ht="12.75" customHeight="1">
      <c r="A135" s="33"/>
      <c r="B135" s="34">
        <f>COUNTA(B130:B134)</f>
        <v>5</v>
      </c>
      <c r="C135" s="33"/>
      <c r="D135" s="79">
        <f>COUNTIF(D130:D134, "1")</f>
        <v>5</v>
      </c>
      <c r="E135" s="37">
        <f>SUM(E130:E134)</f>
        <v>77227</v>
      </c>
      <c r="F135" s="85">
        <f>G135/B135</f>
        <v>1</v>
      </c>
      <c r="G135" s="34">
        <f>COUNTIF(G130:G134, "&gt;0")</f>
        <v>5</v>
      </c>
      <c r="H135" s="33"/>
      <c r="I135" s="37">
        <f>SUM(I130:I134)</f>
        <v>1070</v>
      </c>
      <c r="J135" s="34">
        <f>COUNTA(J130:J134)</f>
        <v>0</v>
      </c>
      <c r="K135" s="37">
        <f>SUM(K130:K134)</f>
        <v>0</v>
      </c>
      <c r="L135" s="45">
        <f>K135/I135</f>
        <v>0</v>
      </c>
    </row>
    <row r="136" spans="1:12" ht="8.25" customHeight="1">
      <c r="A136" s="33"/>
      <c r="B136" s="34"/>
      <c r="C136" s="33"/>
      <c r="D136" s="79"/>
      <c r="E136" s="37"/>
      <c r="F136" s="85"/>
      <c r="G136" s="34"/>
      <c r="H136" s="33"/>
      <c r="I136" s="37"/>
      <c r="J136" s="34"/>
      <c r="K136" s="37"/>
      <c r="L136" s="45"/>
    </row>
    <row r="137" spans="1:12" ht="12.75" customHeight="1">
      <c r="A137" s="47"/>
      <c r="B137" s="47"/>
      <c r="C137" s="47"/>
      <c r="D137" s="57"/>
      <c r="E137" s="57"/>
      <c r="F137" s="147"/>
      <c r="G137" s="147"/>
      <c r="H137" s="147"/>
      <c r="I137" s="47"/>
      <c r="J137" s="47"/>
      <c r="K137" s="47"/>
      <c r="L137" s="47"/>
    </row>
    <row r="138" spans="1:12" s="6" customFormat="1" ht="12.75" customHeight="1">
      <c r="A138" s="147"/>
      <c r="B138" s="147"/>
      <c r="C138" s="111" t="s">
        <v>81</v>
      </c>
      <c r="D138" s="124"/>
      <c r="E138" s="124"/>
      <c r="F138" s="59"/>
      <c r="G138" s="36"/>
      <c r="H138" s="36"/>
      <c r="I138" s="147"/>
      <c r="J138" s="147"/>
      <c r="K138" s="147"/>
      <c r="L138" s="147"/>
    </row>
    <row r="139" spans="1:12" s="6" customFormat="1" ht="12.75" customHeight="1">
      <c r="A139" s="147"/>
      <c r="B139" s="147"/>
      <c r="C139" s="111"/>
      <c r="D139" s="127" t="s">
        <v>165</v>
      </c>
      <c r="E139" s="107">
        <f>SUM(B4+B31+B51+B58+B94+B100+B117+B125+B128+B135)</f>
        <v>115</v>
      </c>
      <c r="F139" s="147"/>
      <c r="G139" s="36"/>
      <c r="H139" s="36"/>
      <c r="I139" s="147"/>
      <c r="J139" s="147"/>
      <c r="K139" s="147"/>
      <c r="L139" s="147"/>
    </row>
    <row r="140" spans="1:12" s="6" customFormat="1" ht="12.75" customHeight="1">
      <c r="A140" s="147"/>
      <c r="B140" s="147"/>
      <c r="C140" s="111"/>
      <c r="D140" s="116" t="s">
        <v>166</v>
      </c>
      <c r="E140" s="106">
        <f>SUM(E4+E31+E51+E58+E94+E100+E117+E125+E128+E135)</f>
        <v>1489953</v>
      </c>
      <c r="F140" s="148" t="s">
        <v>676</v>
      </c>
      <c r="G140" s="36"/>
      <c r="H140" s="36"/>
      <c r="I140" s="147"/>
      <c r="J140" s="147"/>
      <c r="K140" s="147"/>
      <c r="L140" s="147"/>
    </row>
    <row r="141" spans="1:12" s="6" customFormat="1" ht="12.75" customHeight="1">
      <c r="A141" s="147"/>
      <c r="B141" s="147"/>
      <c r="C141" s="149"/>
      <c r="D141" s="116" t="s">
        <v>169</v>
      </c>
      <c r="E141" s="107">
        <f>SUM(G4+G31+G51+G58+G94+G100+G117+G125+G128+G135)</f>
        <v>115</v>
      </c>
      <c r="F141" s="147"/>
      <c r="G141" s="36"/>
      <c r="H141" s="36"/>
      <c r="I141" s="147"/>
      <c r="J141" s="147"/>
      <c r="K141" s="147"/>
      <c r="L141" s="147"/>
    </row>
    <row r="142" spans="1:12" s="6" customFormat="1" ht="12.75" customHeight="1">
      <c r="A142" s="147"/>
      <c r="B142" s="147"/>
      <c r="C142" s="149"/>
      <c r="D142" s="116" t="s">
        <v>167</v>
      </c>
      <c r="E142" s="135">
        <f>E141/E139</f>
        <v>1</v>
      </c>
      <c r="F142" s="147"/>
      <c r="G142" s="36"/>
      <c r="H142" s="36"/>
      <c r="I142" s="147"/>
      <c r="J142" s="147"/>
      <c r="K142" s="147"/>
      <c r="L142" s="147"/>
    </row>
    <row r="143" spans="1:12" s="6" customFormat="1" ht="12.75" customHeight="1">
      <c r="A143" s="147"/>
      <c r="B143" s="147"/>
      <c r="C143" s="149"/>
      <c r="D143" s="116" t="s">
        <v>170</v>
      </c>
      <c r="E143" s="106">
        <f>SUM(I4+I31+I51+I58+I94+I100+I117+I125+I128+I135)</f>
        <v>24501</v>
      </c>
      <c r="F143" s="147"/>
      <c r="G143" s="36"/>
      <c r="H143" s="36"/>
      <c r="I143" s="147"/>
      <c r="J143" s="147"/>
      <c r="K143" s="147"/>
      <c r="L143" s="147"/>
    </row>
    <row r="144" spans="1:12" s="6" customFormat="1" ht="12.75" customHeight="1">
      <c r="A144" s="147"/>
      <c r="B144" s="147"/>
      <c r="C144" s="147"/>
      <c r="D144" s="127" t="s">
        <v>171</v>
      </c>
      <c r="E144" s="106">
        <f>SUM(J4+J31+J51+J58+J94+J100+J117+J125+J128+J135)</f>
        <v>21</v>
      </c>
      <c r="F144" s="147"/>
      <c r="G144" s="36"/>
      <c r="H144" s="36"/>
      <c r="I144" s="147"/>
      <c r="J144" s="147"/>
      <c r="K144" s="147"/>
      <c r="L144" s="147"/>
    </row>
    <row r="145" spans="1:12" s="6" customFormat="1" ht="12.75" customHeight="1">
      <c r="A145" s="147"/>
      <c r="B145" s="147"/>
      <c r="C145" s="147"/>
      <c r="D145" s="127" t="s">
        <v>172</v>
      </c>
      <c r="E145" s="106">
        <f>SUM(K4+K31+K51+K58+K94+K100+K117+K125+K128+K135)</f>
        <v>802</v>
      </c>
      <c r="F145" s="147"/>
      <c r="G145" s="36"/>
      <c r="H145" s="36"/>
      <c r="I145" s="147"/>
      <c r="J145" s="147"/>
      <c r="K145" s="147"/>
      <c r="L145" s="147"/>
    </row>
    <row r="146" spans="1:12" ht="12.75" customHeight="1">
      <c r="A146" s="47"/>
      <c r="B146" s="47"/>
      <c r="C146" s="47"/>
      <c r="D146" s="116" t="s">
        <v>173</v>
      </c>
      <c r="E146" s="135">
        <f>E145/E143</f>
        <v>3.2733357822129709E-2</v>
      </c>
      <c r="F146" s="147"/>
      <c r="G146" s="147"/>
      <c r="H146" s="147"/>
      <c r="I146" s="47"/>
      <c r="J146" s="47"/>
      <c r="K146" s="47"/>
      <c r="L146" s="47"/>
    </row>
    <row r="147" spans="1:12">
      <c r="D147" s="127"/>
    </row>
  </sheetData>
  <printOptions horizontalCentered="1" gridLines="1"/>
  <pageMargins left="0.5" right="0.5" top="1.5" bottom="0.75" header="0.5" footer="0.5"/>
  <pageSetup scale="80" orientation="landscape" r:id="rId1"/>
  <headerFooter>
    <oddHeader>&amp;C&amp;"Arial,Bold"&amp;16 2010 Swimming Season
North Carolina Tier 1 Beach Information</oddHeader>
    <oddFooter>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16</vt:i4>
      </vt:variant>
    </vt:vector>
  </HeadingPairs>
  <TitlesOfParts>
    <vt:vector size="24" baseType="lpstr">
      <vt:lpstr>Summary</vt:lpstr>
      <vt:lpstr>Attributes</vt:lpstr>
      <vt:lpstr>Monitoring</vt:lpstr>
      <vt:lpstr>Pollution Sources</vt:lpstr>
      <vt:lpstr>2010 Actions</vt:lpstr>
      <vt:lpstr>Action Durations</vt:lpstr>
      <vt:lpstr>Beach Days</vt:lpstr>
      <vt:lpstr>Tier 1 Stats</vt:lpstr>
      <vt:lpstr>'2010 Actions'!Print_Area</vt:lpstr>
      <vt:lpstr>'Action Durations'!Print_Area</vt:lpstr>
      <vt:lpstr>Attributes!Print_Area</vt:lpstr>
      <vt:lpstr>'Beach Days'!Print_Area</vt:lpstr>
      <vt:lpstr>Monitoring!Print_Area</vt:lpstr>
      <vt:lpstr>'Pollution Sources'!Print_Area</vt:lpstr>
      <vt:lpstr>Summary!Print_Area</vt:lpstr>
      <vt:lpstr>'Tier 1 Stats'!Print_Area</vt:lpstr>
      <vt:lpstr>'2010 Actions'!Print_Titles</vt:lpstr>
      <vt:lpstr>'Action Durations'!Print_Titles</vt:lpstr>
      <vt:lpstr>Attributes!Print_Titles</vt:lpstr>
      <vt:lpstr>'Beach Days'!Print_Titles</vt:lpstr>
      <vt:lpstr>Monitoring!Print_Titles</vt:lpstr>
      <vt:lpstr>'Pollution Sources'!Print_Titles</vt:lpstr>
      <vt:lpstr>Summary!Print_Titles</vt:lpstr>
      <vt:lpstr>'Tier 1 Stats'!Print_Titles</vt:lpstr>
    </vt:vector>
  </TitlesOfParts>
  <Company>Tetra Tech, Inc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Jonathan.Simpson</cp:lastModifiedBy>
  <cp:lastPrinted>2011-06-27T14:43:44Z</cp:lastPrinted>
  <dcterms:created xsi:type="dcterms:W3CDTF">2006-12-12T20:37:17Z</dcterms:created>
  <dcterms:modified xsi:type="dcterms:W3CDTF">2011-06-27T14:44:25Z</dcterms:modified>
</cp:coreProperties>
</file>