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195" windowWidth="19020" windowHeight="5445"/>
  </bookViews>
  <sheets>
    <sheet name="Summary" sheetId="8" r:id="rId1"/>
    <sheet name="Attributes" sheetId="2" r:id="rId2"/>
    <sheet name="Monitoring" sheetId="10" r:id="rId3"/>
    <sheet name="Pollution Sources" sheetId="11" r:id="rId4"/>
    <sheet name="2010 Actions" sheetId="4" r:id="rId5"/>
    <sheet name="Action Durations" sheetId="9" r:id="rId6"/>
    <sheet name="Beach Days" sheetId="7" r:id="rId7"/>
    <sheet name="Tier 1 Stats" sheetId="12" r:id="rId8"/>
    <sheet name="Oil Actions" sheetId="14" r:id="rId9"/>
  </sheets>
  <definedNames>
    <definedName name="_xlnm.Print_Area" localSheetId="4">'2010 Actions'!$A$1:$J$55</definedName>
    <definedName name="_xlnm.Print_Area" localSheetId="5">'Action Durations'!$A$1:$K$44</definedName>
    <definedName name="_xlnm.Print_Area" localSheetId="1">Attributes!$A$1:$J$44</definedName>
    <definedName name="_xlnm.Print_Area" localSheetId="6">'Beach Days'!$A$1:$L$50</definedName>
    <definedName name="_xlnm.Print_Area" localSheetId="2">Monitoring!$A$1:$J$48</definedName>
    <definedName name="_xlnm.Print_Area" localSheetId="8">'Oil Actions'!$A$1:$J$20</definedName>
    <definedName name="_xlnm.Print_Area" localSheetId="3">'Pollution Sources'!$A$1:$R$62</definedName>
    <definedName name="_xlnm.Print_Area" localSheetId="0">Summary!$A$1:$W$31</definedName>
    <definedName name="_xlnm.Print_Area" localSheetId="7">'Tier 1 Stats'!$A$1:$L$40</definedName>
    <definedName name="_xlnm.Print_Titles" localSheetId="4">'2010 Actions'!$1:$1</definedName>
    <definedName name="_xlnm.Print_Titles" localSheetId="5">'Action Durations'!$1:$2</definedName>
    <definedName name="_xlnm.Print_Titles" localSheetId="1">Attributes!$1:$1</definedName>
    <definedName name="_xlnm.Print_Titles" localSheetId="6">'Beach Days'!$1:$2</definedName>
    <definedName name="_xlnm.Print_Titles" localSheetId="2">Monitoring!$1:$1</definedName>
    <definedName name="_xlnm.Print_Titles" localSheetId="3">'Pollution Sources'!$1:$2</definedName>
    <definedName name="_xlnm.Print_Titles" localSheetId="0">Summary!$1:$2</definedName>
    <definedName name="_xlnm.Print_Titles" localSheetId="7">'Tier 1 Stats'!$1:$1</definedName>
  </definedNames>
  <calcPr calcId="125725"/>
</workbook>
</file>

<file path=xl/calcChain.xml><?xml version="1.0" encoding="utf-8"?>
<calcChain xmlns="http://schemas.openxmlformats.org/spreadsheetml/2006/main">
  <c r="G43" i="9"/>
  <c r="G42"/>
  <c r="G41"/>
  <c r="G40"/>
  <c r="G39"/>
  <c r="D36"/>
  <c r="D35"/>
  <c r="D34"/>
  <c r="E20" i="14"/>
  <c r="E19"/>
  <c r="E18"/>
  <c r="G15"/>
  <c r="D15"/>
  <c r="B15"/>
  <c r="G9"/>
  <c r="D9"/>
  <c r="B9"/>
  <c r="E44" i="7" l="1"/>
  <c r="K5" i="9"/>
  <c r="S3" i="8" s="1"/>
  <c r="J5" i="9"/>
  <c r="R3" i="8" s="1"/>
  <c r="I5" i="9"/>
  <c r="Q3" i="8" s="1"/>
  <c r="H5" i="9"/>
  <c r="P3" i="8" s="1"/>
  <c r="G5" i="9"/>
  <c r="O3" i="8" s="1"/>
  <c r="E5" i="9"/>
  <c r="D5"/>
  <c r="N3" i="8" s="1"/>
  <c r="B5" i="9"/>
  <c r="D54" i="4"/>
  <c r="D51"/>
  <c r="D48"/>
  <c r="G8"/>
  <c r="D8"/>
  <c r="B8"/>
  <c r="E37" i="12"/>
  <c r="E35"/>
  <c r="E34"/>
  <c r="E33"/>
  <c r="J3" i="8" l="1"/>
  <c r="H8" l="1"/>
  <c r="G8"/>
  <c r="H7"/>
  <c r="G7"/>
  <c r="H6"/>
  <c r="G6"/>
  <c r="H5"/>
  <c r="G5"/>
  <c r="H4"/>
  <c r="G4"/>
  <c r="L15" i="12"/>
  <c r="L21"/>
  <c r="K29"/>
  <c r="J29"/>
  <c r="I29"/>
  <c r="G29"/>
  <c r="E29"/>
  <c r="D29"/>
  <c r="B29"/>
  <c r="L28"/>
  <c r="K26"/>
  <c r="J26"/>
  <c r="I26"/>
  <c r="G26"/>
  <c r="E26"/>
  <c r="D26"/>
  <c r="B26"/>
  <c r="L25"/>
  <c r="K15" i="7"/>
  <c r="L15" s="1"/>
  <c r="I15"/>
  <c r="K14"/>
  <c r="L14" s="1"/>
  <c r="I14"/>
  <c r="K13"/>
  <c r="L13" s="1"/>
  <c r="I13"/>
  <c r="K12"/>
  <c r="L12" s="1"/>
  <c r="I12"/>
  <c r="K11"/>
  <c r="L11" s="1"/>
  <c r="I11"/>
  <c r="K10"/>
  <c r="L10" s="1"/>
  <c r="I10"/>
  <c r="K9"/>
  <c r="L9" s="1"/>
  <c r="I9"/>
  <c r="K8"/>
  <c r="L8" s="1"/>
  <c r="I8"/>
  <c r="D52" i="4"/>
  <c r="E51" s="1"/>
  <c r="D49"/>
  <c r="D46" i="10"/>
  <c r="D45"/>
  <c r="F29" i="12" l="1"/>
  <c r="F26"/>
  <c r="L29"/>
  <c r="L26"/>
  <c r="K32" i="7"/>
  <c r="L32" s="1"/>
  <c r="I32"/>
  <c r="K31"/>
  <c r="L31" s="1"/>
  <c r="I31"/>
  <c r="L9" i="12"/>
  <c r="L8"/>
  <c r="L7"/>
  <c r="L17"/>
  <c r="L20"/>
  <c r="L22"/>
  <c r="K4" i="7"/>
  <c r="L4" s="1"/>
  <c r="I4"/>
  <c r="B5" i="11"/>
  <c r="D5"/>
  <c r="E5"/>
  <c r="F5"/>
  <c r="G5"/>
  <c r="H5"/>
  <c r="I5"/>
  <c r="J5"/>
  <c r="K5"/>
  <c r="L5"/>
  <c r="M5"/>
  <c r="N5"/>
  <c r="O5"/>
  <c r="P5"/>
  <c r="Q5"/>
  <c r="R5"/>
  <c r="J40" i="10"/>
  <c r="F8" i="8" s="1"/>
  <c r="J37" i="10"/>
  <c r="J34"/>
  <c r="J28"/>
  <c r="J19"/>
  <c r="D48" s="1"/>
  <c r="J4"/>
  <c r="F4" i="2"/>
  <c r="K23" i="12" l="1"/>
  <c r="J23"/>
  <c r="I23"/>
  <c r="G23"/>
  <c r="E23"/>
  <c r="D23"/>
  <c r="B23"/>
  <c r="K18"/>
  <c r="J18"/>
  <c r="I18"/>
  <c r="G18"/>
  <c r="E18"/>
  <c r="D18"/>
  <c r="B18"/>
  <c r="L16"/>
  <c r="L14"/>
  <c r="K33" i="7"/>
  <c r="L33" s="1"/>
  <c r="I33"/>
  <c r="K30"/>
  <c r="L30" s="1"/>
  <c r="I30"/>
  <c r="K27"/>
  <c r="L27" s="1"/>
  <c r="I27"/>
  <c r="K26"/>
  <c r="L26" s="1"/>
  <c r="I26"/>
  <c r="K25"/>
  <c r="L25" s="1"/>
  <c r="I25"/>
  <c r="K24"/>
  <c r="L24" s="1"/>
  <c r="I24"/>
  <c r="K23"/>
  <c r="L23" s="1"/>
  <c r="I23"/>
  <c r="K22"/>
  <c r="L22" s="1"/>
  <c r="I22"/>
  <c r="K21"/>
  <c r="L21" s="1"/>
  <c r="I21"/>
  <c r="K18"/>
  <c r="L18" s="1"/>
  <c r="I18"/>
  <c r="K17"/>
  <c r="L17" s="1"/>
  <c r="I17"/>
  <c r="K16"/>
  <c r="L16" s="1"/>
  <c r="I16"/>
  <c r="K7"/>
  <c r="L7" s="1"/>
  <c r="I7"/>
  <c r="K3"/>
  <c r="L3" s="1"/>
  <c r="I3"/>
  <c r="H40"/>
  <c r="V8" i="8" s="1"/>
  <c r="G40" i="7"/>
  <c r="E40"/>
  <c r="U8" i="8" s="1"/>
  <c r="B40" i="7"/>
  <c r="K39"/>
  <c r="L39" s="1"/>
  <c r="I39"/>
  <c r="H37"/>
  <c r="V7" i="8" s="1"/>
  <c r="G37" i="7"/>
  <c r="E37"/>
  <c r="U7" i="8" s="1"/>
  <c r="B37" i="7"/>
  <c r="K36"/>
  <c r="L36" s="1"/>
  <c r="I36"/>
  <c r="H34"/>
  <c r="V6" i="8" s="1"/>
  <c r="G34" i="7"/>
  <c r="E34"/>
  <c r="U6" i="8" s="1"/>
  <c r="B34" i="7"/>
  <c r="W6" i="8" l="1"/>
  <c r="W8"/>
  <c r="W7"/>
  <c r="F18" i="12"/>
  <c r="L23"/>
  <c r="L18"/>
  <c r="F23"/>
  <c r="I34" i="7"/>
  <c r="I37"/>
  <c r="I40"/>
  <c r="K40"/>
  <c r="L40" s="1"/>
  <c r="K37"/>
  <c r="L37" s="1"/>
  <c r="K34"/>
  <c r="L34" s="1"/>
  <c r="K31" i="9"/>
  <c r="S8" i="8" s="1"/>
  <c r="J31" i="9"/>
  <c r="R8" i="8" s="1"/>
  <c r="I31" i="9"/>
  <c r="Q8" i="8" s="1"/>
  <c r="H31" i="9"/>
  <c r="P8" i="8" s="1"/>
  <c r="G31" i="9"/>
  <c r="O8" i="8" s="1"/>
  <c r="E31" i="9"/>
  <c r="D31"/>
  <c r="N8" i="8" s="1"/>
  <c r="B31" i="9"/>
  <c r="K28"/>
  <c r="S7" i="8" s="1"/>
  <c r="J28" i="9"/>
  <c r="R7" i="8" s="1"/>
  <c r="I28" i="9"/>
  <c r="Q7" i="8" s="1"/>
  <c r="H28" i="9"/>
  <c r="P7" i="8" s="1"/>
  <c r="G28" i="9"/>
  <c r="O7" i="8" s="1"/>
  <c r="E28" i="9"/>
  <c r="D28"/>
  <c r="N7" i="8" s="1"/>
  <c r="B28" i="9"/>
  <c r="D55" i="4"/>
  <c r="G37" l="1"/>
  <c r="D37"/>
  <c r="B37"/>
  <c r="J8" i="8" s="1"/>
  <c r="R40" i="11" l="1"/>
  <c r="Q40"/>
  <c r="P40"/>
  <c r="O40"/>
  <c r="N40"/>
  <c r="M40"/>
  <c r="L40"/>
  <c r="K40"/>
  <c r="J40"/>
  <c r="I40"/>
  <c r="H40"/>
  <c r="G40"/>
  <c r="F40"/>
  <c r="E40"/>
  <c r="D40"/>
  <c r="B40"/>
  <c r="R37"/>
  <c r="Q37"/>
  <c r="P37"/>
  <c r="O37"/>
  <c r="N37"/>
  <c r="M37"/>
  <c r="L37"/>
  <c r="K37"/>
  <c r="J37"/>
  <c r="I37"/>
  <c r="H37"/>
  <c r="G37"/>
  <c r="F37"/>
  <c r="E37"/>
  <c r="D37"/>
  <c r="B37"/>
  <c r="R34"/>
  <c r="Q34"/>
  <c r="P34"/>
  <c r="O34"/>
  <c r="N34"/>
  <c r="M34"/>
  <c r="L34"/>
  <c r="K34"/>
  <c r="J34"/>
  <c r="I34"/>
  <c r="H34"/>
  <c r="G34"/>
  <c r="F34"/>
  <c r="E34"/>
  <c r="D34"/>
  <c r="B34"/>
  <c r="F7" i="8"/>
  <c r="F6"/>
  <c r="F5"/>
  <c r="F4"/>
  <c r="F40" i="10"/>
  <c r="D8" i="8" s="1"/>
  <c r="B40" i="10"/>
  <c r="C8" i="8" s="1"/>
  <c r="F37" i="10"/>
  <c r="D7" i="8" s="1"/>
  <c r="B37" i="10"/>
  <c r="C7" i="8" s="1"/>
  <c r="F34" i="10"/>
  <c r="D6" i="8" s="1"/>
  <c r="B34" i="10"/>
  <c r="C6" i="8" s="1"/>
  <c r="F40" i="2"/>
  <c r="B40"/>
  <c r="F37"/>
  <c r="B37"/>
  <c r="F34"/>
  <c r="B34"/>
  <c r="D47" i="7"/>
  <c r="E7" i="8" l="1"/>
  <c r="E6"/>
  <c r="L8"/>
  <c r="E8"/>
  <c r="K8"/>
  <c r="E12" i="12"/>
  <c r="E4"/>
  <c r="G4"/>
  <c r="L11"/>
  <c r="L10"/>
  <c r="L6"/>
  <c r="L3"/>
  <c r="L2"/>
  <c r="K12"/>
  <c r="J12"/>
  <c r="K4"/>
  <c r="E39" s="1"/>
  <c r="J4"/>
  <c r="E38" s="1"/>
  <c r="I12"/>
  <c r="I4"/>
  <c r="G12"/>
  <c r="D12"/>
  <c r="B12"/>
  <c r="D4"/>
  <c r="B4"/>
  <c r="F3" i="8"/>
  <c r="F28" i="2"/>
  <c r="F19"/>
  <c r="D44" s="1"/>
  <c r="G29" i="4"/>
  <c r="D29"/>
  <c r="B29"/>
  <c r="J5" i="8" s="1"/>
  <c r="G32" i="4"/>
  <c r="D32"/>
  <c r="B32"/>
  <c r="J7" i="8" s="1"/>
  <c r="B28" i="11"/>
  <c r="D28"/>
  <c r="E28"/>
  <c r="F28"/>
  <c r="G28"/>
  <c r="H28"/>
  <c r="I28"/>
  <c r="J28"/>
  <c r="K28"/>
  <c r="L28"/>
  <c r="M28"/>
  <c r="N28"/>
  <c r="O28"/>
  <c r="P28"/>
  <c r="Q28"/>
  <c r="R28"/>
  <c r="F19" i="10"/>
  <c r="D4" i="8" s="1"/>
  <c r="F4" i="10"/>
  <c r="F28"/>
  <c r="D5" i="8" s="1"/>
  <c r="E5" i="7"/>
  <c r="E19"/>
  <c r="U4" i="8" s="1"/>
  <c r="E19" i="11"/>
  <c r="G46" s="1"/>
  <c r="B22" i="4"/>
  <c r="D41" s="1"/>
  <c r="D22"/>
  <c r="G22"/>
  <c r="D43" s="1"/>
  <c r="R19" i="11"/>
  <c r="G61" s="1"/>
  <c r="Q19"/>
  <c r="G60" s="1"/>
  <c r="D19"/>
  <c r="G45" s="1"/>
  <c r="P19"/>
  <c r="G59" s="1"/>
  <c r="O19"/>
  <c r="G58" s="1"/>
  <c r="N19"/>
  <c r="G57" s="1"/>
  <c r="M19"/>
  <c r="G56" s="1"/>
  <c r="L19"/>
  <c r="G55" s="1"/>
  <c r="K19"/>
  <c r="G54" s="1"/>
  <c r="J19"/>
  <c r="G53" s="1"/>
  <c r="I19"/>
  <c r="G52" s="1"/>
  <c r="H19"/>
  <c r="G51" s="1"/>
  <c r="G19"/>
  <c r="G50" s="1"/>
  <c r="F19"/>
  <c r="G49" s="1"/>
  <c r="B19"/>
  <c r="G44" s="1"/>
  <c r="H5" i="7"/>
  <c r="H19"/>
  <c r="H28"/>
  <c r="V5" i="8" s="1"/>
  <c r="E28" i="7"/>
  <c r="G5"/>
  <c r="G19"/>
  <c r="G28"/>
  <c r="B5"/>
  <c r="B19"/>
  <c r="B28"/>
  <c r="G19" i="9"/>
  <c r="E19"/>
  <c r="D19"/>
  <c r="B25"/>
  <c r="B19"/>
  <c r="B28" i="10"/>
  <c r="C5" i="8" s="1"/>
  <c r="B19" i="10"/>
  <c r="C4" i="8" s="1"/>
  <c r="K25" i="9"/>
  <c r="J25"/>
  <c r="R5" i="8" s="1"/>
  <c r="I25" i="9"/>
  <c r="Q5" i="8" s="1"/>
  <c r="H25" i="9"/>
  <c r="P5" i="8" s="1"/>
  <c r="G25" i="9"/>
  <c r="O5" i="8" s="1"/>
  <c r="D25" i="9"/>
  <c r="H19"/>
  <c r="I19"/>
  <c r="J19"/>
  <c r="K19"/>
  <c r="B4" i="10"/>
  <c r="E25" i="9"/>
  <c r="B4" i="2"/>
  <c r="B19"/>
  <c r="B28"/>
  <c r="S5" i="8" l="1"/>
  <c r="N5"/>
  <c r="D42" i="4"/>
  <c r="R4" i="8"/>
  <c r="P4"/>
  <c r="S4"/>
  <c r="Q4"/>
  <c r="N4"/>
  <c r="O4"/>
  <c r="J4"/>
  <c r="D43" i="2"/>
  <c r="E45" i="7"/>
  <c r="E46"/>
  <c r="V4" i="8"/>
  <c r="W4" s="1"/>
  <c r="E47" i="7"/>
  <c r="K7" i="8"/>
  <c r="G3"/>
  <c r="G9" s="1"/>
  <c r="D48" i="7"/>
  <c r="U5" i="8"/>
  <c r="W5" s="1"/>
  <c r="I5" i="7"/>
  <c r="V3" i="8"/>
  <c r="U3"/>
  <c r="L7"/>
  <c r="E52" i="4"/>
  <c r="E48"/>
  <c r="E49" s="1"/>
  <c r="L5" i="8"/>
  <c r="K5"/>
  <c r="E5"/>
  <c r="E4"/>
  <c r="L4"/>
  <c r="K4"/>
  <c r="C3"/>
  <c r="K28" i="7"/>
  <c r="L28" s="1"/>
  <c r="I19"/>
  <c r="F12" i="12"/>
  <c r="F4"/>
  <c r="H3" i="8" s="1"/>
  <c r="S9"/>
  <c r="O9"/>
  <c r="P9"/>
  <c r="E54" i="4"/>
  <c r="E55" s="1"/>
  <c r="L12" i="12"/>
  <c r="L4"/>
  <c r="F9" i="8"/>
  <c r="I28" i="7"/>
  <c r="Q9" i="8"/>
  <c r="K5" i="7"/>
  <c r="D3" i="8"/>
  <c r="R9"/>
  <c r="K19" i="7"/>
  <c r="U9" i="8" l="1"/>
  <c r="L19" i="7"/>
  <c r="E49"/>
  <c r="V9" i="8"/>
  <c r="W9" s="1"/>
  <c r="L6"/>
  <c r="K6"/>
  <c r="D47" i="10"/>
  <c r="E50" i="7"/>
  <c r="E3" i="8"/>
  <c r="E40" i="12"/>
  <c r="E36"/>
  <c r="H9" i="8" s="1"/>
  <c r="W3"/>
  <c r="N9"/>
  <c r="C9"/>
  <c r="E48" i="7"/>
  <c r="L5"/>
  <c r="G62" i="11"/>
  <c r="G44" i="9"/>
  <c r="H43" s="1"/>
  <c r="D9" i="8"/>
  <c r="J9"/>
  <c r="L3"/>
  <c r="K3"/>
  <c r="E9" l="1"/>
  <c r="H54" i="11"/>
  <c r="H55"/>
  <c r="H49"/>
  <c r="H50"/>
  <c r="H51"/>
  <c r="H61"/>
  <c r="H58"/>
  <c r="H59"/>
  <c r="H53"/>
  <c r="H56"/>
  <c r="H57"/>
  <c r="H60"/>
  <c r="H52"/>
  <c r="H40" i="9"/>
  <c r="H42"/>
  <c r="H41"/>
  <c r="H39"/>
  <c r="L9" i="8"/>
  <c r="K9"/>
  <c r="H62" i="11" l="1"/>
  <c r="H44" i="9"/>
</calcChain>
</file>

<file path=xl/sharedStrings.xml><?xml version="1.0" encoding="utf-8"?>
<sst xmlns="http://schemas.openxmlformats.org/spreadsheetml/2006/main" count="1194" uniqueCount="252">
  <si>
    <t>No. of monitored beaches with actions</t>
  </si>
  <si>
    <t>No. of monitored beaches without actions</t>
  </si>
  <si>
    <t>Percent of monitored beaches affected by a beach action</t>
  </si>
  <si>
    <t>No. of beach actions</t>
  </si>
  <si>
    <t>No. of actions of 1 day duration</t>
  </si>
  <si>
    <t>No. of actions of 2 day duration</t>
  </si>
  <si>
    <t>No. of actions of 3 - 7 day duration</t>
  </si>
  <si>
    <t>No. of actions of 8 - 30 day duration</t>
  </si>
  <si>
    <t>No. of actions greater than 30 day duration</t>
  </si>
  <si>
    <t>No. of beach days (monitored beaches)</t>
  </si>
  <si>
    <t>No. of days under a beach action (monitored beaches)</t>
  </si>
  <si>
    <t>Beach Name</t>
  </si>
  <si>
    <t xml:space="preserve">BEACH ID </t>
  </si>
  <si>
    <t xml:space="preserve">BEACH NAME </t>
  </si>
  <si>
    <t>Beach ID</t>
  </si>
  <si>
    <t>No. of days under a beach action</t>
  </si>
  <si>
    <t>Percent days under a beach action</t>
  </si>
  <si>
    <t>No. of days not under a beach action</t>
  </si>
  <si>
    <t>Percent days not under a beach action</t>
  </si>
  <si>
    <t>No. of days under an action</t>
  </si>
  <si>
    <t>CSO</t>
  </si>
  <si>
    <t>SSO</t>
  </si>
  <si>
    <t>CAFO</t>
  </si>
  <si>
    <t>POTW</t>
  </si>
  <si>
    <t>UNKNOWN</t>
  </si>
  <si>
    <t>Swim Season Actions Sorted by Duration</t>
  </si>
  <si>
    <t>Monitored Beaches with Actions During Swim Season</t>
  </si>
  <si>
    <t>Monitored Beaches</t>
  </si>
  <si>
    <t>No. of beach days</t>
  </si>
  <si>
    <t>Under a Beach Action</t>
  </si>
  <si>
    <t>Yes</t>
  </si>
  <si>
    <t>Public/Public</t>
  </si>
  <si>
    <t>PER_MONTH</t>
  </si>
  <si>
    <t>ELEV_BACT</t>
  </si>
  <si>
    <t>ENTERO</t>
  </si>
  <si>
    <t>Contamination Advisory</t>
  </si>
  <si>
    <t>Not Under an Action</t>
  </si>
  <si>
    <t>BEACH Act Beaches</t>
  </si>
  <si>
    <t>MONITORED BEACHES</t>
  </si>
  <si>
    <t>Beach action in 2010?</t>
  </si>
  <si>
    <t>Actions During Swim Season</t>
  </si>
  <si>
    <t>No. of BEACH Act beaches</t>
  </si>
  <si>
    <t>No. of Tier 1 beaches</t>
  </si>
  <si>
    <t>Swim Season Beach Days</t>
  </si>
  <si>
    <t>Actions Sorted by Duration</t>
  </si>
  <si>
    <t>Total no. of beach actions</t>
  </si>
  <si>
    <t>No. of monitored beaches</t>
  </si>
  <si>
    <t>Percent of beaches monitored</t>
  </si>
  <si>
    <t xml:space="preserve">BEACH Act Beaches: </t>
  </si>
  <si>
    <t xml:space="preserve">Tier 1 beaches: </t>
  </si>
  <si>
    <t xml:space="preserve">Beach actions: </t>
  </si>
  <si>
    <t>Definitions</t>
  </si>
  <si>
    <t xml:space="preserve">Monitored beaches: </t>
  </si>
  <si>
    <t xml:space="preserve">Swim season: </t>
  </si>
  <si>
    <t xml:space="preserve">Action duration: </t>
  </si>
  <si>
    <t xml:space="preserve">Beach days: </t>
  </si>
  <si>
    <t>Percent of Tier 1 beaches monitored</t>
  </si>
  <si>
    <t>States indicate to EPA the period of time they consider to be the swim (or recreational) season for each beach. See "Monitoring" tab for swim season lengths.</t>
  </si>
  <si>
    <t>The number of days in the swim season. See "Beach Days" tab for the number of beach days under an action.</t>
  </si>
  <si>
    <t>Beaches that are monitored at regular intervals. See "Monitoring" tab for monitoring frequency information.</t>
  </si>
  <si>
    <t>BEACH Act refers to the Beaches Environmental Assessment, Closure, and Health Act of 2000 which focuses on coastal recreational waters. States/territories provide EPA with a list of their</t>
  </si>
  <si>
    <t>coastal recreational beaches.</t>
  </si>
  <si>
    <t>States and territories designate their significant public beaches as Tier 1 beaches (requirement of BEACH Act grant program).  These are the beaches that have the highest risk. See "Attributes" tab</t>
  </si>
  <si>
    <t>for Tier designations.</t>
  </si>
  <si>
    <t xml:space="preserve">Beach-specific advisories or closings issued by the reporting state or local governments. An action is recorded for a beach even if only a portion of the beach is affected. See "2010 Actions" tab </t>
  </si>
  <si>
    <t>for action information.</t>
  </si>
  <si>
    <t>Action duration is based on the times an action begins and ends. One "day" is considered the 24-hour period following the time an action is issued. Additional "days" are recorded when an action</t>
  </si>
  <si>
    <t>extends into any portion of subsequent 24-hour period(s). For example, an action that lasts 26 hours is recorded as a two-day action. See "Action Durations" tab for duration breakdowns.</t>
  </si>
  <si>
    <t xml:space="preserve">Beach Tier Rank </t>
  </si>
  <si>
    <t>Swim season monitor frequency</t>
  </si>
  <si>
    <t>Swim season monitor frequency units</t>
  </si>
  <si>
    <t>Is beach monitored?</t>
  </si>
  <si>
    <t>POLLUTION SOURCES SUMMARY</t>
  </si>
  <si>
    <t>2010 ACTIONS SUMMARY</t>
  </si>
  <si>
    <t>TIER 1 BEACH SUMMARY</t>
  </si>
  <si>
    <t xml:space="preserve">Beach Name </t>
  </si>
  <si>
    <t>Swim Season Length</t>
  </si>
  <si>
    <t>Swim Season Length Units</t>
  </si>
  <si>
    <t>Swim Season Monitoring Frequency</t>
  </si>
  <si>
    <t>Swim Season Monitoring Frequency Units</t>
  </si>
  <si>
    <t>Off Season Monitoring Frequency</t>
  </si>
  <si>
    <t>Off Season Monitoring Frequency Units</t>
  </si>
  <si>
    <t xml:space="preserve">Beach name </t>
  </si>
  <si>
    <t>Beach accessibility</t>
  </si>
  <si>
    <t xml:space="preserve">Beach tier rank </t>
  </si>
  <si>
    <t>Start latitude</t>
  </si>
  <si>
    <t>Start longitude</t>
  </si>
  <si>
    <t>End latitude</t>
  </si>
  <si>
    <t>End longitude</t>
  </si>
  <si>
    <t>Pollution sources investigated?</t>
  </si>
  <si>
    <t>Pollution sources found?</t>
  </si>
  <si>
    <t>Runoff</t>
  </si>
  <si>
    <t>Storm</t>
  </si>
  <si>
    <t>Agriculture</t>
  </si>
  <si>
    <t>Boat</t>
  </si>
  <si>
    <t>Sewer line</t>
  </si>
  <si>
    <t>Septic</t>
  </si>
  <si>
    <t>Wildlife</t>
  </si>
  <si>
    <t>Other</t>
  </si>
  <si>
    <t>Unknown</t>
  </si>
  <si>
    <t xml:space="preserve">Action type </t>
  </si>
  <si>
    <t xml:space="preserve">Action start date/time </t>
  </si>
  <si>
    <t xml:space="preserve">Action end date/time </t>
  </si>
  <si>
    <t xml:space="preserve">Action duration (Days) </t>
  </si>
  <si>
    <t xml:space="preserve">Action reason(s) </t>
  </si>
  <si>
    <t>Action indicator(s)</t>
  </si>
  <si>
    <t>Action source(s)</t>
  </si>
  <si>
    <t>ELEV_BACT:</t>
  </si>
  <si>
    <t>ENTERO:</t>
  </si>
  <si>
    <t>Totals</t>
  </si>
  <si>
    <t>Percentages</t>
  </si>
  <si>
    <t>No. of BEACH Act beaches:</t>
  </si>
  <si>
    <t>Total length of BEACH Act beaches:</t>
  </si>
  <si>
    <t xml:space="preserve"> ATTRIBUTE SUMMARY</t>
  </si>
  <si>
    <t>No. of monitored beaches:</t>
  </si>
  <si>
    <t>Total length of monitored beaches:</t>
  </si>
  <si>
    <t xml:space="preserve"> MONITORING SUMMARY</t>
  </si>
  <si>
    <t>No. of investigated monitored beaches:</t>
  </si>
  <si>
    <t>No. of investigated monitored beaches with possible pollution sources:</t>
  </si>
  <si>
    <t>POLLUTION SOURCE TALLY</t>
  </si>
  <si>
    <t>Percent</t>
  </si>
  <si>
    <t>No. of actions during the swim season:</t>
  </si>
  <si>
    <t>No. of days under an action during the swim season:</t>
  </si>
  <si>
    <t>ACTION REASON, INDICATOR, AND SOURCE TALLY</t>
  </si>
  <si>
    <t>UNKNOWN:</t>
  </si>
  <si>
    <r>
      <rPr>
        <b/>
        <sz val="9"/>
        <rFont val="Arial"/>
        <family val="2"/>
      </rPr>
      <t>Runoff</t>
    </r>
    <r>
      <rPr>
        <sz val="9"/>
        <rFont val="Arial"/>
        <family val="2"/>
      </rPr>
      <t xml:space="preserve"> (Non-storm related, dryweather runoff):</t>
    </r>
  </si>
  <si>
    <r>
      <rPr>
        <b/>
        <sz val="9"/>
        <rFont val="Arial"/>
        <family val="2"/>
      </rPr>
      <t>Storm</t>
    </r>
    <r>
      <rPr>
        <sz val="9"/>
        <rFont val="Arial"/>
        <family val="2"/>
      </rPr>
      <t xml:space="preserve"> (Storm related, wet-weather runoff):</t>
    </r>
  </si>
  <si>
    <r>
      <rPr>
        <b/>
        <sz val="9"/>
        <rFont val="Arial"/>
        <family val="2"/>
      </rPr>
      <t>Agriculture</t>
    </r>
    <r>
      <rPr>
        <sz val="9"/>
        <rFont val="Arial"/>
        <family val="2"/>
      </rPr>
      <t xml:space="preserve"> (Agricultural runoff):</t>
    </r>
  </si>
  <si>
    <r>
      <rPr>
        <b/>
        <sz val="9"/>
        <rFont val="Arial"/>
        <family val="2"/>
      </rPr>
      <t>Boat</t>
    </r>
    <r>
      <rPr>
        <sz val="9"/>
        <rFont val="Arial"/>
        <family val="2"/>
      </rPr>
      <t xml:space="preserve"> (Boat discharge):</t>
    </r>
  </si>
  <si>
    <r>
      <rPr>
        <b/>
        <sz val="9"/>
        <rFont val="Arial"/>
        <family val="2"/>
      </rPr>
      <t>CAFO</t>
    </r>
    <r>
      <rPr>
        <sz val="9"/>
        <rFont val="Arial"/>
        <family val="2"/>
      </rPr>
      <t xml:space="preserve"> (Concentrated animal feeding operation):</t>
    </r>
  </si>
  <si>
    <r>
      <rPr>
        <b/>
        <sz val="9"/>
        <rFont val="Arial"/>
        <family val="2"/>
      </rPr>
      <t>CSO</t>
    </r>
    <r>
      <rPr>
        <sz val="9"/>
        <rFont val="Arial"/>
        <family val="2"/>
      </rPr>
      <t xml:space="preserve"> (Combined sewer overflow):</t>
    </r>
  </si>
  <si>
    <r>
      <rPr>
        <b/>
        <sz val="9"/>
        <rFont val="Arial"/>
        <family val="2"/>
      </rPr>
      <t>SSO</t>
    </r>
    <r>
      <rPr>
        <sz val="9"/>
        <rFont val="Arial"/>
        <family val="2"/>
      </rPr>
      <t xml:space="preserve"> (Sanitary sewer overflow):</t>
    </r>
  </si>
  <si>
    <r>
      <rPr>
        <b/>
        <sz val="9"/>
        <rFont val="Arial"/>
        <family val="2"/>
      </rPr>
      <t>POTW</t>
    </r>
    <r>
      <rPr>
        <sz val="9"/>
        <rFont val="Arial"/>
        <family val="2"/>
      </rPr>
      <t xml:space="preserve"> (Publicly-owned treatment works):</t>
    </r>
  </si>
  <si>
    <r>
      <rPr>
        <b/>
        <sz val="9"/>
        <rFont val="Arial"/>
        <family val="2"/>
      </rPr>
      <t>Sewer line</t>
    </r>
    <r>
      <rPr>
        <sz val="9"/>
        <rFont val="Arial"/>
        <family val="2"/>
      </rPr>
      <t xml:space="preserve"> (Sewer line leak, blockage, or break):</t>
    </r>
  </si>
  <si>
    <r>
      <rPr>
        <b/>
        <sz val="9"/>
        <rFont val="Arial"/>
        <family val="2"/>
      </rPr>
      <t>Septic</t>
    </r>
    <r>
      <rPr>
        <sz val="9"/>
        <rFont val="Arial"/>
        <family val="2"/>
      </rPr>
      <t xml:space="preserve"> (Septic system leakage):</t>
    </r>
  </si>
  <si>
    <r>
      <rPr>
        <b/>
        <sz val="9"/>
        <rFont val="Arial"/>
        <family val="2"/>
      </rPr>
      <t>Wildlife</t>
    </r>
    <r>
      <rPr>
        <sz val="9"/>
        <rFont val="Arial"/>
        <family val="2"/>
      </rPr>
      <t xml:space="preserve"> (Wildlife pollution):</t>
    </r>
  </si>
  <si>
    <r>
      <rPr>
        <b/>
        <sz val="9"/>
        <rFont val="Arial"/>
        <family val="2"/>
      </rPr>
      <t>Other</t>
    </r>
    <r>
      <rPr>
        <sz val="9"/>
        <rFont val="Arial"/>
        <family val="2"/>
      </rPr>
      <t xml:space="preserve"> (Other source known but not listed above):</t>
    </r>
  </si>
  <si>
    <r>
      <rPr>
        <b/>
        <sz val="9"/>
        <rFont val="Arial"/>
        <family val="2"/>
      </rPr>
      <t>Unknown</t>
    </r>
    <r>
      <rPr>
        <sz val="9"/>
        <rFont val="Arial"/>
        <family val="2"/>
      </rPr>
      <t xml:space="preserve"> (Source exists but unidentified):</t>
    </r>
  </si>
  <si>
    <t>Action reasons summary:</t>
  </si>
  <si>
    <t>Action indicators summary:</t>
  </si>
  <si>
    <t>Action sources summary:</t>
  </si>
  <si>
    <t>2010 ACTIONS DURATION SUMMARY</t>
  </si>
  <si>
    <t>No. of monitored beaches with actions during swim season:</t>
  </si>
  <si>
    <t>No. of actions during swim season:</t>
  </si>
  <si>
    <t>No. of days under an action during swim season:</t>
  </si>
  <si>
    <t>No. of actions of 1 day duration:</t>
  </si>
  <si>
    <t>No. of actions of 2 day duration:</t>
  </si>
  <si>
    <t>No. of actions of 3-7 day duration:</t>
  </si>
  <si>
    <t>No. of actions of 8-30 day duration:</t>
  </si>
  <si>
    <t>No. of actions of greater than 30 day duration:</t>
  </si>
  <si>
    <t>ACTION DURATION DAY TALLY</t>
  </si>
  <si>
    <t>2010 BEACH DAYS SUMMARY</t>
  </si>
  <si>
    <t>No. of beach days in swim season:</t>
  </si>
  <si>
    <t>No. of beach days under an action during the swim season:</t>
  </si>
  <si>
    <t>Percent of beach days under an action during the swim season:</t>
  </si>
  <si>
    <t>No. of beach days not under an action during the swim season:</t>
  </si>
  <si>
    <t>Percent of beach days not under an action during the swim season:</t>
  </si>
  <si>
    <t>No. of Tier 1 beaches:</t>
  </si>
  <si>
    <t>Total length of Tier 1 beaches:</t>
  </si>
  <si>
    <t>Percent of Tier 1 beaches monitored:</t>
  </si>
  <si>
    <t>Percent of BEACH Act beaches monitored:</t>
  </si>
  <si>
    <t>No.  of Tier 1 beaches monitored:</t>
  </si>
  <si>
    <t>No. of Tier 1 beach days:</t>
  </si>
  <si>
    <t>No. of Tier 1 beaches with actions:</t>
  </si>
  <si>
    <t>No. of days under a Tier 1 beach action:</t>
  </si>
  <si>
    <t>Percent of Tier 1 beach days under an action:</t>
  </si>
  <si>
    <t>POSSIBLE POLLUTION SOURCES</t>
  </si>
  <si>
    <t>DAYS</t>
  </si>
  <si>
    <t>CALCASIEU</t>
  </si>
  <si>
    <t>LA202517</t>
  </si>
  <si>
    <t>LCNB1</t>
  </si>
  <si>
    <t>LA981443</t>
  </si>
  <si>
    <t>LCSB1</t>
  </si>
  <si>
    <t>CAMERON</t>
  </si>
  <si>
    <t>LA134778</t>
  </si>
  <si>
    <t>CNST1</t>
  </si>
  <si>
    <t>LA860482</t>
  </si>
  <si>
    <t>DUNG1</t>
  </si>
  <si>
    <t>LA725358</t>
  </si>
  <si>
    <t>GBRZ1</t>
  </si>
  <si>
    <t>LA720012</t>
  </si>
  <si>
    <t>HACK1</t>
  </si>
  <si>
    <t>LA489985</t>
  </si>
  <si>
    <t>HOLLY1</t>
  </si>
  <si>
    <t>LA829030</t>
  </si>
  <si>
    <t>HOLLY2</t>
  </si>
  <si>
    <t>LA109442</t>
  </si>
  <si>
    <t>HOLLY3</t>
  </si>
  <si>
    <t>LA697221</t>
  </si>
  <si>
    <t>HOLLY4</t>
  </si>
  <si>
    <t>LA164373</t>
  </si>
  <si>
    <t>HOLLY5</t>
  </si>
  <si>
    <t>LA467180</t>
  </si>
  <si>
    <t>HOLLY6</t>
  </si>
  <si>
    <t>LA595220</t>
  </si>
  <si>
    <t>LTFL1</t>
  </si>
  <si>
    <t>LA135245</t>
  </si>
  <si>
    <t>MART1</t>
  </si>
  <si>
    <t>LA284049</t>
  </si>
  <si>
    <t>RUTH1</t>
  </si>
  <si>
    <t>JEFFERSON</t>
  </si>
  <si>
    <t>LA430483</t>
  </si>
  <si>
    <t>GIB1</t>
  </si>
  <si>
    <t>LA325065</t>
  </si>
  <si>
    <t>GIB2</t>
  </si>
  <si>
    <t>LA799656</t>
  </si>
  <si>
    <t>GIB3</t>
  </si>
  <si>
    <t>LA240078</t>
  </si>
  <si>
    <t>GISP1</t>
  </si>
  <si>
    <t>LA221569</t>
  </si>
  <si>
    <t>GISP2</t>
  </si>
  <si>
    <t>LA204303</t>
  </si>
  <si>
    <t>GISP3</t>
  </si>
  <si>
    <t>LA186192</t>
  </si>
  <si>
    <t>GISP4</t>
  </si>
  <si>
    <t>LAFOURCHE</t>
  </si>
  <si>
    <t>LA427986</t>
  </si>
  <si>
    <t>FOUR1</t>
  </si>
  <si>
    <t>LA984228</t>
  </si>
  <si>
    <t>FOUR2</t>
  </si>
  <si>
    <t>LA677480</t>
  </si>
  <si>
    <t>FOUR3</t>
  </si>
  <si>
    <t>LA452669</t>
  </si>
  <si>
    <t>FOUR4</t>
  </si>
  <si>
    <t>ST MARY</t>
  </si>
  <si>
    <t>LA971783</t>
  </si>
  <si>
    <t>CYPT1</t>
  </si>
  <si>
    <t>ST TAMMANY</t>
  </si>
  <si>
    <t>LA733869</t>
  </si>
  <si>
    <t>FNTB1</t>
  </si>
  <si>
    <t>Beach length (MI)</t>
  </si>
  <si>
    <t>Miles</t>
  </si>
  <si>
    <t>PER_WEEK</t>
  </si>
  <si>
    <t>Closure</t>
  </si>
  <si>
    <t>CHEM_OIL</t>
  </si>
  <si>
    <t>PREEMPT</t>
  </si>
  <si>
    <t>OTHER</t>
  </si>
  <si>
    <t>Beach Length (MI)</t>
  </si>
  <si>
    <t>Total length of monitored beaches (MI)</t>
  </si>
  <si>
    <t xml:space="preserve"> = Beach is not monitored. It is not included in EPA's monitored beach summary statistics.</t>
  </si>
  <si>
    <t>Parish</t>
  </si>
  <si>
    <t>2010 OIL-RELATED ACTIONS SUMMARY</t>
  </si>
  <si>
    <t>No. of monitored beaches with oil-related actions during swim season:</t>
  </si>
  <si>
    <t>No. of oil-related actions during swim season:</t>
  </si>
  <si>
    <t>No. of days under an oil-related action during swim season:</t>
  </si>
  <si>
    <t>Oil Spill-Related Notification Actions</t>
  </si>
  <si>
    <t>Notification actions directly attributable to the oil spill that resulted from the April 20, 2010 explosion on the BP leased Deepwater Horizon offshore drilling platform are not included in the summary statistics presented above.</t>
  </si>
  <si>
    <t>A list of oil-related actions can be found in the last tab of this file, labeled "Oil Actions."</t>
  </si>
  <si>
    <t>Summary</t>
  </si>
  <si>
    <t>---</t>
  </si>
  <si>
    <t>Action start date</t>
  </si>
  <si>
    <t>Action end date</t>
  </si>
</sst>
</file>

<file path=xl/styles.xml><?xml version="1.0" encoding="utf-8"?>
<styleSheet xmlns="http://schemas.openxmlformats.org/spreadsheetml/2006/main">
  <numFmts count="3">
    <numFmt numFmtId="164" formatCode="0.0%"/>
    <numFmt numFmtId="165" formatCode="[$-409]m/d/yy\ h:mm\ AM/PM;@"/>
    <numFmt numFmtId="166" formatCode="#,##0.0"/>
  </numFmts>
  <fonts count="22">
    <font>
      <sz val="10"/>
      <name val="Arial"/>
    </font>
    <font>
      <b/>
      <sz val="8"/>
      <name val="Arial"/>
      <family val="2"/>
    </font>
    <font>
      <sz val="8"/>
      <name val="Arial"/>
      <family val="2"/>
    </font>
    <font>
      <sz val="8"/>
      <name val="Arial"/>
      <family val="2"/>
    </font>
    <font>
      <b/>
      <sz val="7"/>
      <name val="Arial"/>
      <family val="2"/>
    </font>
    <font>
      <sz val="7"/>
      <name val="Arial"/>
      <family val="2"/>
    </font>
    <font>
      <b/>
      <i/>
      <sz val="7"/>
      <name val="Arial"/>
      <family val="2"/>
    </font>
    <font>
      <b/>
      <sz val="10"/>
      <name val="Arial"/>
      <family val="2"/>
    </font>
    <font>
      <sz val="7"/>
      <name val="Arial"/>
      <family val="2"/>
    </font>
    <font>
      <b/>
      <sz val="8"/>
      <color indexed="9"/>
      <name val="Arial"/>
      <family val="2"/>
    </font>
    <font>
      <sz val="8"/>
      <color indexed="9"/>
      <name val="Arial"/>
      <family val="2"/>
    </font>
    <font>
      <sz val="10"/>
      <color indexed="9"/>
      <name val="Arial"/>
      <family val="2"/>
    </font>
    <font>
      <sz val="7"/>
      <color theme="1"/>
      <name val="Arial"/>
      <family val="2"/>
    </font>
    <font>
      <b/>
      <sz val="7"/>
      <color rgb="FFFF0000"/>
      <name val="Arial"/>
      <family val="2"/>
    </font>
    <font>
      <sz val="7"/>
      <color theme="0"/>
      <name val="Arial"/>
      <family val="2"/>
    </font>
    <font>
      <sz val="8"/>
      <color rgb="FF151515"/>
      <name val="Arial"/>
      <family val="2"/>
    </font>
    <font>
      <b/>
      <sz val="9"/>
      <color rgb="FFFF0000"/>
      <name val="Arial"/>
      <family val="2"/>
    </font>
    <font>
      <sz val="9"/>
      <name val="Arial"/>
      <family val="2"/>
    </font>
    <font>
      <b/>
      <sz val="9"/>
      <name val="Arial"/>
      <family val="2"/>
    </font>
    <font>
      <sz val="9"/>
      <color theme="1"/>
      <name val="Arial"/>
      <family val="2"/>
    </font>
    <font>
      <sz val="10"/>
      <name val="Arial"/>
      <family val="2"/>
    </font>
    <font>
      <sz val="7"/>
      <color rgb="FF000000"/>
      <name val="Arial"/>
      <family val="2"/>
    </font>
  </fonts>
  <fills count="4">
    <fill>
      <patternFill patternType="none"/>
    </fill>
    <fill>
      <patternFill patternType="gray125"/>
    </fill>
    <fill>
      <patternFill patternType="solid">
        <fgColor indexed="8"/>
        <bgColor indexed="64"/>
      </patternFill>
    </fill>
    <fill>
      <patternFill patternType="solid">
        <fgColor theme="9" tint="0.39997558519241921"/>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2">
    <xf numFmtId="0" fontId="0" fillId="0" borderId="0" xfId="0"/>
    <xf numFmtId="0" fontId="5" fillId="0" borderId="0" xfId="0" applyFont="1"/>
    <xf numFmtId="0" fontId="5" fillId="0" borderId="0" xfId="0" applyFont="1"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0" fillId="0" borderId="0" xfId="0" applyFill="1"/>
    <xf numFmtId="0" fontId="0" fillId="0" borderId="0" xfId="0" applyFill="1" applyAlignment="1">
      <alignment horizontal="center"/>
    </xf>
    <xf numFmtId="0" fontId="2" fillId="0" borderId="0" xfId="0" applyFont="1" applyFill="1" applyBorder="1" applyAlignment="1">
      <alignment wrapText="1"/>
    </xf>
    <xf numFmtId="0" fontId="2" fillId="0" borderId="2" xfId="0" applyFont="1" applyFill="1" applyBorder="1" applyAlignment="1">
      <alignment wrapText="1"/>
    </xf>
    <xf numFmtId="0" fontId="1" fillId="0" borderId="0" xfId="0" applyFont="1" applyFill="1" applyBorder="1" applyAlignment="1">
      <alignment horizontal="center" wrapText="1"/>
    </xf>
    <xf numFmtId="3" fontId="4" fillId="0" borderId="0" xfId="0" applyNumberFormat="1" applyFont="1" applyFill="1" applyAlignment="1">
      <alignment horizontal="center"/>
    </xf>
    <xf numFmtId="0" fontId="5"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4" fillId="0" borderId="1" xfId="0" applyNumberFormat="1" applyFont="1" applyFill="1" applyBorder="1" applyAlignment="1">
      <alignment horizontal="center" wrapText="1"/>
    </xf>
    <xf numFmtId="3" fontId="4" fillId="0" borderId="1" xfId="0" applyNumberFormat="1" applyFont="1" applyFill="1" applyBorder="1" applyAlignment="1">
      <alignment horizontal="center" wrapText="1"/>
    </xf>
    <xf numFmtId="0" fontId="6" fillId="0" borderId="0" xfId="0" applyFont="1" applyFill="1" applyBorder="1" applyAlignment="1">
      <alignment horizontal="right" wrapText="1"/>
    </xf>
    <xf numFmtId="1" fontId="4" fillId="0" borderId="0" xfId="0" applyNumberFormat="1" applyFont="1" applyFill="1" applyAlignment="1">
      <alignment horizontal="center"/>
    </xf>
    <xf numFmtId="164" fontId="4" fillId="0" borderId="0" xfId="0" applyNumberFormat="1" applyFont="1" applyFill="1" applyAlignment="1">
      <alignment horizontal="center"/>
    </xf>
    <xf numFmtId="3" fontId="0" fillId="0" borderId="0" xfId="0" applyNumberFormat="1" applyFill="1"/>
    <xf numFmtId="0" fontId="4" fillId="0" borderId="0" xfId="0" applyFont="1" applyFill="1" applyBorder="1" applyAlignment="1">
      <alignment horizontal="center" wrapText="1"/>
    </xf>
    <xf numFmtId="0" fontId="5" fillId="0" borderId="0" xfId="0" applyFont="1" applyAlignment="1">
      <alignment horizontal="center" wrapText="1"/>
    </xf>
    <xf numFmtId="165" fontId="5" fillId="0" borderId="0" xfId="0" applyNumberFormat="1" applyFont="1"/>
    <xf numFmtId="3" fontId="5" fillId="0" borderId="0" xfId="0" applyNumberFormat="1" applyFont="1"/>
    <xf numFmtId="0" fontId="5" fillId="0" borderId="0" xfId="0" applyFont="1" applyBorder="1"/>
    <xf numFmtId="0" fontId="4" fillId="0" borderId="1" xfId="0" applyFont="1" applyBorder="1" applyAlignment="1">
      <alignment horizontal="center" wrapText="1"/>
    </xf>
    <xf numFmtId="165" fontId="4" fillId="0" borderId="1" xfId="0" applyNumberFormat="1" applyFont="1" applyBorder="1" applyAlignment="1">
      <alignment horizontal="center" wrapText="1"/>
    </xf>
    <xf numFmtId="3" fontId="4" fillId="0" borderId="1" xfId="0" applyNumberFormat="1" applyFont="1" applyBorder="1" applyAlignment="1">
      <alignment horizontal="center" wrapText="1"/>
    </xf>
    <xf numFmtId="0" fontId="5" fillId="0" borderId="0" xfId="0" applyFont="1" applyBorder="1" applyAlignment="1">
      <alignment horizontal="center"/>
    </xf>
    <xf numFmtId="0" fontId="4" fillId="0" borderId="0" xfId="0" applyFont="1" applyBorder="1" applyAlignment="1">
      <alignment horizontal="center" wrapText="1"/>
    </xf>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Alignment="1">
      <alignment vertical="center"/>
    </xf>
    <xf numFmtId="0" fontId="8" fillId="0" borderId="0" xfId="0" applyFont="1" applyFill="1" applyAlignment="1">
      <alignment horizontal="center" vertical="center"/>
    </xf>
    <xf numFmtId="3" fontId="4" fillId="0" borderId="0" xfId="0" applyNumberFormat="1" applyFont="1" applyBorder="1" applyAlignment="1">
      <alignment horizontal="center" vertical="center" wrapText="1"/>
    </xf>
    <xf numFmtId="0" fontId="8" fillId="0" borderId="0" xfId="0" applyFont="1" applyFill="1" applyAlignment="1">
      <alignment horizontal="center"/>
    </xf>
    <xf numFmtId="164"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0" fontId="8" fillId="0" borderId="1" xfId="0" applyFont="1" applyFill="1" applyBorder="1" applyAlignment="1">
      <alignment horizontal="center"/>
    </xf>
    <xf numFmtId="164" fontId="5"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0" fontId="7" fillId="0" borderId="0" xfId="0" applyFont="1" applyFill="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xf numFmtId="164"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wrapText="1"/>
    </xf>
    <xf numFmtId="3" fontId="0" fillId="0" borderId="0" xfId="0" applyNumberFormat="1" applyFill="1" applyAlignment="1">
      <alignment horizontal="center" vertical="center"/>
    </xf>
    <xf numFmtId="0" fontId="5" fillId="0" borderId="0" xfId="0" applyFont="1" applyFill="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xf>
    <xf numFmtId="0" fontId="5" fillId="0" borderId="0" xfId="0" applyFont="1" applyFill="1" applyBorder="1" applyAlignment="1">
      <alignment horizontal="left" vertical="center"/>
    </xf>
    <xf numFmtId="0" fontId="0" fillId="0" borderId="1" xfId="0" applyFill="1" applyBorder="1"/>
    <xf numFmtId="0" fontId="5" fillId="0" borderId="1" xfId="0"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14" fontId="12" fillId="0" borderId="0"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14" fillId="0" borderId="0" xfId="0" applyFont="1" applyFill="1" applyBorder="1" applyAlignment="1">
      <alignment horizontal="center" vertical="center" wrapText="1"/>
    </xf>
    <xf numFmtId="4" fontId="4" fillId="0" borderId="1" xfId="0" applyNumberFormat="1" applyFont="1" applyFill="1" applyBorder="1" applyAlignment="1">
      <alignment horizontal="center" wrapText="1"/>
    </xf>
    <xf numFmtId="0" fontId="2" fillId="0" borderId="0" xfId="0" applyFont="1" applyFill="1"/>
    <xf numFmtId="0" fontId="15" fillId="0" borderId="0" xfId="0" applyFont="1"/>
    <xf numFmtId="0" fontId="16" fillId="0" borderId="3" xfId="0" applyFont="1" applyFill="1" applyBorder="1" applyAlignment="1">
      <alignment horizontal="center"/>
    </xf>
    <xf numFmtId="9" fontId="4" fillId="0" borderId="0" xfId="0" applyNumberFormat="1" applyFont="1" applyFill="1" applyBorder="1" applyAlignment="1">
      <alignment horizontal="center" vertical="center" wrapText="1"/>
    </xf>
    <xf numFmtId="9" fontId="4" fillId="0" borderId="0" xfId="0" applyNumberFormat="1" applyFont="1" applyFill="1" applyAlignment="1">
      <alignment horizontal="center"/>
    </xf>
    <xf numFmtId="0" fontId="5" fillId="0" borderId="0" xfId="0" applyFont="1" applyAlignment="1">
      <alignment horizontal="right"/>
    </xf>
    <xf numFmtId="0" fontId="12" fillId="0" borderId="0" xfId="0" applyFont="1" applyBorder="1" applyAlignment="1">
      <alignment horizontal="right" vertical="center" wrapText="1"/>
    </xf>
    <xf numFmtId="0" fontId="13" fillId="0" borderId="0" xfId="0" applyFont="1" applyBorder="1" applyAlignment="1">
      <alignment horizontal="right" vertical="center"/>
    </xf>
    <xf numFmtId="0" fontId="13" fillId="0" borderId="0" xfId="0" applyFont="1" applyBorder="1" applyAlignment="1">
      <alignment horizontal="center" vertical="top" wrapText="1"/>
    </xf>
    <xf numFmtId="0" fontId="4" fillId="0" borderId="0" xfId="0" quotePrefix="1" applyFont="1" applyFill="1" applyBorder="1" applyAlignment="1">
      <alignment horizontal="center" wrapText="1"/>
    </xf>
    <xf numFmtId="0" fontId="1" fillId="0" borderId="0" xfId="0" applyFont="1" applyFill="1" applyAlignment="1">
      <alignment horizontal="right"/>
    </xf>
    <xf numFmtId="0" fontId="7" fillId="0" borderId="0" xfId="0" applyFont="1" applyFill="1"/>
    <xf numFmtId="3" fontId="4" fillId="0" borderId="0" xfId="0" applyNumberFormat="1" applyFont="1" applyBorder="1" applyAlignment="1">
      <alignment horizontal="center" vertical="center"/>
    </xf>
    <xf numFmtId="0" fontId="0" fillId="0" borderId="0" xfId="0" applyBorder="1" applyAlignment="1">
      <alignment horizontal="center" vertical="center"/>
    </xf>
    <xf numFmtId="164" fontId="5" fillId="0" borderId="0" xfId="0" applyNumberFormat="1" applyFont="1" applyBorder="1" applyAlignment="1">
      <alignment horizontal="center" vertical="center"/>
    </xf>
    <xf numFmtId="1" fontId="5" fillId="0" borderId="0" xfId="0" applyNumberFormat="1" applyFont="1" applyBorder="1" applyAlignment="1">
      <alignment horizontal="center" vertical="center"/>
    </xf>
    <xf numFmtId="0" fontId="2" fillId="0" borderId="0" xfId="0" applyFont="1"/>
    <xf numFmtId="0" fontId="2" fillId="0" borderId="0" xfId="0" applyFont="1" applyBorder="1"/>
    <xf numFmtId="0" fontId="16" fillId="0" borderId="0" xfId="0" applyFont="1" applyBorder="1" applyAlignment="1">
      <alignment horizontal="left"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wrapText="1"/>
    </xf>
    <xf numFmtId="1" fontId="17"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6" fillId="0" borderId="0" xfId="0" applyFont="1" applyBorder="1" applyAlignment="1">
      <alignment horizontal="center" vertical="center"/>
    </xf>
    <xf numFmtId="0" fontId="17" fillId="0" borderId="0" xfId="0" applyFont="1" applyBorder="1"/>
    <xf numFmtId="0" fontId="17" fillId="0" borderId="0" xfId="0" applyFont="1"/>
    <xf numFmtId="0" fontId="18" fillId="0" borderId="0" xfId="0" applyFont="1"/>
    <xf numFmtId="0" fontId="18" fillId="0" borderId="0" xfId="0" applyFont="1" applyBorder="1"/>
    <xf numFmtId="0" fontId="17" fillId="0" borderId="0" xfId="0" applyFont="1" applyFill="1" applyBorder="1" applyAlignment="1">
      <alignment horizontal="right" vertical="center"/>
    </xf>
    <xf numFmtId="0" fontId="17" fillId="0" borderId="0" xfId="0" quotePrefix="1" applyFont="1" applyFill="1" applyBorder="1" applyAlignment="1">
      <alignment horizontal="right"/>
    </xf>
    <xf numFmtId="0" fontId="18" fillId="0" borderId="4" xfId="0" applyFont="1" applyFill="1" applyBorder="1" applyAlignment="1">
      <alignment horizontal="center" wrapText="1"/>
    </xf>
    <xf numFmtId="0" fontId="17" fillId="0" borderId="0" xfId="0" applyFont="1" applyFill="1" applyBorder="1" applyAlignment="1">
      <alignment horizontal="right"/>
    </xf>
    <xf numFmtId="0" fontId="18" fillId="0" borderId="0" xfId="0" applyFont="1" applyBorder="1" applyAlignment="1">
      <alignment horizontal="center" vertical="center"/>
    </xf>
    <xf numFmtId="164" fontId="17" fillId="0" borderId="0" xfId="0" applyNumberFormat="1" applyFont="1" applyAlignment="1">
      <alignment horizontal="center" vertical="center"/>
    </xf>
    <xf numFmtId="164" fontId="17" fillId="0" borderId="0" xfId="0" applyNumberFormat="1" applyFont="1" applyAlignment="1">
      <alignment horizontal="center"/>
    </xf>
    <xf numFmtId="164" fontId="17" fillId="0" borderId="1" xfId="0" applyNumberFormat="1"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horizontal="center" wrapText="1"/>
    </xf>
    <xf numFmtId="0" fontId="18" fillId="0" borderId="0" xfId="0" applyFont="1" applyAlignment="1">
      <alignment horizontal="center"/>
    </xf>
    <xf numFmtId="0" fontId="17" fillId="0" borderId="0" xfId="0" quotePrefix="1" applyFont="1" applyFill="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right" vertical="center"/>
    </xf>
    <xf numFmtId="0" fontId="19" fillId="0" borderId="0" xfId="0" applyFont="1" applyBorder="1" applyAlignment="1">
      <alignment horizontal="right" vertical="center" wrapText="1"/>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0" xfId="0" applyFont="1" applyAlignment="1">
      <alignment vertical="center"/>
    </xf>
    <xf numFmtId="1" fontId="17" fillId="0" borderId="0" xfId="0" applyNumberFormat="1" applyFont="1" applyAlignment="1">
      <alignment horizontal="center" vertical="center"/>
    </xf>
    <xf numFmtId="164" fontId="17" fillId="0" borderId="0" xfId="0" applyNumberFormat="1" applyFont="1" applyBorder="1" applyAlignment="1">
      <alignment horizontal="center" vertical="center"/>
    </xf>
    <xf numFmtId="0" fontId="0" fillId="0" borderId="0" xfId="0" applyAlignment="1">
      <alignment horizontal="center" vertical="center"/>
    </xf>
    <xf numFmtId="4" fontId="4" fillId="0" borderId="0" xfId="0" applyNumberFormat="1" applyFont="1" applyFill="1" applyBorder="1" applyAlignment="1">
      <alignment horizontal="center"/>
    </xf>
    <xf numFmtId="0" fontId="21" fillId="0" borderId="0" xfId="0" applyFont="1" applyAlignment="1">
      <alignment horizontal="center" vertical="center" wrapText="1"/>
    </xf>
    <xf numFmtId="0" fontId="4" fillId="0" borderId="0" xfId="0" applyFont="1" applyFill="1" applyAlignment="1">
      <alignment horizontal="center" vertical="center"/>
    </xf>
    <xf numFmtId="4" fontId="4" fillId="0" borderId="0" xfId="0" applyNumberFormat="1" applyFont="1" applyBorder="1" applyAlignment="1">
      <alignment horizontal="center" vertical="center" wrapText="1"/>
    </xf>
    <xf numFmtId="164" fontId="5" fillId="0" borderId="0"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0" fillId="0" borderId="0" xfId="0" applyFill="1" applyAlignment="1">
      <alignment horizontal="center" vertical="center"/>
    </xf>
    <xf numFmtId="0" fontId="20" fillId="0" borderId="0" xfId="0" applyFont="1" applyFill="1" applyAlignment="1">
      <alignment horizontal="center" vertical="center"/>
    </xf>
    <xf numFmtId="0" fontId="18" fillId="0" borderId="0" xfId="0" applyFont="1" applyAlignment="1">
      <alignment horizontal="center" vertical="center"/>
    </xf>
    <xf numFmtId="0" fontId="5" fillId="0" borderId="1" xfId="0" applyFont="1" applyFill="1" applyBorder="1" applyAlignment="1">
      <alignment horizontal="center" vertical="center" wrapText="1"/>
    </xf>
    <xf numFmtId="166" fontId="4" fillId="0" borderId="0" xfId="0" applyNumberFormat="1" applyFont="1" applyFill="1" applyBorder="1" applyAlignment="1">
      <alignment horizontal="center"/>
    </xf>
    <xf numFmtId="166" fontId="5" fillId="0" borderId="0" xfId="0" applyNumberFormat="1" applyFont="1" applyBorder="1"/>
    <xf numFmtId="4" fontId="12" fillId="0" borderId="0" xfId="0" applyNumberFormat="1" applyFont="1" applyBorder="1" applyAlignment="1">
      <alignment horizontal="center" vertical="center" wrapText="1"/>
    </xf>
    <xf numFmtId="4" fontId="5" fillId="0" borderId="0" xfId="0" applyNumberFormat="1" applyFont="1" applyBorder="1"/>
    <xf numFmtId="4" fontId="12" fillId="0" borderId="1" xfId="0" applyNumberFormat="1" applyFont="1" applyBorder="1" applyAlignment="1">
      <alignment horizontal="center" vertical="center" wrapText="1"/>
    </xf>
    <xf numFmtId="4" fontId="17" fillId="0" borderId="0" xfId="0" applyNumberFormat="1" applyFont="1" applyBorder="1" applyAlignment="1">
      <alignment horizontal="center" vertical="center"/>
    </xf>
    <xf numFmtId="3" fontId="4" fillId="0" borderId="0" xfId="0" applyNumberFormat="1" applyFont="1" applyBorder="1" applyAlignment="1">
      <alignment horizontal="center" wrapText="1"/>
    </xf>
    <xf numFmtId="0" fontId="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164" fontId="5"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4" fontId="5" fillId="0" borderId="0"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4" fillId="0" borderId="0" xfId="0" applyNumberFormat="1" applyFont="1" applyFill="1" applyAlignment="1">
      <alignment horizontal="center" vertical="center"/>
    </xf>
    <xf numFmtId="0" fontId="12" fillId="3" borderId="0" xfId="0" applyFont="1" applyFill="1" applyBorder="1" applyAlignment="1">
      <alignment horizontal="center" vertical="center" wrapText="1"/>
    </xf>
    <xf numFmtId="0" fontId="4" fillId="3" borderId="0" xfId="0" applyFont="1" applyFill="1" applyBorder="1" applyAlignment="1">
      <alignment horizontal="center" wrapText="1"/>
    </xf>
    <xf numFmtId="0" fontId="2" fillId="0" borderId="0" xfId="0" applyFont="1" applyBorder="1" applyAlignment="1">
      <alignment horizontal="left" vertical="center"/>
    </xf>
    <xf numFmtId="0" fontId="5" fillId="0" borderId="0" xfId="0" applyFont="1" applyFill="1" applyAlignment="1">
      <alignment horizontal="center" vertical="center"/>
    </xf>
    <xf numFmtId="165" fontId="4" fillId="0" borderId="0" xfId="0" applyNumberFormat="1" applyFont="1" applyBorder="1" applyAlignment="1">
      <alignment horizontal="center" wrapText="1"/>
    </xf>
    <xf numFmtId="0" fontId="4" fillId="0" borderId="0" xfId="0" applyFont="1" applyFill="1" applyBorder="1" applyAlignment="1">
      <alignment horizontal="center"/>
    </xf>
    <xf numFmtId="0" fontId="5" fillId="0" borderId="0" xfId="0" applyFont="1" applyFill="1" applyAlignment="1">
      <alignment horizontal="center" vertical="center"/>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0" fontId="16" fillId="0" borderId="1" xfId="0" applyFont="1" applyFill="1" applyBorder="1" applyAlignment="1">
      <alignment horizontal="left"/>
    </xf>
    <xf numFmtId="0" fontId="1" fillId="0" borderId="1" xfId="0" applyFont="1" applyFill="1" applyBorder="1"/>
    <xf numFmtId="0" fontId="2" fillId="0" borderId="0" xfId="0" quotePrefix="1" applyFont="1" applyFill="1" applyBorder="1" applyAlignment="1">
      <alignment horizontal="right" vertical="center"/>
    </xf>
    <xf numFmtId="0" fontId="2" fillId="0" borderId="0" xfId="0" applyFont="1" applyFill="1" applyAlignment="1">
      <alignment horizontal="center"/>
    </xf>
    <xf numFmtId="3" fontId="2" fillId="0" borderId="0" xfId="0" applyNumberFormat="1" applyFont="1" applyFill="1" applyAlignment="1">
      <alignment horizontal="center"/>
    </xf>
    <xf numFmtId="1" fontId="5" fillId="0" borderId="0" xfId="0" quotePrefix="1" applyNumberFormat="1" applyFont="1" applyFill="1" applyAlignment="1">
      <alignment horizontal="center" vertical="center"/>
    </xf>
    <xf numFmtId="0" fontId="4" fillId="0" borderId="0" xfId="0" applyFont="1" applyFill="1" applyAlignment="1">
      <alignment horizontal="center" vertical="center"/>
    </xf>
    <xf numFmtId="0" fontId="0" fillId="0" borderId="0" xfId="0" applyAlignment="1">
      <alignment horizontal="center" vertical="center"/>
    </xf>
    <xf numFmtId="0" fontId="5" fillId="0" borderId="0" xfId="0" applyFont="1" applyFill="1" applyAlignment="1">
      <alignment horizontal="center" vertical="center"/>
    </xf>
    <xf numFmtId="14" fontId="9" fillId="2" borderId="0" xfId="0" applyNumberFormat="1" applyFont="1" applyFill="1" applyBorder="1" applyAlignment="1">
      <alignment horizontal="center" vertical="center" wrapText="1"/>
    </xf>
    <xf numFmtId="0" fontId="9" fillId="2" borderId="0" xfId="0" applyFont="1"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xf>
    <xf numFmtId="0" fontId="11" fillId="2" borderId="0" xfId="0" applyFont="1" applyFill="1" applyAlignment="1">
      <alignment horizontal="center"/>
    </xf>
    <xf numFmtId="0" fontId="9" fillId="2" borderId="0" xfId="0" applyFont="1" applyFill="1" applyBorder="1" applyAlignment="1">
      <alignment horizontal="center" wrapText="1"/>
    </xf>
    <xf numFmtId="0" fontId="10" fillId="2" borderId="0" xfId="0" applyFont="1" applyFill="1" applyBorder="1" applyAlignment="1">
      <alignment horizontal="center"/>
    </xf>
    <xf numFmtId="14" fontId="9" fillId="2" borderId="0" xfId="0" applyNumberFormat="1" applyFont="1" applyFill="1" applyBorder="1" applyAlignment="1">
      <alignment horizontal="center"/>
    </xf>
    <xf numFmtId="14" fontId="9" fillId="2" borderId="0"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W31"/>
  <sheetViews>
    <sheetView tabSelected="1" workbookViewId="0"/>
  </sheetViews>
  <sheetFormatPr defaultRowHeight="12.75"/>
  <cols>
    <col min="1" max="1" width="11.5703125" style="5" customWidth="1"/>
    <col min="2" max="2" width="0.5703125" style="5" customWidth="1"/>
    <col min="3" max="8" width="8.28515625" style="5" customWidth="1"/>
    <col min="9" max="9" width="0.5703125" style="5" customWidth="1"/>
    <col min="10" max="12" width="8.28515625" style="5" customWidth="1"/>
    <col min="13" max="13" width="0.5703125" style="5" customWidth="1"/>
    <col min="14" max="19" width="8.28515625" style="5" customWidth="1"/>
    <col min="20" max="20" width="0.5703125" style="5" customWidth="1"/>
    <col min="21" max="16384" width="9.140625" style="5"/>
  </cols>
  <sheetData>
    <row r="1" spans="1:23">
      <c r="A1" s="11"/>
      <c r="B1" s="11"/>
      <c r="C1" s="180" t="s">
        <v>37</v>
      </c>
      <c r="D1" s="182"/>
      <c r="E1" s="182"/>
      <c r="F1" s="181"/>
      <c r="G1" s="181"/>
      <c r="H1" s="56"/>
      <c r="I1" s="72"/>
      <c r="J1" s="180" t="s">
        <v>40</v>
      </c>
      <c r="K1" s="180"/>
      <c r="L1" s="180"/>
      <c r="M1" s="56"/>
      <c r="N1" s="180" t="s">
        <v>44</v>
      </c>
      <c r="O1" s="181"/>
      <c r="P1" s="181"/>
      <c r="Q1" s="181"/>
      <c r="R1" s="181"/>
      <c r="S1" s="181"/>
      <c r="T1" s="56"/>
      <c r="U1" s="180" t="s">
        <v>43</v>
      </c>
      <c r="V1" s="181"/>
      <c r="W1" s="181"/>
    </row>
    <row r="2" spans="1:23" ht="88.5" customHeight="1">
      <c r="A2" s="4" t="s">
        <v>240</v>
      </c>
      <c r="B2" s="4"/>
      <c r="C2" s="3" t="s">
        <v>41</v>
      </c>
      <c r="D2" s="3" t="s">
        <v>46</v>
      </c>
      <c r="E2" s="3" t="s">
        <v>47</v>
      </c>
      <c r="F2" s="3" t="s">
        <v>238</v>
      </c>
      <c r="G2" s="3" t="s">
        <v>42</v>
      </c>
      <c r="H2" s="3" t="s">
        <v>56</v>
      </c>
      <c r="I2" s="3"/>
      <c r="J2" s="3" t="s">
        <v>0</v>
      </c>
      <c r="K2" s="3" t="s">
        <v>1</v>
      </c>
      <c r="L2" s="3" t="s">
        <v>2</v>
      </c>
      <c r="M2" s="3"/>
      <c r="N2" s="14" t="s">
        <v>45</v>
      </c>
      <c r="O2" s="3" t="s">
        <v>4</v>
      </c>
      <c r="P2" s="3" t="s">
        <v>5</v>
      </c>
      <c r="Q2" s="3" t="s">
        <v>6</v>
      </c>
      <c r="R2" s="3" t="s">
        <v>7</v>
      </c>
      <c r="S2" s="3" t="s">
        <v>8</v>
      </c>
      <c r="T2" s="3"/>
      <c r="U2" s="14" t="s">
        <v>9</v>
      </c>
      <c r="V2" s="15" t="s">
        <v>10</v>
      </c>
      <c r="W2" s="3" t="s">
        <v>16</v>
      </c>
    </row>
    <row r="3" spans="1:23">
      <c r="A3" s="68" t="s">
        <v>168</v>
      </c>
      <c r="B3" s="16"/>
      <c r="C3" s="32">
        <f>Monitoring!$B$4</f>
        <v>2</v>
      </c>
      <c r="D3" s="32">
        <f>Monitoring!$F$4</f>
        <v>2</v>
      </c>
      <c r="E3" s="151">
        <f>D3/C3</f>
        <v>1</v>
      </c>
      <c r="F3" s="160">
        <f>Monitoring!$J$4</f>
        <v>0.65</v>
      </c>
      <c r="G3" s="150">
        <f>'Tier 1 Stats'!B4</f>
        <v>2</v>
      </c>
      <c r="H3" s="151">
        <f>'Tier 1 Stats'!F4</f>
        <v>1</v>
      </c>
      <c r="I3" s="150"/>
      <c r="J3" s="152">
        <f>'2010 Actions'!B8</f>
        <v>2</v>
      </c>
      <c r="K3" s="152">
        <f>D3-J3</f>
        <v>0</v>
      </c>
      <c r="L3" s="151">
        <f>J3/D3</f>
        <v>1</v>
      </c>
      <c r="M3" s="150"/>
      <c r="N3" s="169">
        <f>'Action Durations'!D5</f>
        <v>6</v>
      </c>
      <c r="O3" s="152">
        <f>'Action Durations'!G5</f>
        <v>0</v>
      </c>
      <c r="P3" s="152">
        <f>'Action Durations'!H5</f>
        <v>0</v>
      </c>
      <c r="Q3" s="152">
        <f>'Action Durations'!I5</f>
        <v>1</v>
      </c>
      <c r="R3" s="152">
        <f>'Action Durations'!J5</f>
        <v>2</v>
      </c>
      <c r="S3" s="152">
        <f>'Action Durations'!K5</f>
        <v>3</v>
      </c>
      <c r="T3" s="150"/>
      <c r="U3" s="153">
        <f>'Beach Days'!E5</f>
        <v>366</v>
      </c>
      <c r="V3" s="153">
        <f>'Beach Days'!H5</f>
        <v>217</v>
      </c>
      <c r="W3" s="133">
        <f>V3/U3</f>
        <v>0.59289617486338797</v>
      </c>
    </row>
    <row r="4" spans="1:23">
      <c r="A4" s="68" t="s">
        <v>173</v>
      </c>
      <c r="B4" s="16"/>
      <c r="C4" s="52">
        <f>Monitoring!$B$19</f>
        <v>13</v>
      </c>
      <c r="D4" s="32">
        <f>Monitoring!$F$19</f>
        <v>12</v>
      </c>
      <c r="E4" s="151">
        <f>D4/C4</f>
        <v>0.92307692307692313</v>
      </c>
      <c r="F4" s="160">
        <f>Monitoring!$J$19</f>
        <v>11.229999999999999</v>
      </c>
      <c r="G4" s="150">
        <f>'Tier 1 Stats'!B12</f>
        <v>6</v>
      </c>
      <c r="H4" s="151">
        <f>'Tier 1 Stats'!F12</f>
        <v>1</v>
      </c>
      <c r="I4" s="150"/>
      <c r="J4" s="152">
        <f>'2010 Actions'!B22</f>
        <v>12</v>
      </c>
      <c r="K4" s="152">
        <f>D4-J4</f>
        <v>0</v>
      </c>
      <c r="L4" s="151">
        <f>J4/D4</f>
        <v>1</v>
      </c>
      <c r="M4" s="150"/>
      <c r="N4" s="150">
        <f>'Action Durations'!D19</f>
        <v>12</v>
      </c>
      <c r="O4" s="152">
        <f>'Action Durations'!G19</f>
        <v>0</v>
      </c>
      <c r="P4" s="152">
        <f>'Action Durations'!H19</f>
        <v>0</v>
      </c>
      <c r="Q4" s="152">
        <f>'Action Durations'!I19</f>
        <v>0</v>
      </c>
      <c r="R4" s="152">
        <f>'Action Durations'!J19</f>
        <v>0</v>
      </c>
      <c r="S4" s="152">
        <f>'Action Durations'!K19</f>
        <v>12</v>
      </c>
      <c r="T4" s="150"/>
      <c r="U4" s="153">
        <f>'Beach Days'!E19</f>
        <v>2196</v>
      </c>
      <c r="V4" s="153">
        <f>'Beach Days'!H19</f>
        <v>2107</v>
      </c>
      <c r="W4" s="133">
        <f>V4/U4</f>
        <v>0.95947176684881608</v>
      </c>
    </row>
    <row r="5" spans="1:23">
      <c r="A5" s="68" t="s">
        <v>200</v>
      </c>
      <c r="B5" s="16"/>
      <c r="C5" s="52">
        <f>Monitoring!$B$28</f>
        <v>7</v>
      </c>
      <c r="D5" s="32">
        <f>Monitoring!$F$28</f>
        <v>7</v>
      </c>
      <c r="E5" s="151">
        <f>D5/C5</f>
        <v>1</v>
      </c>
      <c r="F5" s="160">
        <f>Monitoring!$J$28</f>
        <v>7.23</v>
      </c>
      <c r="G5" s="150">
        <f>'Tier 1 Stats'!B18</f>
        <v>4</v>
      </c>
      <c r="H5" s="151">
        <f>'Tier 1 Stats'!F18</f>
        <v>1</v>
      </c>
      <c r="I5" s="150"/>
      <c r="J5" s="152">
        <f>'2010 Actions'!B29</f>
        <v>4</v>
      </c>
      <c r="K5" s="152">
        <f>D5-J5</f>
        <v>3</v>
      </c>
      <c r="L5" s="151">
        <f>J5/D5</f>
        <v>0.5714285714285714</v>
      </c>
      <c r="M5" s="150"/>
      <c r="N5" s="150">
        <f>'Action Durations'!D25</f>
        <v>5</v>
      </c>
      <c r="O5" s="152">
        <f>'Action Durations'!G25</f>
        <v>0</v>
      </c>
      <c r="P5" s="152">
        <f>'Action Durations'!H25</f>
        <v>0</v>
      </c>
      <c r="Q5" s="152">
        <f>'Action Durations'!I25</f>
        <v>0</v>
      </c>
      <c r="R5" s="152">
        <f>'Action Durations'!J25</f>
        <v>3</v>
      </c>
      <c r="S5" s="152">
        <f>'Action Durations'!K25</f>
        <v>2</v>
      </c>
      <c r="T5" s="150"/>
      <c r="U5" s="153">
        <f>'Beach Days'!E28</f>
        <v>1281</v>
      </c>
      <c r="V5" s="153">
        <f>'Beach Days'!H28</f>
        <v>104</v>
      </c>
      <c r="W5" s="133">
        <f>V5/U5</f>
        <v>8.1186572989851685E-2</v>
      </c>
    </row>
    <row r="6" spans="1:23">
      <c r="A6" s="68" t="s">
        <v>215</v>
      </c>
      <c r="B6" s="16"/>
      <c r="C6" s="52">
        <f>Monitoring!$B$34</f>
        <v>4</v>
      </c>
      <c r="D6" s="32">
        <f>Monitoring!$F$34</f>
        <v>4</v>
      </c>
      <c r="E6" s="151">
        <f>D6/C6</f>
        <v>1</v>
      </c>
      <c r="F6" s="160">
        <f>Monitoring!$J$34</f>
        <v>2.4700000000000002</v>
      </c>
      <c r="G6" s="150">
        <f>'Tier 1 Stats'!B23</f>
        <v>3</v>
      </c>
      <c r="H6" s="151">
        <f>'Tier 1 Stats'!F23</f>
        <v>1</v>
      </c>
      <c r="I6" s="150"/>
      <c r="J6" s="152">
        <v>0</v>
      </c>
      <c r="K6" s="152">
        <f>D6-J6</f>
        <v>4</v>
      </c>
      <c r="L6" s="151">
        <f>J6/D6</f>
        <v>0</v>
      </c>
      <c r="M6" s="150"/>
      <c r="N6" s="150">
        <v>0</v>
      </c>
      <c r="O6" s="179" t="s">
        <v>249</v>
      </c>
      <c r="P6" s="179" t="s">
        <v>249</v>
      </c>
      <c r="Q6" s="179" t="s">
        <v>249</v>
      </c>
      <c r="R6" s="179" t="s">
        <v>249</v>
      </c>
      <c r="S6" s="179" t="s">
        <v>249</v>
      </c>
      <c r="T6" s="150"/>
      <c r="U6" s="153">
        <f>'Beach Days'!E34</f>
        <v>732</v>
      </c>
      <c r="V6" s="153">
        <f>'Beach Days'!H34</f>
        <v>0</v>
      </c>
      <c r="W6" s="133">
        <f>V6/U6</f>
        <v>0</v>
      </c>
    </row>
    <row r="7" spans="1:23">
      <c r="A7" s="130" t="s">
        <v>224</v>
      </c>
      <c r="B7" s="16"/>
      <c r="C7" s="52">
        <f>Monitoring!$B$37</f>
        <v>1</v>
      </c>
      <c r="D7" s="32">
        <f>Monitoring!$F$37</f>
        <v>1</v>
      </c>
      <c r="E7" s="151">
        <f t="shared" ref="E7:E8" si="0">D7/C7</f>
        <v>1</v>
      </c>
      <c r="F7" s="160">
        <f>Monitoring!$J$37</f>
        <v>0.47</v>
      </c>
      <c r="G7" s="150">
        <f>'Tier 1 Stats'!B26</f>
        <v>1</v>
      </c>
      <c r="H7" s="151">
        <f>'Tier 1 Stats'!F26</f>
        <v>1</v>
      </c>
      <c r="I7" s="150"/>
      <c r="J7" s="152">
        <f>'2010 Actions'!B32</f>
        <v>1</v>
      </c>
      <c r="K7" s="152">
        <f t="shared" ref="K7:K8" si="1">D7-J7</f>
        <v>0</v>
      </c>
      <c r="L7" s="151">
        <f t="shared" ref="L7:L8" si="2">J7/D7</f>
        <v>1</v>
      </c>
      <c r="M7" s="150"/>
      <c r="N7" s="150">
        <f>'Action Durations'!D28</f>
        <v>1</v>
      </c>
      <c r="O7" s="152">
        <f>'Action Durations'!G28</f>
        <v>0</v>
      </c>
      <c r="P7" s="152">
        <f>'Action Durations'!H28</f>
        <v>0</v>
      </c>
      <c r="Q7" s="152">
        <f>'Action Durations'!I28</f>
        <v>0</v>
      </c>
      <c r="R7" s="152">
        <f>'Action Durations'!J28</f>
        <v>0</v>
      </c>
      <c r="S7" s="152">
        <f>'Action Durations'!K28</f>
        <v>1</v>
      </c>
      <c r="T7" s="150"/>
      <c r="U7" s="153">
        <f>'Beach Days'!E37</f>
        <v>183</v>
      </c>
      <c r="V7" s="153">
        <f>'Beach Days'!H37</f>
        <v>180</v>
      </c>
      <c r="W7" s="133">
        <f t="shared" ref="W7:W8" si="3">V7/U7</f>
        <v>0.98360655737704916</v>
      </c>
    </row>
    <row r="8" spans="1:23">
      <c r="A8" s="130" t="s">
        <v>227</v>
      </c>
      <c r="B8" s="16"/>
      <c r="C8" s="138">
        <f>Monitoring!$B$40</f>
        <v>1</v>
      </c>
      <c r="D8" s="157">
        <f>Monitoring!$F$40</f>
        <v>1</v>
      </c>
      <c r="E8" s="134">
        <f t="shared" si="0"/>
        <v>1</v>
      </c>
      <c r="F8" s="161">
        <f>Monitoring!$J$40</f>
        <v>0.13</v>
      </c>
      <c r="G8" s="64">
        <f>'Tier 1 Stats'!B29</f>
        <v>1</v>
      </c>
      <c r="H8" s="134">
        <f>'Tier 1 Stats'!F29</f>
        <v>1</v>
      </c>
      <c r="I8" s="64"/>
      <c r="J8" s="158">
        <f>'2010 Actions'!B37</f>
        <v>1</v>
      </c>
      <c r="K8" s="158">
        <f t="shared" si="1"/>
        <v>0</v>
      </c>
      <c r="L8" s="134">
        <f t="shared" si="2"/>
        <v>1</v>
      </c>
      <c r="M8" s="64"/>
      <c r="N8" s="64">
        <f>'Action Durations'!D31</f>
        <v>3</v>
      </c>
      <c r="O8" s="158">
        <f>'Action Durations'!G31</f>
        <v>0</v>
      </c>
      <c r="P8" s="158">
        <f>'Action Durations'!H31</f>
        <v>0</v>
      </c>
      <c r="Q8" s="158">
        <f>'Action Durations'!I31</f>
        <v>1</v>
      </c>
      <c r="R8" s="158">
        <f>'Action Durations'!J31</f>
        <v>1</v>
      </c>
      <c r="S8" s="158">
        <f>'Action Durations'!K31</f>
        <v>1</v>
      </c>
      <c r="T8" s="64"/>
      <c r="U8" s="159">
        <f>'Beach Days'!E40</f>
        <v>183</v>
      </c>
      <c r="V8" s="159">
        <f>'Beach Days'!H40</f>
        <v>124</v>
      </c>
      <c r="W8" s="134">
        <f t="shared" si="3"/>
        <v>0.67759562841530052</v>
      </c>
    </row>
    <row r="9" spans="1:23">
      <c r="C9" s="149">
        <f>SUM(C3:C8)</f>
        <v>28</v>
      </c>
      <c r="D9" s="149">
        <f>SUM(D3:D8)</f>
        <v>27</v>
      </c>
      <c r="E9" s="154">
        <f>D9/C9</f>
        <v>0.9642857142857143</v>
      </c>
      <c r="F9" s="162">
        <f>SUM(F3:F8)</f>
        <v>22.179999999999996</v>
      </c>
      <c r="G9" s="155">
        <f>SUM(G3:G8)</f>
        <v>17</v>
      </c>
      <c r="H9" s="154">
        <f>'Tier 1 Stats'!E36</f>
        <v>1</v>
      </c>
      <c r="I9" s="149"/>
      <c r="J9" s="149">
        <f>SUM(J3:J8)</f>
        <v>20</v>
      </c>
      <c r="K9" s="156">
        <f>D9-J9</f>
        <v>7</v>
      </c>
      <c r="L9" s="154">
        <f>J9/D9</f>
        <v>0.7407407407407407</v>
      </c>
      <c r="M9" s="149"/>
      <c r="N9" s="149">
        <f t="shared" ref="N9:S9" si="4">SUM(N3:N8)</f>
        <v>27</v>
      </c>
      <c r="O9" s="149">
        <f t="shared" si="4"/>
        <v>0</v>
      </c>
      <c r="P9" s="149">
        <f t="shared" si="4"/>
        <v>0</v>
      </c>
      <c r="Q9" s="149">
        <f t="shared" si="4"/>
        <v>2</v>
      </c>
      <c r="R9" s="149">
        <f t="shared" si="4"/>
        <v>6</v>
      </c>
      <c r="S9" s="149">
        <f t="shared" si="4"/>
        <v>19</v>
      </c>
      <c r="T9" s="149"/>
      <c r="U9" s="155">
        <f>SUM(U3:U8)</f>
        <v>4941</v>
      </c>
      <c r="V9" s="155">
        <f>SUM(V3:V8)</f>
        <v>2732</v>
      </c>
      <c r="W9" s="44">
        <f>V9/U9</f>
        <v>0.55292450920866221</v>
      </c>
    </row>
    <row r="10" spans="1:23">
      <c r="C10" s="12"/>
      <c r="D10" s="12"/>
      <c r="E10" s="18"/>
      <c r="F10" s="10"/>
      <c r="G10" s="10"/>
      <c r="H10" s="80"/>
      <c r="I10" s="12"/>
      <c r="J10" s="12"/>
      <c r="K10" s="17"/>
      <c r="L10" s="18"/>
      <c r="M10" s="12"/>
      <c r="N10" s="12"/>
      <c r="O10" s="12"/>
      <c r="P10" s="12"/>
      <c r="Q10" s="12"/>
      <c r="R10" s="12"/>
      <c r="S10" s="12"/>
      <c r="T10" s="12"/>
      <c r="U10" s="10"/>
      <c r="V10" s="10"/>
      <c r="W10" s="49"/>
    </row>
    <row r="11" spans="1:23">
      <c r="V11" s="19"/>
    </row>
    <row r="12" spans="1:23">
      <c r="A12" s="78" t="s">
        <v>51</v>
      </c>
      <c r="V12" s="19"/>
    </row>
    <row r="13" spans="1:23">
      <c r="C13" s="86" t="s">
        <v>48</v>
      </c>
      <c r="D13" s="77" t="s">
        <v>60</v>
      </c>
    </row>
    <row r="14" spans="1:23">
      <c r="C14" s="86"/>
      <c r="D14" s="77" t="s">
        <v>61</v>
      </c>
    </row>
    <row r="15" spans="1:23">
      <c r="C15" s="86" t="s">
        <v>52</v>
      </c>
      <c r="D15" s="76" t="s">
        <v>59</v>
      </c>
    </row>
    <row r="16" spans="1:23">
      <c r="C16" s="86" t="s">
        <v>49</v>
      </c>
      <c r="D16" s="77" t="s">
        <v>62</v>
      </c>
    </row>
    <row r="17" spans="1:10">
      <c r="C17" s="86"/>
      <c r="D17" s="77" t="s">
        <v>63</v>
      </c>
    </row>
    <row r="18" spans="1:10">
      <c r="C18" s="86" t="s">
        <v>50</v>
      </c>
      <c r="D18" s="76" t="s">
        <v>64</v>
      </c>
    </row>
    <row r="19" spans="1:10">
      <c r="C19" s="86"/>
      <c r="D19" s="76" t="s">
        <v>65</v>
      </c>
    </row>
    <row r="20" spans="1:10">
      <c r="C20" s="86" t="s">
        <v>54</v>
      </c>
      <c r="D20" s="76" t="s">
        <v>66</v>
      </c>
    </row>
    <row r="21" spans="1:10">
      <c r="C21" s="87"/>
      <c r="D21" s="76" t="s">
        <v>67</v>
      </c>
    </row>
    <row r="22" spans="1:10">
      <c r="C22" s="86" t="s">
        <v>53</v>
      </c>
      <c r="D22" s="76" t="s">
        <v>57</v>
      </c>
    </row>
    <row r="23" spans="1:10">
      <c r="C23" s="86" t="s">
        <v>55</v>
      </c>
      <c r="D23" s="76" t="s">
        <v>58</v>
      </c>
    </row>
    <row r="25" spans="1:10">
      <c r="A25" s="174" t="s">
        <v>245</v>
      </c>
      <c r="B25" s="61"/>
      <c r="C25" s="61"/>
      <c r="D25" s="61"/>
    </row>
    <row r="26" spans="1:10">
      <c r="C26" s="76" t="s">
        <v>246</v>
      </c>
    </row>
    <row r="27" spans="1:10">
      <c r="C27" s="76" t="s">
        <v>247</v>
      </c>
    </row>
    <row r="28" spans="1:10">
      <c r="C28" s="175" t="s">
        <v>248</v>
      </c>
    </row>
    <row r="29" spans="1:10">
      <c r="C29" s="76"/>
      <c r="D29" s="76"/>
      <c r="E29" s="76"/>
      <c r="F29" s="76"/>
      <c r="G29" s="76"/>
      <c r="H29" s="76"/>
      <c r="I29" s="176" t="s">
        <v>242</v>
      </c>
      <c r="J29" s="177">
        <v>10</v>
      </c>
    </row>
    <row r="30" spans="1:10">
      <c r="C30" s="76"/>
      <c r="D30" s="76"/>
      <c r="E30" s="76"/>
      <c r="F30" s="76"/>
      <c r="G30" s="76"/>
      <c r="H30" s="76"/>
      <c r="I30" s="176" t="s">
        <v>243</v>
      </c>
      <c r="J30" s="177">
        <v>10</v>
      </c>
    </row>
    <row r="31" spans="1:10">
      <c r="C31" s="76"/>
      <c r="D31" s="76"/>
      <c r="E31" s="76"/>
      <c r="F31" s="76"/>
      <c r="G31" s="76"/>
      <c r="H31" s="76"/>
      <c r="I31" s="176" t="s">
        <v>244</v>
      </c>
      <c r="J31" s="178">
        <v>1427</v>
      </c>
    </row>
  </sheetData>
  <mergeCells count="4">
    <mergeCell ref="J1:L1"/>
    <mergeCell ref="N1:S1"/>
    <mergeCell ref="U1:W1"/>
    <mergeCell ref="C1:G1"/>
  </mergeCells>
  <phoneticPr fontId="3" type="noConversion"/>
  <printOptions horizontalCentered="1" gridLines="1"/>
  <pageMargins left="0.25" right="0.25" top="1.5" bottom="0.75" header="0.5" footer="0.5"/>
  <pageSetup scale="80" orientation="landscape" r:id="rId1"/>
  <headerFooter alignWithMargins="0">
    <oddHeader>&amp;C&amp;"Arial,Bold"&amp;16 2010 Swimming Season
Louisiana Summary</oddHeader>
    <oddFooter>&amp;R&amp;P of &amp;N</oddFooter>
  </headerFooter>
</worksheet>
</file>

<file path=xl/worksheets/sheet2.xml><?xml version="1.0" encoding="utf-8"?>
<worksheet xmlns="http://schemas.openxmlformats.org/spreadsheetml/2006/main" xmlns:r="http://schemas.openxmlformats.org/officeDocument/2006/relationships">
  <sheetPr codeName="Sheet2"/>
  <dimension ref="A1:K44"/>
  <sheetViews>
    <sheetView zoomScaleNormal="100" workbookViewId="0"/>
  </sheetViews>
  <sheetFormatPr defaultRowHeight="12.75"/>
  <cols>
    <col min="1" max="1" width="12.5703125" style="28" customWidth="1"/>
    <col min="2" max="2" width="7.7109375" style="28" customWidth="1"/>
    <col min="3" max="3" width="33" style="28" customWidth="1"/>
    <col min="4" max="4" width="12.5703125" style="28" customWidth="1"/>
    <col min="5" max="5" width="8.28515625" style="51" customWidth="1"/>
    <col min="6" max="6" width="9.140625" style="24"/>
    <col min="7" max="10" width="9.7109375" style="28" customWidth="1"/>
    <col min="12" max="16384" width="9.140625" style="24"/>
  </cols>
  <sheetData>
    <row r="1" spans="1:10" ht="33.75" customHeight="1">
      <c r="A1" s="25" t="s">
        <v>240</v>
      </c>
      <c r="B1" s="25" t="s">
        <v>14</v>
      </c>
      <c r="C1" s="25" t="s">
        <v>82</v>
      </c>
      <c r="D1" s="25" t="s">
        <v>83</v>
      </c>
      <c r="E1" s="3" t="s">
        <v>84</v>
      </c>
      <c r="F1" s="75" t="s">
        <v>230</v>
      </c>
      <c r="G1" s="25" t="s">
        <v>85</v>
      </c>
      <c r="H1" s="25" t="s">
        <v>86</v>
      </c>
      <c r="I1" s="25" t="s">
        <v>87</v>
      </c>
      <c r="J1" s="25" t="s">
        <v>88</v>
      </c>
    </row>
    <row r="2" spans="1:10" ht="12.75" customHeight="1">
      <c r="A2" s="68" t="s">
        <v>168</v>
      </c>
      <c r="B2" s="68" t="s">
        <v>169</v>
      </c>
      <c r="C2" s="68" t="s">
        <v>170</v>
      </c>
      <c r="D2" s="68" t="s">
        <v>31</v>
      </c>
      <c r="E2" s="68">
        <v>1</v>
      </c>
      <c r="F2" s="141">
        <v>0.42</v>
      </c>
      <c r="G2" s="68">
        <v>30.23592</v>
      </c>
      <c r="H2" s="68">
        <v>-93.231059999999999</v>
      </c>
      <c r="I2" s="68">
        <v>30.235810000000001</v>
      </c>
      <c r="J2" s="68">
        <v>-93.238140000000001</v>
      </c>
    </row>
    <row r="3" spans="1:10" ht="12.75" customHeight="1">
      <c r="A3" s="69" t="s">
        <v>168</v>
      </c>
      <c r="B3" s="69" t="s">
        <v>171</v>
      </c>
      <c r="C3" s="69" t="s">
        <v>172</v>
      </c>
      <c r="D3" s="69" t="s">
        <v>31</v>
      </c>
      <c r="E3" s="69">
        <v>1</v>
      </c>
      <c r="F3" s="143">
        <v>0.23</v>
      </c>
      <c r="G3" s="69">
        <v>30.195239999999998</v>
      </c>
      <c r="H3" s="69">
        <v>-93.269509999999997</v>
      </c>
      <c r="I3" s="69">
        <v>30.19613</v>
      </c>
      <c r="J3" s="69">
        <v>-93.273020000000002</v>
      </c>
    </row>
    <row r="4" spans="1:10" ht="12.75" customHeight="1">
      <c r="A4" s="32"/>
      <c r="B4" s="33">
        <f>COUNTA(B2:B3)</f>
        <v>2</v>
      </c>
      <c r="C4" s="32"/>
      <c r="D4" s="32"/>
      <c r="E4" s="74"/>
      <c r="F4" s="129">
        <f>SUM(F2:F3)</f>
        <v>0.65</v>
      </c>
      <c r="G4" s="32"/>
      <c r="H4" s="32"/>
      <c r="I4" s="32"/>
      <c r="J4" s="32"/>
    </row>
    <row r="5" spans="1:10" ht="9" customHeight="1">
      <c r="A5" s="32"/>
      <c r="B5" s="32"/>
      <c r="C5" s="32"/>
      <c r="D5" s="32"/>
      <c r="E5" s="52"/>
      <c r="F5" s="142"/>
      <c r="G5" s="32"/>
      <c r="H5" s="32"/>
      <c r="I5" s="32"/>
      <c r="J5" s="32"/>
    </row>
    <row r="6" spans="1:10" ht="12.75" customHeight="1">
      <c r="A6" s="68" t="s">
        <v>173</v>
      </c>
      <c r="B6" s="68" t="s">
        <v>174</v>
      </c>
      <c r="C6" s="68" t="s">
        <v>175</v>
      </c>
      <c r="D6" s="68" t="s">
        <v>31</v>
      </c>
      <c r="E6" s="68">
        <v>2</v>
      </c>
      <c r="F6" s="141">
        <v>1.4</v>
      </c>
      <c r="G6" s="68">
        <v>29.761430000000001</v>
      </c>
      <c r="H6" s="68">
        <v>-93.563580000000002</v>
      </c>
      <c r="I6" s="68">
        <v>29.758099999999999</v>
      </c>
      <c r="J6" s="68">
        <v>-93.586560000000006</v>
      </c>
    </row>
    <row r="7" spans="1:10" ht="12.75" customHeight="1">
      <c r="A7" s="68" t="s">
        <v>173</v>
      </c>
      <c r="B7" s="68" t="s">
        <v>176</v>
      </c>
      <c r="C7" s="68" t="s">
        <v>177</v>
      </c>
      <c r="D7" s="68" t="s">
        <v>31</v>
      </c>
      <c r="E7" s="68">
        <v>2</v>
      </c>
      <c r="F7" s="141">
        <v>1.78</v>
      </c>
      <c r="G7" s="68">
        <v>29.754480000000001</v>
      </c>
      <c r="H7" s="68">
        <v>-93.615039999999993</v>
      </c>
      <c r="I7" s="68">
        <v>29.751100000000001</v>
      </c>
      <c r="J7" s="68">
        <v>-93.644379999999998</v>
      </c>
    </row>
    <row r="8" spans="1:10" ht="12.75" customHeight="1">
      <c r="A8" s="68" t="s">
        <v>173</v>
      </c>
      <c r="B8" s="68" t="s">
        <v>178</v>
      </c>
      <c r="C8" s="68" t="s">
        <v>179</v>
      </c>
      <c r="D8" s="68" t="s">
        <v>31</v>
      </c>
      <c r="E8" s="68">
        <v>2</v>
      </c>
      <c r="F8" s="141">
        <v>0.74</v>
      </c>
      <c r="G8" s="68">
        <v>29.758099999999999</v>
      </c>
      <c r="H8" s="68">
        <v>-93.586560000000006</v>
      </c>
      <c r="I8" s="68">
        <v>29.756270000000001</v>
      </c>
      <c r="J8" s="68">
        <v>-93.598460000000003</v>
      </c>
    </row>
    <row r="9" spans="1:10" ht="12.75" customHeight="1">
      <c r="A9" s="68" t="s">
        <v>173</v>
      </c>
      <c r="B9" s="68" t="s">
        <v>180</v>
      </c>
      <c r="C9" s="68" t="s">
        <v>181</v>
      </c>
      <c r="D9" s="68" t="s">
        <v>31</v>
      </c>
      <c r="E9" s="68">
        <v>2</v>
      </c>
      <c r="F9" s="141">
        <v>0.9</v>
      </c>
      <c r="G9" s="68">
        <v>29.750489999999999</v>
      </c>
      <c r="H9" s="68">
        <v>-93.094260000000006</v>
      </c>
      <c r="I9" s="68">
        <v>29.754339999999999</v>
      </c>
      <c r="J9" s="68">
        <v>-93.10857</v>
      </c>
    </row>
    <row r="10" spans="1:10" ht="12.75" customHeight="1">
      <c r="A10" s="68" t="s">
        <v>173</v>
      </c>
      <c r="B10" s="68" t="s">
        <v>182</v>
      </c>
      <c r="C10" s="68" t="s">
        <v>183</v>
      </c>
      <c r="D10" s="68" t="s">
        <v>31</v>
      </c>
      <c r="E10" s="68">
        <v>1</v>
      </c>
      <c r="F10" s="141">
        <v>1.2</v>
      </c>
      <c r="G10" s="68">
        <v>29.767949999999999</v>
      </c>
      <c r="H10" s="68">
        <v>-93.421040000000005</v>
      </c>
      <c r="I10" s="68">
        <v>29.768899999999999</v>
      </c>
      <c r="J10" s="68">
        <v>-93.440929999999994</v>
      </c>
    </row>
    <row r="11" spans="1:10" ht="12.75" customHeight="1">
      <c r="A11" s="68" t="s">
        <v>173</v>
      </c>
      <c r="B11" s="68" t="s">
        <v>184</v>
      </c>
      <c r="C11" s="68" t="s">
        <v>185</v>
      </c>
      <c r="D11" s="68" t="s">
        <v>31</v>
      </c>
      <c r="E11" s="68">
        <v>1</v>
      </c>
      <c r="F11" s="141">
        <v>0.36</v>
      </c>
      <c r="G11" s="68">
        <v>29.768899999999999</v>
      </c>
      <c r="H11" s="68">
        <v>-93.440929999999994</v>
      </c>
      <c r="I11" s="68">
        <v>29.76914</v>
      </c>
      <c r="J11" s="68">
        <v>-93.446879999999993</v>
      </c>
    </row>
    <row r="12" spans="1:10" ht="12.75" customHeight="1">
      <c r="A12" s="68" t="s">
        <v>173</v>
      </c>
      <c r="B12" s="68" t="s">
        <v>186</v>
      </c>
      <c r="C12" s="68" t="s">
        <v>187</v>
      </c>
      <c r="D12" s="68" t="s">
        <v>31</v>
      </c>
      <c r="E12" s="68">
        <v>1</v>
      </c>
      <c r="F12" s="141">
        <v>0.3</v>
      </c>
      <c r="G12" s="68">
        <v>29.76914</v>
      </c>
      <c r="H12" s="68">
        <v>-93.446879999999993</v>
      </c>
      <c r="I12" s="68">
        <v>29.76933</v>
      </c>
      <c r="J12" s="68">
        <v>-93.451880000000003</v>
      </c>
    </row>
    <row r="13" spans="1:10" ht="12.75" customHeight="1">
      <c r="A13" s="68" t="s">
        <v>173</v>
      </c>
      <c r="B13" s="68" t="s">
        <v>188</v>
      </c>
      <c r="C13" s="68" t="s">
        <v>189</v>
      </c>
      <c r="D13" s="68" t="s">
        <v>31</v>
      </c>
      <c r="E13" s="68">
        <v>1</v>
      </c>
      <c r="F13" s="141">
        <v>0.3</v>
      </c>
      <c r="G13" s="68">
        <v>29.76933</v>
      </c>
      <c r="H13" s="68">
        <v>-93.451880000000003</v>
      </c>
      <c r="I13" s="68">
        <v>29.769369999999999</v>
      </c>
      <c r="J13" s="68">
        <v>-93.456879999999998</v>
      </c>
    </row>
    <row r="14" spans="1:10" ht="12.75" customHeight="1">
      <c r="A14" s="68" t="s">
        <v>173</v>
      </c>
      <c r="B14" s="68" t="s">
        <v>190</v>
      </c>
      <c r="C14" s="68" t="s">
        <v>191</v>
      </c>
      <c r="D14" s="68" t="s">
        <v>31</v>
      </c>
      <c r="E14" s="68">
        <v>1</v>
      </c>
      <c r="F14" s="141">
        <v>0.3</v>
      </c>
      <c r="G14" s="68">
        <v>29.769369999999999</v>
      </c>
      <c r="H14" s="68">
        <v>-93.456879999999998</v>
      </c>
      <c r="I14" s="68">
        <v>29.769459999999999</v>
      </c>
      <c r="J14" s="68">
        <v>-93.461870000000005</v>
      </c>
    </row>
    <row r="15" spans="1:10" ht="12.75" customHeight="1">
      <c r="A15" s="68" t="s">
        <v>173</v>
      </c>
      <c r="B15" s="68" t="s">
        <v>192</v>
      </c>
      <c r="C15" s="68" t="s">
        <v>193</v>
      </c>
      <c r="D15" s="68" t="s">
        <v>31</v>
      </c>
      <c r="E15" s="68">
        <v>1</v>
      </c>
      <c r="F15" s="141">
        <v>0.98</v>
      </c>
      <c r="G15" s="68">
        <v>29.769459999999999</v>
      </c>
      <c r="H15" s="68">
        <v>-93.461870000000005</v>
      </c>
      <c r="I15" s="68">
        <v>29.769680000000001</v>
      </c>
      <c r="J15" s="68">
        <v>-93.478129999999993</v>
      </c>
    </row>
    <row r="16" spans="1:10" ht="12.75" customHeight="1">
      <c r="A16" s="68" t="s">
        <v>173</v>
      </c>
      <c r="B16" s="68" t="s">
        <v>194</v>
      </c>
      <c r="C16" s="68" t="s">
        <v>195</v>
      </c>
      <c r="D16" s="68" t="s">
        <v>31</v>
      </c>
      <c r="E16" s="68">
        <v>2</v>
      </c>
      <c r="F16" s="141">
        <v>1.01</v>
      </c>
      <c r="G16" s="68">
        <v>29.756270000000001</v>
      </c>
      <c r="H16" s="68">
        <v>-93.598460000000003</v>
      </c>
      <c r="I16" s="68">
        <v>29.754480000000001</v>
      </c>
      <c r="J16" s="68">
        <v>-93.615039999999993</v>
      </c>
    </row>
    <row r="17" spans="1:10" ht="12.75" customHeight="1">
      <c r="A17" s="68" t="s">
        <v>173</v>
      </c>
      <c r="B17" s="68" t="s">
        <v>196</v>
      </c>
      <c r="C17" s="68" t="s">
        <v>197</v>
      </c>
      <c r="D17" s="68" t="s">
        <v>31</v>
      </c>
      <c r="E17" s="68">
        <v>2</v>
      </c>
      <c r="F17" s="141">
        <v>1.36</v>
      </c>
      <c r="G17" s="68">
        <v>29.751100000000001</v>
      </c>
      <c r="H17" s="68">
        <v>-93.644379999999998</v>
      </c>
      <c r="I17" s="68">
        <v>29.748560000000001</v>
      </c>
      <c r="J17" s="68">
        <v>-93.666709999999995</v>
      </c>
    </row>
    <row r="18" spans="1:10" ht="12.75" customHeight="1">
      <c r="A18" s="69" t="s">
        <v>173</v>
      </c>
      <c r="B18" s="69" t="s">
        <v>198</v>
      </c>
      <c r="C18" s="69" t="s">
        <v>199</v>
      </c>
      <c r="D18" s="69" t="s">
        <v>31</v>
      </c>
      <c r="E18" s="69">
        <v>2</v>
      </c>
      <c r="F18" s="143">
        <v>1.5</v>
      </c>
      <c r="G18" s="69">
        <v>29.754339999999999</v>
      </c>
      <c r="H18" s="69">
        <v>-93.10857</v>
      </c>
      <c r="I18" s="69">
        <v>29.75995</v>
      </c>
      <c r="J18" s="69">
        <v>-93.132729999999995</v>
      </c>
    </row>
    <row r="19" spans="1:10" ht="12.75" customHeight="1">
      <c r="A19" s="32"/>
      <c r="B19" s="33">
        <f>COUNTA(B6:B18)</f>
        <v>13</v>
      </c>
      <c r="C19" s="32"/>
      <c r="D19" s="46"/>
      <c r="E19" s="74"/>
      <c r="F19" s="129">
        <f>SUM(F6:F18)</f>
        <v>12.129999999999999</v>
      </c>
      <c r="G19" s="46"/>
      <c r="H19" s="46"/>
      <c r="I19" s="46"/>
      <c r="J19" s="46"/>
    </row>
    <row r="20" spans="1:10" ht="9" customHeight="1">
      <c r="A20" s="32"/>
      <c r="B20" s="33"/>
      <c r="C20" s="32"/>
      <c r="D20" s="46"/>
      <c r="E20" s="53"/>
      <c r="F20" s="142"/>
      <c r="G20" s="46"/>
      <c r="H20" s="46"/>
      <c r="I20" s="46"/>
      <c r="J20" s="46"/>
    </row>
    <row r="21" spans="1:10" ht="12.75" customHeight="1">
      <c r="A21" s="68" t="s">
        <v>200</v>
      </c>
      <c r="B21" s="68" t="s">
        <v>201</v>
      </c>
      <c r="C21" s="68" t="s">
        <v>202</v>
      </c>
      <c r="D21" s="68" t="s">
        <v>31</v>
      </c>
      <c r="E21" s="68">
        <v>2</v>
      </c>
      <c r="F21" s="141">
        <v>3.07</v>
      </c>
      <c r="G21" s="68">
        <v>29.250409999999999</v>
      </c>
      <c r="H21" s="68">
        <v>-89.959159999999997</v>
      </c>
      <c r="I21" s="68">
        <v>29.22653</v>
      </c>
      <c r="J21" s="68">
        <v>-90.001810000000006</v>
      </c>
    </row>
    <row r="22" spans="1:10" ht="12.75" customHeight="1">
      <c r="A22" s="68" t="s">
        <v>200</v>
      </c>
      <c r="B22" s="68" t="s">
        <v>203</v>
      </c>
      <c r="C22" s="68" t="s">
        <v>204</v>
      </c>
      <c r="D22" s="68" t="s">
        <v>31</v>
      </c>
      <c r="E22" s="68">
        <v>2</v>
      </c>
      <c r="F22" s="141">
        <v>1.8</v>
      </c>
      <c r="G22" s="68">
        <v>29.22653</v>
      </c>
      <c r="H22" s="68">
        <v>-90.001810000000006</v>
      </c>
      <c r="I22" s="68">
        <v>29.211500000000001</v>
      </c>
      <c r="J22" s="68">
        <v>-90.025980000000004</v>
      </c>
    </row>
    <row r="23" spans="1:10" ht="12.75" customHeight="1">
      <c r="A23" s="68" t="s">
        <v>200</v>
      </c>
      <c r="B23" s="68" t="s">
        <v>205</v>
      </c>
      <c r="C23" s="68" t="s">
        <v>206</v>
      </c>
      <c r="D23" s="68" t="s">
        <v>31</v>
      </c>
      <c r="E23" s="68">
        <v>2</v>
      </c>
      <c r="F23" s="141">
        <v>1.33</v>
      </c>
      <c r="G23" s="68">
        <v>29.211500000000001</v>
      </c>
      <c r="H23" s="68">
        <v>-90.025980000000004</v>
      </c>
      <c r="I23" s="68">
        <v>29.199200000000001</v>
      </c>
      <c r="J23" s="68">
        <v>-90.042270000000002</v>
      </c>
    </row>
    <row r="24" spans="1:10" ht="12.75" customHeight="1">
      <c r="A24" s="68" t="s">
        <v>200</v>
      </c>
      <c r="B24" s="68" t="s">
        <v>207</v>
      </c>
      <c r="C24" s="68" t="s">
        <v>208</v>
      </c>
      <c r="D24" s="68" t="s">
        <v>31</v>
      </c>
      <c r="E24" s="68">
        <v>1</v>
      </c>
      <c r="F24" s="141">
        <v>0.37</v>
      </c>
      <c r="G24" s="68">
        <v>29.262350000000001</v>
      </c>
      <c r="H24" s="68">
        <v>-89.94914</v>
      </c>
      <c r="I24" s="68">
        <v>29.257650000000002</v>
      </c>
      <c r="J24" s="68">
        <v>-89.95205</v>
      </c>
    </row>
    <row r="25" spans="1:10" ht="12.75" customHeight="1">
      <c r="A25" s="68" t="s">
        <v>200</v>
      </c>
      <c r="B25" s="68" t="s">
        <v>209</v>
      </c>
      <c r="C25" s="68" t="s">
        <v>210</v>
      </c>
      <c r="D25" s="68" t="s">
        <v>31</v>
      </c>
      <c r="E25" s="68">
        <v>1</v>
      </c>
      <c r="F25" s="141">
        <v>0.28000000000000003</v>
      </c>
      <c r="G25" s="68">
        <v>29.257650000000002</v>
      </c>
      <c r="H25" s="68">
        <v>-89.95205</v>
      </c>
      <c r="I25" s="68">
        <v>29.254359999999998</v>
      </c>
      <c r="J25" s="68">
        <v>-89.954700000000003</v>
      </c>
    </row>
    <row r="26" spans="1:10" ht="12.75" customHeight="1">
      <c r="A26" s="68" t="s">
        <v>200</v>
      </c>
      <c r="B26" s="68" t="s">
        <v>211</v>
      </c>
      <c r="C26" s="68" t="s">
        <v>212</v>
      </c>
      <c r="D26" s="68" t="s">
        <v>31</v>
      </c>
      <c r="E26" s="68">
        <v>1</v>
      </c>
      <c r="F26" s="141">
        <v>0.24</v>
      </c>
      <c r="G26" s="68">
        <v>29.254359999999998</v>
      </c>
      <c r="H26" s="68">
        <v>-89.954700000000003</v>
      </c>
      <c r="I26" s="68">
        <v>29.251670000000001</v>
      </c>
      <c r="J26" s="68">
        <v>-89.957359999999994</v>
      </c>
    </row>
    <row r="27" spans="1:10" ht="12.75" customHeight="1">
      <c r="A27" s="69" t="s">
        <v>200</v>
      </c>
      <c r="B27" s="69" t="s">
        <v>213</v>
      </c>
      <c r="C27" s="69" t="s">
        <v>214</v>
      </c>
      <c r="D27" s="69" t="s">
        <v>31</v>
      </c>
      <c r="E27" s="69">
        <v>1</v>
      </c>
      <c r="F27" s="143">
        <v>0.14000000000000001</v>
      </c>
      <c r="G27" s="69">
        <v>29.251670000000001</v>
      </c>
      <c r="H27" s="69">
        <v>-89.957359999999994</v>
      </c>
      <c r="I27" s="69">
        <v>29.250409999999999</v>
      </c>
      <c r="J27" s="69">
        <v>-89.959159999999997</v>
      </c>
    </row>
    <row r="28" spans="1:10" ht="12.75" customHeight="1">
      <c r="A28" s="32"/>
      <c r="B28" s="33">
        <f>COUNTA(B21:B27)</f>
        <v>7</v>
      </c>
      <c r="C28" s="32"/>
      <c r="D28" s="32"/>
      <c r="E28" s="74"/>
      <c r="F28" s="129">
        <f>SUM(F21:F27)</f>
        <v>7.23</v>
      </c>
      <c r="G28" s="32"/>
      <c r="H28" s="32"/>
      <c r="I28" s="32"/>
      <c r="J28" s="32"/>
    </row>
    <row r="29" spans="1:10" ht="9" customHeight="1">
      <c r="A29" s="32"/>
      <c r="B29" s="33"/>
      <c r="C29" s="32"/>
      <c r="D29" s="32"/>
      <c r="E29" s="74"/>
      <c r="F29" s="129"/>
      <c r="G29" s="32"/>
      <c r="H29" s="32"/>
      <c r="I29" s="32"/>
      <c r="J29" s="32"/>
    </row>
    <row r="30" spans="1:10" ht="12.75" customHeight="1">
      <c r="A30" s="68" t="s">
        <v>215</v>
      </c>
      <c r="B30" s="68" t="s">
        <v>216</v>
      </c>
      <c r="C30" s="68" t="s">
        <v>217</v>
      </c>
      <c r="D30" s="68" t="s">
        <v>31</v>
      </c>
      <c r="E30" s="68">
        <v>1</v>
      </c>
      <c r="F30" s="141">
        <v>0.26</v>
      </c>
      <c r="G30" s="68">
        <v>29.102689999999999</v>
      </c>
      <c r="H30" s="68">
        <v>-90.187629999999999</v>
      </c>
      <c r="I30" s="68">
        <v>29.100529999999999</v>
      </c>
      <c r="J30" s="68">
        <v>-90.191209999999998</v>
      </c>
    </row>
    <row r="31" spans="1:10" ht="12.75" customHeight="1">
      <c r="A31" s="68" t="s">
        <v>215</v>
      </c>
      <c r="B31" s="68" t="s">
        <v>218</v>
      </c>
      <c r="C31" s="68" t="s">
        <v>219</v>
      </c>
      <c r="D31" s="68" t="s">
        <v>31</v>
      </c>
      <c r="E31" s="68">
        <v>1</v>
      </c>
      <c r="F31" s="141">
        <v>0.32</v>
      </c>
      <c r="G31" s="68">
        <v>29.100529999999999</v>
      </c>
      <c r="H31" s="68">
        <v>-90.191209999999998</v>
      </c>
      <c r="I31" s="68">
        <v>29.09864</v>
      </c>
      <c r="J31" s="68">
        <v>-90.195959999999999</v>
      </c>
    </row>
    <row r="32" spans="1:10" ht="12.75" customHeight="1">
      <c r="A32" s="68" t="s">
        <v>215</v>
      </c>
      <c r="B32" s="68" t="s">
        <v>220</v>
      </c>
      <c r="C32" s="68" t="s">
        <v>221</v>
      </c>
      <c r="D32" s="68" t="s">
        <v>31</v>
      </c>
      <c r="E32" s="68">
        <v>1</v>
      </c>
      <c r="F32" s="141">
        <v>0.3</v>
      </c>
      <c r="G32" s="68">
        <v>29.09864</v>
      </c>
      <c r="H32" s="68">
        <v>-90.195959999999999</v>
      </c>
      <c r="I32" s="68">
        <v>29.09667</v>
      </c>
      <c r="J32" s="68">
        <v>-90.200460000000007</v>
      </c>
    </row>
    <row r="33" spans="1:10" ht="12.75" customHeight="1">
      <c r="A33" s="69" t="s">
        <v>215</v>
      </c>
      <c r="B33" s="69" t="s">
        <v>222</v>
      </c>
      <c r="C33" s="69" t="s">
        <v>223</v>
      </c>
      <c r="D33" s="69" t="s">
        <v>31</v>
      </c>
      <c r="E33" s="69">
        <v>3</v>
      </c>
      <c r="F33" s="143">
        <v>1.59</v>
      </c>
      <c r="G33" s="69">
        <v>29.09667</v>
      </c>
      <c r="H33" s="69">
        <v>-90.200460000000007</v>
      </c>
      <c r="I33" s="69">
        <v>29.085249999999998</v>
      </c>
      <c r="J33" s="69">
        <v>-90.223129999999998</v>
      </c>
    </row>
    <row r="34" spans="1:10" ht="12.75" customHeight="1">
      <c r="A34" s="32"/>
      <c r="B34" s="33">
        <f>COUNTA(B30:B33)</f>
        <v>4</v>
      </c>
      <c r="C34" s="32"/>
      <c r="D34" s="32"/>
      <c r="E34" s="74"/>
      <c r="F34" s="129">
        <f>SUM(F30:F33)</f>
        <v>2.4700000000000002</v>
      </c>
      <c r="G34" s="32"/>
      <c r="H34" s="32"/>
      <c r="I34" s="32"/>
      <c r="J34" s="32"/>
    </row>
    <row r="35" spans="1:10" ht="9" customHeight="1">
      <c r="A35" s="32"/>
      <c r="B35" s="33"/>
      <c r="C35" s="32"/>
      <c r="D35" s="32"/>
      <c r="E35" s="74"/>
      <c r="F35" s="129"/>
      <c r="G35" s="32"/>
      <c r="H35" s="32"/>
      <c r="I35" s="32"/>
      <c r="J35" s="32"/>
    </row>
    <row r="36" spans="1:10" ht="12.75" customHeight="1">
      <c r="A36" s="69" t="s">
        <v>224</v>
      </c>
      <c r="B36" s="69" t="s">
        <v>225</v>
      </c>
      <c r="C36" s="69" t="s">
        <v>226</v>
      </c>
      <c r="D36" s="69" t="s">
        <v>31</v>
      </c>
      <c r="E36" s="69">
        <v>1</v>
      </c>
      <c r="F36" s="143">
        <v>0.47</v>
      </c>
      <c r="G36" s="69">
        <v>29.734439999999999</v>
      </c>
      <c r="H36" s="69">
        <v>-91.853830000000002</v>
      </c>
      <c r="I36" s="69">
        <v>29.740770000000001</v>
      </c>
      <c r="J36" s="69">
        <v>-91.855429999999998</v>
      </c>
    </row>
    <row r="37" spans="1:10" ht="12.75" customHeight="1">
      <c r="A37" s="32"/>
      <c r="B37" s="33">
        <f>COUNTA(B36:B36)</f>
        <v>1</v>
      </c>
      <c r="C37" s="32"/>
      <c r="D37" s="32"/>
      <c r="E37" s="74"/>
      <c r="F37" s="129">
        <f>SUM(F36:F36)</f>
        <v>0.47</v>
      </c>
      <c r="G37" s="32"/>
      <c r="H37" s="32"/>
      <c r="I37" s="32"/>
      <c r="J37" s="32"/>
    </row>
    <row r="38" spans="1:10" ht="9" customHeight="1">
      <c r="A38" s="32"/>
      <c r="B38" s="33"/>
      <c r="C38" s="32"/>
      <c r="D38" s="32"/>
      <c r="E38" s="74"/>
      <c r="F38" s="129"/>
      <c r="G38" s="32"/>
      <c r="H38" s="32"/>
      <c r="I38" s="32"/>
      <c r="J38" s="32"/>
    </row>
    <row r="39" spans="1:10" ht="12.75" customHeight="1">
      <c r="A39" s="69" t="s">
        <v>227</v>
      </c>
      <c r="B39" s="69" t="s">
        <v>228</v>
      </c>
      <c r="C39" s="69" t="s">
        <v>229</v>
      </c>
      <c r="D39" s="69" t="s">
        <v>31</v>
      </c>
      <c r="E39" s="69">
        <v>1</v>
      </c>
      <c r="F39" s="143">
        <v>0.13</v>
      </c>
      <c r="G39" s="69">
        <v>30.334579999999999</v>
      </c>
      <c r="H39" s="69">
        <v>-90.044799999999995</v>
      </c>
      <c r="I39" s="69">
        <v>30.33606</v>
      </c>
      <c r="J39" s="69">
        <v>-90.046189999999996</v>
      </c>
    </row>
    <row r="40" spans="1:10" ht="12.75" customHeight="1">
      <c r="A40" s="32"/>
      <c r="B40" s="33">
        <f>COUNTA(B39:B39)</f>
        <v>1</v>
      </c>
      <c r="C40" s="32"/>
      <c r="D40" s="32"/>
      <c r="E40" s="74"/>
      <c r="F40" s="129">
        <f>SUM(F39:F39)</f>
        <v>0.13</v>
      </c>
      <c r="G40" s="32"/>
      <c r="H40" s="32"/>
      <c r="I40" s="32"/>
      <c r="J40" s="32"/>
    </row>
    <row r="41" spans="1:10" ht="12.75" customHeight="1">
      <c r="A41" s="32"/>
      <c r="B41" s="33"/>
      <c r="C41" s="32"/>
      <c r="D41" s="32"/>
      <c r="E41" s="74"/>
      <c r="F41" s="50"/>
      <c r="G41" s="32"/>
      <c r="H41" s="32"/>
      <c r="I41" s="32"/>
      <c r="J41" s="32"/>
    </row>
    <row r="42" spans="1:10" ht="12.75" customHeight="1">
      <c r="A42" s="32"/>
      <c r="C42" s="100" t="s">
        <v>113</v>
      </c>
      <c r="D42" s="101"/>
      <c r="E42" s="102"/>
      <c r="G42" s="32"/>
      <c r="H42" s="32"/>
      <c r="I42" s="32"/>
      <c r="J42" s="32"/>
    </row>
    <row r="43" spans="1:10" s="2" customFormat="1" ht="12.75" customHeight="1">
      <c r="C43" s="96" t="s">
        <v>111</v>
      </c>
      <c r="D43" s="97">
        <f>SUM(B4+B19+B28+B34+B37+B40)</f>
        <v>28</v>
      </c>
      <c r="E43" s="102"/>
      <c r="G43" s="51"/>
      <c r="H43" s="51"/>
      <c r="I43" s="51"/>
      <c r="J43" s="51"/>
    </row>
    <row r="44" spans="1:10" ht="12.75" customHeight="1">
      <c r="A44" s="47"/>
      <c r="B44" s="47"/>
      <c r="C44" s="96" t="s">
        <v>112</v>
      </c>
      <c r="D44" s="144">
        <f>SUM(F4+F19+F28+F34+F37+F40)</f>
        <v>23.079999999999995</v>
      </c>
      <c r="E44" s="99" t="s">
        <v>231</v>
      </c>
      <c r="F44" s="88"/>
      <c r="G44" s="46"/>
      <c r="H44" s="46"/>
      <c r="I44" s="46"/>
      <c r="J44" s="46"/>
    </row>
  </sheetData>
  <phoneticPr fontId="3" type="noConversion"/>
  <printOptions horizontalCentered="1" gridLines="1"/>
  <pageMargins left="0.5" right="0.5" top="1.5" bottom="0.75" header="0.5" footer="0.5"/>
  <pageSetup scale="80" orientation="landscape" r:id="rId1"/>
  <headerFooter alignWithMargins="0">
    <oddHeader>&amp;C&amp;"Arial,Bold"&amp;16 2010 Swimming Season
Louisiana Beach Attributes</oddHeader>
    <oddFooter>&amp;R&amp;P of &amp;N</oddFooter>
  </headerFooter>
</worksheet>
</file>

<file path=xl/worksheets/sheet3.xml><?xml version="1.0" encoding="utf-8"?>
<worksheet xmlns="http://schemas.openxmlformats.org/spreadsheetml/2006/main" xmlns:r="http://schemas.openxmlformats.org/officeDocument/2006/relationships">
  <sheetPr codeName="Sheet3"/>
  <dimension ref="A1:J48"/>
  <sheetViews>
    <sheetView workbookViewId="0"/>
  </sheetViews>
  <sheetFormatPr defaultRowHeight="12.75"/>
  <cols>
    <col min="1" max="1" width="11.5703125" style="5" customWidth="1"/>
    <col min="2" max="2" width="7.7109375" style="5" customWidth="1"/>
    <col min="3" max="3" width="41" style="5" customWidth="1"/>
    <col min="4" max="6" width="9.28515625" style="5" customWidth="1"/>
    <col min="7" max="7" width="11" style="5" customWidth="1"/>
    <col min="8" max="8" width="9.28515625" style="5" customWidth="1"/>
    <col min="9" max="9" width="11" style="5" customWidth="1"/>
    <col min="10" max="10" width="9.140625" style="24"/>
    <col min="11" max="16384" width="9.140625" style="5"/>
  </cols>
  <sheetData>
    <row r="1" spans="1:10" s="2" customFormat="1" ht="40.5" customHeight="1">
      <c r="A1" s="25" t="s">
        <v>240</v>
      </c>
      <c r="B1" s="25" t="s">
        <v>14</v>
      </c>
      <c r="C1" s="25" t="s">
        <v>75</v>
      </c>
      <c r="D1" s="3" t="s">
        <v>76</v>
      </c>
      <c r="E1" s="3" t="s">
        <v>77</v>
      </c>
      <c r="F1" s="3" t="s">
        <v>78</v>
      </c>
      <c r="G1" s="3" t="s">
        <v>79</v>
      </c>
      <c r="H1" s="3" t="s">
        <v>80</v>
      </c>
      <c r="I1" s="3" t="s">
        <v>81</v>
      </c>
      <c r="J1" s="75" t="s">
        <v>230</v>
      </c>
    </row>
    <row r="2" spans="1:10" ht="12.75" customHeight="1">
      <c r="A2" s="68" t="s">
        <v>168</v>
      </c>
      <c r="B2" s="68" t="s">
        <v>169</v>
      </c>
      <c r="C2" s="68" t="s">
        <v>170</v>
      </c>
      <c r="D2" s="68">
        <v>183</v>
      </c>
      <c r="E2" s="68" t="s">
        <v>167</v>
      </c>
      <c r="F2" s="68">
        <v>1</v>
      </c>
      <c r="G2" s="68" t="s">
        <v>232</v>
      </c>
      <c r="H2" s="68">
        <v>0</v>
      </c>
      <c r="I2" s="68" t="s">
        <v>232</v>
      </c>
      <c r="J2" s="141">
        <v>0.42</v>
      </c>
    </row>
    <row r="3" spans="1:10" ht="12.75" customHeight="1">
      <c r="A3" s="69" t="s">
        <v>168</v>
      </c>
      <c r="B3" s="69" t="s">
        <v>171</v>
      </c>
      <c r="C3" s="69" t="s">
        <v>172</v>
      </c>
      <c r="D3" s="69">
        <v>183</v>
      </c>
      <c r="E3" s="69" t="s">
        <v>167</v>
      </c>
      <c r="F3" s="69">
        <v>1</v>
      </c>
      <c r="G3" s="69" t="s">
        <v>232</v>
      </c>
      <c r="H3" s="69">
        <v>0</v>
      </c>
      <c r="I3" s="69" t="s">
        <v>232</v>
      </c>
      <c r="J3" s="143">
        <v>0.23</v>
      </c>
    </row>
    <row r="4" spans="1:10" ht="12.75" customHeight="1">
      <c r="A4" s="31"/>
      <c r="B4" s="58">
        <f>COUNTA(B2:B3)</f>
        <v>2</v>
      </c>
      <c r="C4" s="20"/>
      <c r="D4" s="20"/>
      <c r="E4" s="20"/>
      <c r="F4" s="20">
        <f>COUNTIF(F2:F3, "&gt;0")</f>
        <v>2</v>
      </c>
      <c r="G4" s="20"/>
      <c r="H4" s="29"/>
      <c r="I4" s="31"/>
      <c r="J4" s="129">
        <f>SUM(J2:J3)</f>
        <v>0.65</v>
      </c>
    </row>
    <row r="5" spans="1:10" ht="12.75" customHeight="1">
      <c r="A5" s="31"/>
      <c r="B5" s="52"/>
      <c r="C5" s="31"/>
      <c r="D5" s="31"/>
      <c r="E5" s="31"/>
      <c r="F5" s="31"/>
      <c r="G5" s="31"/>
      <c r="H5" s="31"/>
      <c r="I5" s="31"/>
      <c r="J5" s="140"/>
    </row>
    <row r="6" spans="1:10" ht="12.75" customHeight="1">
      <c r="A6" s="68" t="s">
        <v>173</v>
      </c>
      <c r="B6" s="68" t="s">
        <v>174</v>
      </c>
      <c r="C6" s="68" t="s">
        <v>175</v>
      </c>
      <c r="D6" s="68">
        <v>183</v>
      </c>
      <c r="E6" s="68" t="s">
        <v>167</v>
      </c>
      <c r="F6" s="68">
        <v>1</v>
      </c>
      <c r="G6" s="68" t="s">
        <v>232</v>
      </c>
      <c r="H6" s="68">
        <v>0</v>
      </c>
      <c r="I6" s="68" t="s">
        <v>232</v>
      </c>
      <c r="J6" s="141">
        <v>1.4</v>
      </c>
    </row>
    <row r="7" spans="1:10" ht="12.75" customHeight="1">
      <c r="A7" s="68" t="s">
        <v>173</v>
      </c>
      <c r="B7" s="68" t="s">
        <v>176</v>
      </c>
      <c r="C7" s="68" t="s">
        <v>177</v>
      </c>
      <c r="D7" s="68">
        <v>183</v>
      </c>
      <c r="E7" s="68" t="s">
        <v>167</v>
      </c>
      <c r="F7" s="68">
        <v>1</v>
      </c>
      <c r="G7" s="68" t="s">
        <v>232</v>
      </c>
      <c r="H7" s="68">
        <v>0</v>
      </c>
      <c r="I7" s="68" t="s">
        <v>232</v>
      </c>
      <c r="J7" s="141">
        <v>1.78</v>
      </c>
    </row>
    <row r="8" spans="1:10" ht="12.75" customHeight="1">
      <c r="A8" s="68" t="s">
        <v>173</v>
      </c>
      <c r="B8" s="68" t="s">
        <v>178</v>
      </c>
      <c r="C8" s="68" t="s">
        <v>179</v>
      </c>
      <c r="D8" s="68">
        <v>183</v>
      </c>
      <c r="E8" s="68" t="s">
        <v>167</v>
      </c>
      <c r="F8" s="68">
        <v>1</v>
      </c>
      <c r="G8" s="68" t="s">
        <v>232</v>
      </c>
      <c r="H8" s="68">
        <v>0</v>
      </c>
      <c r="I8" s="68" t="s">
        <v>232</v>
      </c>
      <c r="J8" s="141">
        <v>0.74</v>
      </c>
    </row>
    <row r="9" spans="1:10" ht="12.75" customHeight="1">
      <c r="A9" s="68" t="s">
        <v>173</v>
      </c>
      <c r="B9" s="163" t="s">
        <v>180</v>
      </c>
      <c r="C9" s="163" t="s">
        <v>181</v>
      </c>
      <c r="D9" s="68">
        <v>183</v>
      </c>
      <c r="E9" s="68" t="s">
        <v>167</v>
      </c>
      <c r="F9" s="163">
        <v>0</v>
      </c>
      <c r="G9" s="163" t="s">
        <v>232</v>
      </c>
      <c r="H9" s="68">
        <v>0</v>
      </c>
      <c r="I9" s="68" t="s">
        <v>232</v>
      </c>
      <c r="J9" s="141"/>
    </row>
    <row r="10" spans="1:10" ht="12.75" customHeight="1">
      <c r="A10" s="68" t="s">
        <v>173</v>
      </c>
      <c r="B10" s="68" t="s">
        <v>182</v>
      </c>
      <c r="C10" s="68" t="s">
        <v>183</v>
      </c>
      <c r="D10" s="68">
        <v>183</v>
      </c>
      <c r="E10" s="68" t="s">
        <v>167</v>
      </c>
      <c r="F10" s="68">
        <v>1</v>
      </c>
      <c r="G10" s="68" t="s">
        <v>232</v>
      </c>
      <c r="H10" s="68">
        <v>0</v>
      </c>
      <c r="I10" s="68" t="s">
        <v>232</v>
      </c>
      <c r="J10" s="141">
        <v>1.2</v>
      </c>
    </row>
    <row r="11" spans="1:10" ht="12.75" customHeight="1">
      <c r="A11" s="68" t="s">
        <v>173</v>
      </c>
      <c r="B11" s="68" t="s">
        <v>184</v>
      </c>
      <c r="C11" s="68" t="s">
        <v>185</v>
      </c>
      <c r="D11" s="68">
        <v>183</v>
      </c>
      <c r="E11" s="68" t="s">
        <v>167</v>
      </c>
      <c r="F11" s="68">
        <v>1</v>
      </c>
      <c r="G11" s="68" t="s">
        <v>232</v>
      </c>
      <c r="H11" s="68">
        <v>0</v>
      </c>
      <c r="I11" s="68" t="s">
        <v>232</v>
      </c>
      <c r="J11" s="141">
        <v>0.36</v>
      </c>
    </row>
    <row r="12" spans="1:10" ht="12.75" customHeight="1">
      <c r="A12" s="68" t="s">
        <v>173</v>
      </c>
      <c r="B12" s="68" t="s">
        <v>186</v>
      </c>
      <c r="C12" s="68" t="s">
        <v>187</v>
      </c>
      <c r="D12" s="68">
        <v>183</v>
      </c>
      <c r="E12" s="68" t="s">
        <v>167</v>
      </c>
      <c r="F12" s="68">
        <v>1</v>
      </c>
      <c r="G12" s="68" t="s">
        <v>232</v>
      </c>
      <c r="H12" s="68">
        <v>0</v>
      </c>
      <c r="I12" s="68" t="s">
        <v>232</v>
      </c>
      <c r="J12" s="141">
        <v>0.3</v>
      </c>
    </row>
    <row r="13" spans="1:10" ht="12.75" customHeight="1">
      <c r="A13" s="68" t="s">
        <v>173</v>
      </c>
      <c r="B13" s="68" t="s">
        <v>188</v>
      </c>
      <c r="C13" s="68" t="s">
        <v>189</v>
      </c>
      <c r="D13" s="68">
        <v>183</v>
      </c>
      <c r="E13" s="68" t="s">
        <v>167</v>
      </c>
      <c r="F13" s="68">
        <v>1</v>
      </c>
      <c r="G13" s="68" t="s">
        <v>232</v>
      </c>
      <c r="H13" s="68">
        <v>0</v>
      </c>
      <c r="I13" s="68" t="s">
        <v>232</v>
      </c>
      <c r="J13" s="141">
        <v>0.3</v>
      </c>
    </row>
    <row r="14" spans="1:10" ht="12.75" customHeight="1">
      <c r="A14" s="68" t="s">
        <v>173</v>
      </c>
      <c r="B14" s="68" t="s">
        <v>190</v>
      </c>
      <c r="C14" s="68" t="s">
        <v>191</v>
      </c>
      <c r="D14" s="68">
        <v>183</v>
      </c>
      <c r="E14" s="68" t="s">
        <v>167</v>
      </c>
      <c r="F14" s="68">
        <v>1</v>
      </c>
      <c r="G14" s="68" t="s">
        <v>232</v>
      </c>
      <c r="H14" s="68">
        <v>0</v>
      </c>
      <c r="I14" s="68" t="s">
        <v>232</v>
      </c>
      <c r="J14" s="141">
        <v>0.3</v>
      </c>
    </row>
    <row r="15" spans="1:10" ht="12.75" customHeight="1">
      <c r="A15" s="68" t="s">
        <v>173</v>
      </c>
      <c r="B15" s="68" t="s">
        <v>192</v>
      </c>
      <c r="C15" s="68" t="s">
        <v>193</v>
      </c>
      <c r="D15" s="68">
        <v>183</v>
      </c>
      <c r="E15" s="68" t="s">
        <v>167</v>
      </c>
      <c r="F15" s="68">
        <v>1</v>
      </c>
      <c r="G15" s="68" t="s">
        <v>232</v>
      </c>
      <c r="H15" s="68">
        <v>0</v>
      </c>
      <c r="I15" s="68" t="s">
        <v>232</v>
      </c>
      <c r="J15" s="141">
        <v>0.98</v>
      </c>
    </row>
    <row r="16" spans="1:10" ht="12.75" customHeight="1">
      <c r="A16" s="68" t="s">
        <v>173</v>
      </c>
      <c r="B16" s="68" t="s">
        <v>194</v>
      </c>
      <c r="C16" s="68" t="s">
        <v>195</v>
      </c>
      <c r="D16" s="68">
        <v>183</v>
      </c>
      <c r="E16" s="68" t="s">
        <v>167</v>
      </c>
      <c r="F16" s="68">
        <v>1</v>
      </c>
      <c r="G16" s="68" t="s">
        <v>232</v>
      </c>
      <c r="H16" s="68">
        <v>0</v>
      </c>
      <c r="I16" s="68" t="s">
        <v>232</v>
      </c>
      <c r="J16" s="141">
        <v>1.01</v>
      </c>
    </row>
    <row r="17" spans="1:10" ht="12.75" customHeight="1">
      <c r="A17" s="68" t="s">
        <v>173</v>
      </c>
      <c r="B17" s="68" t="s">
        <v>196</v>
      </c>
      <c r="C17" s="68" t="s">
        <v>197</v>
      </c>
      <c r="D17" s="68">
        <v>183</v>
      </c>
      <c r="E17" s="68" t="s">
        <v>167</v>
      </c>
      <c r="F17" s="68">
        <v>1</v>
      </c>
      <c r="G17" s="68" t="s">
        <v>232</v>
      </c>
      <c r="H17" s="68">
        <v>0</v>
      </c>
      <c r="I17" s="68" t="s">
        <v>232</v>
      </c>
      <c r="J17" s="141">
        <v>1.36</v>
      </c>
    </row>
    <row r="18" spans="1:10" ht="12.75" customHeight="1">
      <c r="A18" s="69" t="s">
        <v>173</v>
      </c>
      <c r="B18" s="69" t="s">
        <v>198</v>
      </c>
      <c r="C18" s="69" t="s">
        <v>199</v>
      </c>
      <c r="D18" s="69">
        <v>183</v>
      </c>
      <c r="E18" s="69" t="s">
        <v>167</v>
      </c>
      <c r="F18" s="69">
        <v>1</v>
      </c>
      <c r="G18" s="69" t="s">
        <v>232</v>
      </c>
      <c r="H18" s="69">
        <v>0</v>
      </c>
      <c r="I18" s="69" t="s">
        <v>232</v>
      </c>
      <c r="J18" s="143">
        <v>1.5</v>
      </c>
    </row>
    <row r="19" spans="1:10" ht="12.75" customHeight="1">
      <c r="A19" s="30"/>
      <c r="B19" s="20">
        <f>COUNTA(F6:F18)</f>
        <v>13</v>
      </c>
      <c r="C19" s="20"/>
      <c r="D19" s="31"/>
      <c r="E19" s="31"/>
      <c r="F19" s="20">
        <f>COUNTIF(F6:F18, "&gt;0")</f>
        <v>12</v>
      </c>
      <c r="G19" s="31"/>
      <c r="H19" s="29"/>
      <c r="I19" s="30"/>
      <c r="J19" s="129">
        <f>SUM(J6:J18)</f>
        <v>11.229999999999999</v>
      </c>
    </row>
    <row r="20" spans="1:10" ht="12.75" customHeight="1">
      <c r="A20" s="31"/>
      <c r="B20" s="58"/>
      <c r="C20" s="31"/>
      <c r="D20" s="31"/>
      <c r="E20" s="31"/>
      <c r="F20" s="31"/>
      <c r="G20" s="31"/>
      <c r="H20" s="31"/>
      <c r="I20" s="31"/>
      <c r="J20" s="142"/>
    </row>
    <row r="21" spans="1:10" ht="12.75" customHeight="1">
      <c r="A21" s="68" t="s">
        <v>200</v>
      </c>
      <c r="B21" s="68" t="s">
        <v>201</v>
      </c>
      <c r="C21" s="68" t="s">
        <v>202</v>
      </c>
      <c r="D21" s="68">
        <v>183</v>
      </c>
      <c r="E21" s="68" t="s">
        <v>167</v>
      </c>
      <c r="F21" s="68">
        <v>1</v>
      </c>
      <c r="G21" s="68" t="s">
        <v>232</v>
      </c>
      <c r="H21" s="68">
        <v>0</v>
      </c>
      <c r="I21" s="68" t="s">
        <v>232</v>
      </c>
      <c r="J21" s="141">
        <v>3.07</v>
      </c>
    </row>
    <row r="22" spans="1:10" ht="12.75" customHeight="1">
      <c r="A22" s="68" t="s">
        <v>200</v>
      </c>
      <c r="B22" s="68" t="s">
        <v>203</v>
      </c>
      <c r="C22" s="68" t="s">
        <v>204</v>
      </c>
      <c r="D22" s="68">
        <v>183</v>
      </c>
      <c r="E22" s="68" t="s">
        <v>167</v>
      </c>
      <c r="F22" s="68">
        <v>1</v>
      </c>
      <c r="G22" s="68" t="s">
        <v>232</v>
      </c>
      <c r="H22" s="68">
        <v>0</v>
      </c>
      <c r="I22" s="68" t="s">
        <v>232</v>
      </c>
      <c r="J22" s="141">
        <v>1.8</v>
      </c>
    </row>
    <row r="23" spans="1:10" ht="12.75" customHeight="1">
      <c r="A23" s="68" t="s">
        <v>200</v>
      </c>
      <c r="B23" s="68" t="s">
        <v>205</v>
      </c>
      <c r="C23" s="68" t="s">
        <v>206</v>
      </c>
      <c r="D23" s="68">
        <v>183</v>
      </c>
      <c r="E23" s="68" t="s">
        <v>167</v>
      </c>
      <c r="F23" s="68">
        <v>1</v>
      </c>
      <c r="G23" s="68" t="s">
        <v>232</v>
      </c>
      <c r="H23" s="68">
        <v>0</v>
      </c>
      <c r="I23" s="68" t="s">
        <v>232</v>
      </c>
      <c r="J23" s="141">
        <v>1.33</v>
      </c>
    </row>
    <row r="24" spans="1:10" ht="12.75" customHeight="1">
      <c r="A24" s="68" t="s">
        <v>200</v>
      </c>
      <c r="B24" s="68" t="s">
        <v>207</v>
      </c>
      <c r="C24" s="68" t="s">
        <v>208</v>
      </c>
      <c r="D24" s="68">
        <v>183</v>
      </c>
      <c r="E24" s="68" t="s">
        <v>167</v>
      </c>
      <c r="F24" s="68">
        <v>1</v>
      </c>
      <c r="G24" s="68" t="s">
        <v>232</v>
      </c>
      <c r="H24" s="68">
        <v>0</v>
      </c>
      <c r="I24" s="68" t="s">
        <v>232</v>
      </c>
      <c r="J24" s="141">
        <v>0.37</v>
      </c>
    </row>
    <row r="25" spans="1:10" ht="12.75" customHeight="1">
      <c r="A25" s="68" t="s">
        <v>200</v>
      </c>
      <c r="B25" s="68" t="s">
        <v>209</v>
      </c>
      <c r="C25" s="68" t="s">
        <v>210</v>
      </c>
      <c r="D25" s="68">
        <v>183</v>
      </c>
      <c r="E25" s="68" t="s">
        <v>167</v>
      </c>
      <c r="F25" s="68">
        <v>1</v>
      </c>
      <c r="G25" s="68" t="s">
        <v>232</v>
      </c>
      <c r="H25" s="68">
        <v>0</v>
      </c>
      <c r="I25" s="68" t="s">
        <v>232</v>
      </c>
      <c r="J25" s="141">
        <v>0.28000000000000003</v>
      </c>
    </row>
    <row r="26" spans="1:10" ht="12.75" customHeight="1">
      <c r="A26" s="68" t="s">
        <v>200</v>
      </c>
      <c r="B26" s="68" t="s">
        <v>211</v>
      </c>
      <c r="C26" s="68" t="s">
        <v>212</v>
      </c>
      <c r="D26" s="68">
        <v>183</v>
      </c>
      <c r="E26" s="68" t="s">
        <v>167</v>
      </c>
      <c r="F26" s="68">
        <v>1</v>
      </c>
      <c r="G26" s="68" t="s">
        <v>232</v>
      </c>
      <c r="H26" s="68">
        <v>0</v>
      </c>
      <c r="I26" s="68" t="s">
        <v>232</v>
      </c>
      <c r="J26" s="141">
        <v>0.24</v>
      </c>
    </row>
    <row r="27" spans="1:10" ht="12.75" customHeight="1">
      <c r="A27" s="69" t="s">
        <v>200</v>
      </c>
      <c r="B27" s="69" t="s">
        <v>213</v>
      </c>
      <c r="C27" s="69" t="s">
        <v>214</v>
      </c>
      <c r="D27" s="69">
        <v>183</v>
      </c>
      <c r="E27" s="69" t="s">
        <v>167</v>
      </c>
      <c r="F27" s="69">
        <v>1</v>
      </c>
      <c r="G27" s="69" t="s">
        <v>232</v>
      </c>
      <c r="H27" s="69">
        <v>0</v>
      </c>
      <c r="I27" s="69" t="s">
        <v>232</v>
      </c>
      <c r="J27" s="143">
        <v>0.14000000000000001</v>
      </c>
    </row>
    <row r="28" spans="1:10">
      <c r="A28" s="30"/>
      <c r="B28" s="20">
        <f>COUNTA(B21:B27)</f>
        <v>7</v>
      </c>
      <c r="C28" s="20"/>
      <c r="D28" s="31"/>
      <c r="E28" s="31"/>
      <c r="F28" s="20">
        <f>COUNTIF(F21:F27, "&gt;0")</f>
        <v>7</v>
      </c>
      <c r="G28" s="31"/>
      <c r="H28" s="29"/>
      <c r="I28" s="30"/>
      <c r="J28" s="129">
        <f>SUM(J21:J27)</f>
        <v>7.23</v>
      </c>
    </row>
    <row r="29" spans="1:10">
      <c r="A29" s="30"/>
      <c r="B29" s="20"/>
      <c r="C29" s="20"/>
      <c r="D29" s="31"/>
      <c r="E29" s="31"/>
      <c r="F29" s="20"/>
      <c r="G29" s="31"/>
      <c r="H29" s="29"/>
      <c r="I29" s="30"/>
      <c r="J29" s="129"/>
    </row>
    <row r="30" spans="1:10" ht="12.75" customHeight="1">
      <c r="A30" s="68" t="s">
        <v>215</v>
      </c>
      <c r="B30" s="68" t="s">
        <v>216</v>
      </c>
      <c r="C30" s="68" t="s">
        <v>217</v>
      </c>
      <c r="D30" s="68">
        <v>183</v>
      </c>
      <c r="E30" s="68" t="s">
        <v>167</v>
      </c>
      <c r="F30" s="68">
        <v>1</v>
      </c>
      <c r="G30" s="68" t="s">
        <v>232</v>
      </c>
      <c r="H30" s="68">
        <v>0</v>
      </c>
      <c r="I30" s="68" t="s">
        <v>232</v>
      </c>
      <c r="J30" s="141">
        <v>0.26</v>
      </c>
    </row>
    <row r="31" spans="1:10" ht="12.75" customHeight="1">
      <c r="A31" s="68" t="s">
        <v>215</v>
      </c>
      <c r="B31" s="68" t="s">
        <v>218</v>
      </c>
      <c r="C31" s="68" t="s">
        <v>219</v>
      </c>
      <c r="D31" s="68">
        <v>183</v>
      </c>
      <c r="E31" s="68" t="s">
        <v>167</v>
      </c>
      <c r="F31" s="68">
        <v>1</v>
      </c>
      <c r="G31" s="68" t="s">
        <v>232</v>
      </c>
      <c r="H31" s="68">
        <v>0</v>
      </c>
      <c r="I31" s="68" t="s">
        <v>232</v>
      </c>
      <c r="J31" s="141">
        <v>0.32</v>
      </c>
    </row>
    <row r="32" spans="1:10" ht="12.75" customHeight="1">
      <c r="A32" s="68" t="s">
        <v>215</v>
      </c>
      <c r="B32" s="68" t="s">
        <v>220</v>
      </c>
      <c r="C32" s="68" t="s">
        <v>221</v>
      </c>
      <c r="D32" s="68">
        <v>183</v>
      </c>
      <c r="E32" s="68" t="s">
        <v>167</v>
      </c>
      <c r="F32" s="68">
        <v>1</v>
      </c>
      <c r="G32" s="68" t="s">
        <v>232</v>
      </c>
      <c r="H32" s="68">
        <v>0</v>
      </c>
      <c r="I32" s="68" t="s">
        <v>232</v>
      </c>
      <c r="J32" s="141">
        <v>0.3</v>
      </c>
    </row>
    <row r="33" spans="1:10" ht="12.75" customHeight="1">
      <c r="A33" s="69" t="s">
        <v>215</v>
      </c>
      <c r="B33" s="69" t="s">
        <v>222</v>
      </c>
      <c r="C33" s="69" t="s">
        <v>223</v>
      </c>
      <c r="D33" s="69">
        <v>183</v>
      </c>
      <c r="E33" s="69" t="s">
        <v>167</v>
      </c>
      <c r="F33" s="69">
        <v>1</v>
      </c>
      <c r="G33" s="69" t="s">
        <v>32</v>
      </c>
      <c r="H33" s="69">
        <v>0</v>
      </c>
      <c r="I33" s="69" t="s">
        <v>32</v>
      </c>
      <c r="J33" s="143">
        <v>1.59</v>
      </c>
    </row>
    <row r="34" spans="1:10">
      <c r="A34" s="30"/>
      <c r="B34" s="20">
        <f>COUNTA(B30:B33)</f>
        <v>4</v>
      </c>
      <c r="C34" s="20"/>
      <c r="D34" s="31"/>
      <c r="E34" s="31"/>
      <c r="F34" s="20">
        <f>COUNTIF(F30:F33, "&gt;0")</f>
        <v>4</v>
      </c>
      <c r="G34" s="31"/>
      <c r="H34" s="29"/>
      <c r="I34" s="30"/>
      <c r="J34" s="129">
        <f>SUM(J30:J33)</f>
        <v>2.4700000000000002</v>
      </c>
    </row>
    <row r="35" spans="1:10">
      <c r="A35" s="30"/>
      <c r="B35" s="20"/>
      <c r="C35" s="20"/>
      <c r="D35" s="31"/>
      <c r="E35" s="31"/>
      <c r="F35" s="20"/>
      <c r="G35" s="31"/>
      <c r="H35" s="29"/>
      <c r="I35" s="30"/>
      <c r="J35" s="129"/>
    </row>
    <row r="36" spans="1:10" ht="12.75" customHeight="1">
      <c r="A36" s="69" t="s">
        <v>224</v>
      </c>
      <c r="B36" s="69" t="s">
        <v>225</v>
      </c>
      <c r="C36" s="69" t="s">
        <v>226</v>
      </c>
      <c r="D36" s="69">
        <v>183</v>
      </c>
      <c r="E36" s="69" t="s">
        <v>167</v>
      </c>
      <c r="F36" s="69">
        <v>1</v>
      </c>
      <c r="G36" s="69" t="s">
        <v>232</v>
      </c>
      <c r="H36" s="69">
        <v>0</v>
      </c>
      <c r="I36" s="69" t="s">
        <v>232</v>
      </c>
      <c r="J36" s="143">
        <v>0.47</v>
      </c>
    </row>
    <row r="37" spans="1:10">
      <c r="A37" s="30"/>
      <c r="B37" s="20">
        <f>COUNTA(B36:B36)</f>
        <v>1</v>
      </c>
      <c r="C37" s="20"/>
      <c r="D37" s="31"/>
      <c r="E37" s="31"/>
      <c r="F37" s="20">
        <f>COUNTIF(F36:F36, "&gt;0")</f>
        <v>1</v>
      </c>
      <c r="G37" s="31"/>
      <c r="H37" s="29"/>
      <c r="I37" s="30"/>
      <c r="J37" s="129">
        <f>SUM(J36:J36)</f>
        <v>0.47</v>
      </c>
    </row>
    <row r="38" spans="1:10">
      <c r="A38" s="30"/>
      <c r="B38" s="20"/>
      <c r="C38" s="20"/>
      <c r="D38" s="31"/>
      <c r="E38" s="31"/>
      <c r="F38" s="20"/>
      <c r="G38" s="31"/>
      <c r="H38" s="29"/>
      <c r="I38" s="30"/>
      <c r="J38" s="129"/>
    </row>
    <row r="39" spans="1:10" ht="12.75" customHeight="1">
      <c r="A39" s="69" t="s">
        <v>227</v>
      </c>
      <c r="B39" s="69" t="s">
        <v>228</v>
      </c>
      <c r="C39" s="69" t="s">
        <v>229</v>
      </c>
      <c r="D39" s="69">
        <v>183</v>
      </c>
      <c r="E39" s="69" t="s">
        <v>167</v>
      </c>
      <c r="F39" s="69">
        <v>1</v>
      </c>
      <c r="G39" s="69" t="s">
        <v>232</v>
      </c>
      <c r="H39" s="69">
        <v>0</v>
      </c>
      <c r="I39" s="69" t="s">
        <v>232</v>
      </c>
      <c r="J39" s="143">
        <v>0.13</v>
      </c>
    </row>
    <row r="40" spans="1:10">
      <c r="A40" s="30"/>
      <c r="B40" s="20">
        <f>COUNTA(B39:B39)</f>
        <v>1</v>
      </c>
      <c r="C40" s="20"/>
      <c r="D40" s="31"/>
      <c r="E40" s="31"/>
      <c r="F40" s="20">
        <f>COUNTIF(F39:F39, "&gt;0")</f>
        <v>1</v>
      </c>
      <c r="G40" s="31"/>
      <c r="H40" s="29"/>
      <c r="I40" s="30"/>
      <c r="J40" s="129">
        <f>SUM(J39:J39)</f>
        <v>0.13</v>
      </c>
    </row>
    <row r="41" spans="1:10">
      <c r="A41" s="30"/>
      <c r="B41" s="20"/>
      <c r="C41" s="20"/>
      <c r="D41" s="31"/>
      <c r="E41" s="31"/>
      <c r="F41" s="20"/>
      <c r="G41" s="31"/>
      <c r="H41" s="29"/>
      <c r="I41" s="30"/>
      <c r="J41" s="139"/>
    </row>
    <row r="42" spans="1:10">
      <c r="A42" s="30"/>
      <c r="B42" s="164"/>
      <c r="C42" s="165" t="s">
        <v>239</v>
      </c>
      <c r="D42" s="31"/>
      <c r="E42" s="31"/>
      <c r="F42" s="20"/>
      <c r="G42" s="31"/>
      <c r="H42" s="29"/>
      <c r="I42" s="30"/>
      <c r="J42" s="139"/>
    </row>
    <row r="43" spans="1:10">
      <c r="A43" s="30"/>
      <c r="B43" s="29"/>
      <c r="C43" s="29"/>
      <c r="D43" s="30"/>
      <c r="E43" s="30"/>
      <c r="F43" s="29"/>
      <c r="G43" s="30"/>
      <c r="H43" s="29"/>
      <c r="I43" s="30"/>
      <c r="J43" s="50"/>
    </row>
    <row r="44" spans="1:10">
      <c r="A44" s="65"/>
      <c r="B44" s="65"/>
      <c r="C44" s="94" t="s">
        <v>116</v>
      </c>
      <c r="D44" s="95"/>
      <c r="E44" s="95"/>
      <c r="F44" s="65"/>
      <c r="G44" s="65"/>
      <c r="H44" s="65"/>
      <c r="I44" s="65"/>
    </row>
    <row r="45" spans="1:10">
      <c r="A45" s="65"/>
      <c r="B45" s="65"/>
      <c r="C45" s="96" t="s">
        <v>111</v>
      </c>
      <c r="D45" s="97">
        <f>SUM(B4+B19+B28+B34+B37+B40)</f>
        <v>28</v>
      </c>
      <c r="E45" s="95"/>
      <c r="F45" s="65"/>
      <c r="G45" s="65"/>
      <c r="H45" s="65"/>
      <c r="I45" s="65"/>
      <c r="J45" s="2"/>
    </row>
    <row r="46" spans="1:10">
      <c r="C46" s="96" t="s">
        <v>114</v>
      </c>
      <c r="D46" s="97">
        <f>SUM(F4+F19+F28+F34+F37+F40)</f>
        <v>27</v>
      </c>
      <c r="E46" s="95"/>
      <c r="J46" s="88"/>
    </row>
    <row r="47" spans="1:10">
      <c r="C47" s="108" t="s">
        <v>160</v>
      </c>
      <c r="D47" s="127">
        <f>D46/D45</f>
        <v>0.9642857142857143</v>
      </c>
      <c r="E47" s="95"/>
    </row>
    <row r="48" spans="1:10">
      <c r="C48" s="96" t="s">
        <v>115</v>
      </c>
      <c r="D48" s="144">
        <f>SUM(J4+J19+J28+J34+J37+J40)</f>
        <v>22.179999999999996</v>
      </c>
      <c r="E48" s="99" t="s">
        <v>231</v>
      </c>
    </row>
  </sheetData>
  <phoneticPr fontId="3" type="noConversion"/>
  <printOptions horizontalCentered="1" gridLines="1"/>
  <pageMargins left="0.5" right="0.5" top="1.5" bottom="0.75" header="0.5" footer="0.5"/>
  <pageSetup scale="80" orientation="landscape" r:id="rId1"/>
  <headerFooter alignWithMargins="0">
    <oddHeader>&amp;C&amp;"Arial,Bold"&amp;16  2010 Swimming Season
Louisiana Beach Monitoring</oddHeader>
    <oddFooter>&amp;R&amp;P of &amp;N</oddFooter>
  </headerFooter>
</worksheet>
</file>

<file path=xl/worksheets/sheet4.xml><?xml version="1.0" encoding="utf-8"?>
<worksheet xmlns="http://schemas.openxmlformats.org/spreadsheetml/2006/main" xmlns:r="http://schemas.openxmlformats.org/officeDocument/2006/relationships">
  <sheetPr codeName="Sheet4"/>
  <dimension ref="A1:AG62"/>
  <sheetViews>
    <sheetView zoomScaleNormal="100" workbookViewId="0">
      <pane ySplit="2" topLeftCell="A3" activePane="bottomLeft" state="frozen"/>
      <selection pane="bottomLeft" activeCell="A2" sqref="A2"/>
    </sheetView>
  </sheetViews>
  <sheetFormatPr defaultRowHeight="12.75"/>
  <cols>
    <col min="1" max="1" width="11.140625" customWidth="1"/>
    <col min="2" max="2" width="7.28515625" customWidth="1"/>
    <col min="3" max="3" width="24.140625" customWidth="1"/>
    <col min="4" max="4" width="7.85546875" customWidth="1"/>
    <col min="5" max="5" width="7.7109375" customWidth="1"/>
    <col min="6" max="7" width="8" customWidth="1"/>
    <col min="8" max="8" width="8.85546875" customWidth="1"/>
    <col min="9" max="18" width="7.85546875" customWidth="1"/>
  </cols>
  <sheetData>
    <row r="1" spans="1:33">
      <c r="A1" s="57"/>
      <c r="B1" s="183" t="s">
        <v>38</v>
      </c>
      <c r="C1" s="183"/>
      <c r="D1" s="57"/>
      <c r="E1" s="57"/>
      <c r="F1" s="184" t="s">
        <v>166</v>
      </c>
      <c r="G1" s="185"/>
      <c r="H1" s="185"/>
      <c r="I1" s="185"/>
      <c r="J1" s="185"/>
      <c r="K1" s="185"/>
      <c r="L1" s="185"/>
      <c r="M1" s="185"/>
      <c r="N1" s="185"/>
      <c r="O1" s="185"/>
      <c r="P1" s="185"/>
      <c r="Q1" s="185"/>
      <c r="R1" s="185"/>
    </row>
    <row r="2" spans="1:33" s="24" customFormat="1" ht="39" customHeight="1">
      <c r="A2" s="25" t="s">
        <v>240</v>
      </c>
      <c r="B2" s="25" t="s">
        <v>14</v>
      </c>
      <c r="C2" s="25" t="s">
        <v>75</v>
      </c>
      <c r="D2" s="25" t="s">
        <v>89</v>
      </c>
      <c r="E2" s="25" t="s">
        <v>90</v>
      </c>
      <c r="F2" s="25" t="s">
        <v>91</v>
      </c>
      <c r="G2" s="25" t="s">
        <v>92</v>
      </c>
      <c r="H2" s="3" t="s">
        <v>93</v>
      </c>
      <c r="I2" s="25" t="s">
        <v>94</v>
      </c>
      <c r="J2" s="25" t="s">
        <v>22</v>
      </c>
      <c r="K2" s="25" t="s">
        <v>20</v>
      </c>
      <c r="L2" s="25" t="s">
        <v>21</v>
      </c>
      <c r="M2" s="25" t="s">
        <v>23</v>
      </c>
      <c r="N2" s="25" t="s">
        <v>95</v>
      </c>
      <c r="O2" s="25" t="s">
        <v>96</v>
      </c>
      <c r="P2" s="25" t="s">
        <v>97</v>
      </c>
      <c r="Q2" s="25" t="s">
        <v>98</v>
      </c>
      <c r="R2" s="25" t="s">
        <v>99</v>
      </c>
    </row>
    <row r="3" spans="1:33">
      <c r="A3" s="68" t="s">
        <v>168</v>
      </c>
      <c r="B3" s="68" t="s">
        <v>169</v>
      </c>
      <c r="C3" s="68" t="s">
        <v>170</v>
      </c>
      <c r="D3" s="68" t="s">
        <v>30</v>
      </c>
      <c r="E3" s="68" t="s">
        <v>30</v>
      </c>
      <c r="F3" s="68"/>
      <c r="G3" s="68"/>
      <c r="H3" s="68"/>
      <c r="I3" s="68"/>
      <c r="J3" s="68"/>
      <c r="K3" s="68"/>
      <c r="L3" s="68"/>
      <c r="M3" s="68"/>
      <c r="N3" s="68"/>
      <c r="O3" s="68"/>
      <c r="P3" s="68"/>
      <c r="Q3" s="68"/>
      <c r="R3" s="68" t="s">
        <v>30</v>
      </c>
      <c r="S3" s="30"/>
      <c r="T3" s="48"/>
      <c r="U3" s="48"/>
      <c r="V3" s="48"/>
      <c r="W3" s="48"/>
      <c r="X3" s="48"/>
      <c r="Y3" s="48"/>
      <c r="Z3" s="48"/>
      <c r="AA3" s="48"/>
      <c r="AB3" s="48"/>
      <c r="AC3" s="48"/>
      <c r="AD3" s="48"/>
      <c r="AE3" s="48"/>
      <c r="AF3" s="48"/>
      <c r="AG3" s="48"/>
    </row>
    <row r="4" spans="1:33">
      <c r="A4" s="69" t="s">
        <v>168</v>
      </c>
      <c r="B4" s="69" t="s">
        <v>171</v>
      </c>
      <c r="C4" s="69" t="s">
        <v>172</v>
      </c>
      <c r="D4" s="69" t="s">
        <v>30</v>
      </c>
      <c r="E4" s="69" t="s">
        <v>30</v>
      </c>
      <c r="F4" s="69"/>
      <c r="G4" s="69"/>
      <c r="H4" s="69"/>
      <c r="I4" s="69"/>
      <c r="J4" s="69"/>
      <c r="K4" s="69"/>
      <c r="L4" s="69"/>
      <c r="M4" s="69"/>
      <c r="N4" s="69"/>
      <c r="O4" s="69"/>
      <c r="P4" s="69"/>
      <c r="Q4" s="69"/>
      <c r="R4" s="69" t="s">
        <v>30</v>
      </c>
      <c r="S4" s="30"/>
      <c r="T4" s="48"/>
      <c r="U4" s="48"/>
      <c r="V4" s="48"/>
      <c r="W4" s="48"/>
      <c r="X4" s="48"/>
      <c r="Y4" s="48"/>
      <c r="Z4" s="48"/>
      <c r="AA4" s="48"/>
      <c r="AB4" s="48"/>
      <c r="AC4" s="48"/>
      <c r="AD4" s="48"/>
      <c r="AE4" s="48"/>
      <c r="AF4" s="48"/>
      <c r="AG4" s="48"/>
    </row>
    <row r="5" spans="1:33">
      <c r="A5" s="32"/>
      <c r="B5" s="33">
        <f>COUNTA(B3:B4)</f>
        <v>2</v>
      </c>
      <c r="C5" s="57"/>
      <c r="D5" s="33">
        <f t="shared" ref="D5:R5" si="0">COUNTIF(D3:D4,"Yes")</f>
        <v>2</v>
      </c>
      <c r="E5" s="33">
        <f t="shared" si="0"/>
        <v>2</v>
      </c>
      <c r="F5" s="33">
        <f t="shared" si="0"/>
        <v>0</v>
      </c>
      <c r="G5" s="33">
        <f t="shared" si="0"/>
        <v>0</v>
      </c>
      <c r="H5" s="33">
        <f t="shared" si="0"/>
        <v>0</v>
      </c>
      <c r="I5" s="33">
        <f t="shared" si="0"/>
        <v>0</v>
      </c>
      <c r="J5" s="33">
        <f t="shared" si="0"/>
        <v>0</v>
      </c>
      <c r="K5" s="33">
        <f t="shared" si="0"/>
        <v>0</v>
      </c>
      <c r="L5" s="33">
        <f t="shared" si="0"/>
        <v>0</v>
      </c>
      <c r="M5" s="33">
        <f t="shared" si="0"/>
        <v>0</v>
      </c>
      <c r="N5" s="33">
        <f t="shared" si="0"/>
        <v>0</v>
      </c>
      <c r="O5" s="33">
        <f t="shared" si="0"/>
        <v>0</v>
      </c>
      <c r="P5" s="33">
        <f t="shared" si="0"/>
        <v>0</v>
      </c>
      <c r="Q5" s="33">
        <f t="shared" si="0"/>
        <v>0</v>
      </c>
      <c r="R5" s="33">
        <f t="shared" si="0"/>
        <v>2</v>
      </c>
      <c r="S5" s="48"/>
      <c r="T5" s="48"/>
      <c r="U5" s="48"/>
      <c r="V5" s="48"/>
      <c r="W5" s="48"/>
      <c r="X5" s="48"/>
      <c r="Y5" s="48"/>
      <c r="Z5" s="48"/>
      <c r="AA5" s="48"/>
      <c r="AB5" s="48"/>
      <c r="AC5" s="48"/>
      <c r="AD5" s="48"/>
      <c r="AE5" s="48"/>
      <c r="AF5" s="48"/>
      <c r="AG5" s="48"/>
    </row>
    <row r="6" spans="1:33">
      <c r="A6" s="32"/>
      <c r="B6" s="32"/>
      <c r="C6" s="32"/>
      <c r="D6" s="32"/>
      <c r="E6" s="32"/>
      <c r="F6" s="32"/>
      <c r="G6" s="32"/>
      <c r="H6" s="32"/>
      <c r="I6" s="32"/>
      <c r="J6" s="32"/>
      <c r="K6" s="32"/>
      <c r="L6" s="32"/>
      <c r="M6" s="32"/>
      <c r="N6" s="32"/>
      <c r="O6" s="32"/>
      <c r="P6" s="32"/>
      <c r="Q6" s="32"/>
      <c r="R6" s="32"/>
      <c r="S6" s="48"/>
      <c r="T6" s="48"/>
      <c r="U6" s="48"/>
      <c r="V6" s="48"/>
      <c r="W6" s="48"/>
      <c r="X6" s="48"/>
      <c r="Y6" s="48"/>
      <c r="Z6" s="48"/>
      <c r="AA6" s="48"/>
      <c r="AB6" s="48"/>
      <c r="AC6" s="48"/>
      <c r="AD6" s="48"/>
      <c r="AE6" s="48"/>
      <c r="AF6" s="48"/>
      <c r="AG6" s="48"/>
    </row>
    <row r="7" spans="1:33">
      <c r="A7" s="68" t="s">
        <v>173</v>
      </c>
      <c r="B7" s="68" t="s">
        <v>174</v>
      </c>
      <c r="C7" s="68" t="s">
        <v>175</v>
      </c>
      <c r="D7" s="68" t="s">
        <v>30</v>
      </c>
      <c r="E7" s="68" t="s">
        <v>30</v>
      </c>
      <c r="F7" s="68"/>
      <c r="G7" s="68"/>
      <c r="H7" s="68"/>
      <c r="I7" s="68"/>
      <c r="J7" s="68"/>
      <c r="K7" s="68"/>
      <c r="L7" s="68"/>
      <c r="M7" s="68"/>
      <c r="N7" s="68"/>
      <c r="O7" s="68"/>
      <c r="P7" s="68"/>
      <c r="Q7" s="68"/>
      <c r="R7" s="68" t="s">
        <v>30</v>
      </c>
    </row>
    <row r="8" spans="1:33">
      <c r="A8" s="68" t="s">
        <v>173</v>
      </c>
      <c r="B8" s="68" t="s">
        <v>176</v>
      </c>
      <c r="C8" s="68" t="s">
        <v>177</v>
      </c>
      <c r="D8" s="68" t="s">
        <v>30</v>
      </c>
      <c r="E8" s="68" t="s">
        <v>30</v>
      </c>
      <c r="F8" s="68"/>
      <c r="G8" s="68"/>
      <c r="H8" s="68"/>
      <c r="I8" s="68"/>
      <c r="J8" s="68"/>
      <c r="K8" s="68"/>
      <c r="L8" s="68"/>
      <c r="M8" s="68"/>
      <c r="N8" s="68"/>
      <c r="O8" s="68"/>
      <c r="P8" s="68"/>
      <c r="Q8" s="68"/>
      <c r="R8" s="68" t="s">
        <v>30</v>
      </c>
    </row>
    <row r="9" spans="1:33">
      <c r="A9" s="68" t="s">
        <v>173</v>
      </c>
      <c r="B9" s="68" t="s">
        <v>178</v>
      </c>
      <c r="C9" s="68" t="s">
        <v>179</v>
      </c>
      <c r="D9" s="68" t="s">
        <v>30</v>
      </c>
      <c r="E9" s="68" t="s">
        <v>30</v>
      </c>
      <c r="F9" s="68"/>
      <c r="G9" s="68"/>
      <c r="H9" s="68"/>
      <c r="I9" s="68"/>
      <c r="J9" s="68"/>
      <c r="K9" s="68"/>
      <c r="L9" s="68"/>
      <c r="M9" s="68"/>
      <c r="N9" s="68"/>
      <c r="O9" s="68"/>
      <c r="P9" s="68"/>
      <c r="Q9" s="68"/>
      <c r="R9" s="68" t="s">
        <v>30</v>
      </c>
    </row>
    <row r="10" spans="1:33">
      <c r="A10" s="68" t="s">
        <v>173</v>
      </c>
      <c r="B10" s="68" t="s">
        <v>182</v>
      </c>
      <c r="C10" s="68" t="s">
        <v>183</v>
      </c>
      <c r="D10" s="68" t="s">
        <v>30</v>
      </c>
      <c r="E10" s="68" t="s">
        <v>30</v>
      </c>
      <c r="F10" s="68"/>
      <c r="G10" s="68"/>
      <c r="H10" s="68"/>
      <c r="I10" s="68"/>
      <c r="J10" s="68"/>
      <c r="K10" s="68"/>
      <c r="L10" s="68"/>
      <c r="M10" s="68"/>
      <c r="N10" s="68"/>
      <c r="O10" s="68"/>
      <c r="P10" s="68"/>
      <c r="Q10" s="68"/>
      <c r="R10" s="68" t="s">
        <v>30</v>
      </c>
    </row>
    <row r="11" spans="1:33">
      <c r="A11" s="68" t="s">
        <v>173</v>
      </c>
      <c r="B11" s="68" t="s">
        <v>184</v>
      </c>
      <c r="C11" s="68" t="s">
        <v>185</v>
      </c>
      <c r="D11" s="68" t="s">
        <v>30</v>
      </c>
      <c r="E11" s="68" t="s">
        <v>30</v>
      </c>
      <c r="F11" s="68"/>
      <c r="G11" s="68"/>
      <c r="H11" s="68"/>
      <c r="I11" s="68"/>
      <c r="J11" s="68"/>
      <c r="K11" s="68"/>
      <c r="L11" s="68"/>
      <c r="M11" s="68"/>
      <c r="N11" s="68"/>
      <c r="O11" s="68"/>
      <c r="P11" s="68"/>
      <c r="Q11" s="68"/>
      <c r="R11" s="68" t="s">
        <v>30</v>
      </c>
    </row>
    <row r="12" spans="1:33">
      <c r="A12" s="68" t="s">
        <v>173</v>
      </c>
      <c r="B12" s="68" t="s">
        <v>186</v>
      </c>
      <c r="C12" s="68" t="s">
        <v>187</v>
      </c>
      <c r="D12" s="68" t="s">
        <v>30</v>
      </c>
      <c r="E12" s="68" t="s">
        <v>30</v>
      </c>
      <c r="F12" s="68"/>
      <c r="G12" s="68"/>
      <c r="H12" s="68"/>
      <c r="I12" s="68"/>
      <c r="J12" s="68"/>
      <c r="K12" s="68"/>
      <c r="L12" s="68"/>
      <c r="M12" s="68"/>
      <c r="N12" s="68"/>
      <c r="O12" s="68"/>
      <c r="P12" s="68"/>
      <c r="Q12" s="68"/>
      <c r="R12" s="68" t="s">
        <v>30</v>
      </c>
    </row>
    <row r="13" spans="1:33">
      <c r="A13" s="68" t="s">
        <v>173</v>
      </c>
      <c r="B13" s="68" t="s">
        <v>188</v>
      </c>
      <c r="C13" s="68" t="s">
        <v>189</v>
      </c>
      <c r="D13" s="68" t="s">
        <v>30</v>
      </c>
      <c r="E13" s="68" t="s">
        <v>30</v>
      </c>
      <c r="F13" s="68"/>
      <c r="G13" s="68"/>
      <c r="H13" s="68"/>
      <c r="I13" s="68"/>
      <c r="J13" s="68"/>
      <c r="K13" s="68"/>
      <c r="L13" s="68"/>
      <c r="M13" s="68"/>
      <c r="N13" s="68"/>
      <c r="O13" s="68"/>
      <c r="P13" s="68"/>
      <c r="Q13" s="68"/>
      <c r="R13" s="68" t="s">
        <v>30</v>
      </c>
    </row>
    <row r="14" spans="1:33">
      <c r="A14" s="68" t="s">
        <v>173</v>
      </c>
      <c r="B14" s="68" t="s">
        <v>190</v>
      </c>
      <c r="C14" s="68" t="s">
        <v>191</v>
      </c>
      <c r="D14" s="68" t="s">
        <v>30</v>
      </c>
      <c r="E14" s="68" t="s">
        <v>30</v>
      </c>
      <c r="F14" s="68"/>
      <c r="G14" s="68"/>
      <c r="H14" s="68"/>
      <c r="I14" s="68"/>
      <c r="J14" s="68"/>
      <c r="K14" s="68"/>
      <c r="L14" s="68"/>
      <c r="M14" s="68"/>
      <c r="N14" s="68"/>
      <c r="O14" s="68"/>
      <c r="P14" s="68"/>
      <c r="Q14" s="68"/>
      <c r="R14" s="68" t="s">
        <v>30</v>
      </c>
    </row>
    <row r="15" spans="1:33">
      <c r="A15" s="68" t="s">
        <v>173</v>
      </c>
      <c r="B15" s="68" t="s">
        <v>192</v>
      </c>
      <c r="C15" s="68" t="s">
        <v>193</v>
      </c>
      <c r="D15" s="68" t="s">
        <v>30</v>
      </c>
      <c r="E15" s="68" t="s">
        <v>30</v>
      </c>
      <c r="F15" s="68"/>
      <c r="G15" s="68"/>
      <c r="H15" s="68"/>
      <c r="I15" s="68"/>
      <c r="J15" s="68"/>
      <c r="K15" s="68"/>
      <c r="L15" s="68"/>
      <c r="M15" s="68"/>
      <c r="N15" s="68"/>
      <c r="O15" s="68"/>
      <c r="P15" s="68"/>
      <c r="Q15" s="68"/>
      <c r="R15" s="68" t="s">
        <v>30</v>
      </c>
    </row>
    <row r="16" spans="1:33" ht="12.75" customHeight="1">
      <c r="A16" s="68" t="s">
        <v>173</v>
      </c>
      <c r="B16" s="68" t="s">
        <v>194</v>
      </c>
      <c r="C16" s="68" t="s">
        <v>195</v>
      </c>
      <c r="D16" s="68" t="s">
        <v>30</v>
      </c>
      <c r="E16" s="68" t="s">
        <v>30</v>
      </c>
      <c r="F16" s="68"/>
      <c r="G16" s="68"/>
      <c r="H16" s="68"/>
      <c r="I16" s="68"/>
      <c r="J16" s="68"/>
      <c r="K16" s="68"/>
      <c r="L16" s="68"/>
      <c r="M16" s="68"/>
      <c r="N16" s="68"/>
      <c r="O16" s="68"/>
      <c r="P16" s="68"/>
      <c r="Q16" s="68"/>
      <c r="R16" s="68" t="s">
        <v>30</v>
      </c>
    </row>
    <row r="17" spans="1:18" ht="12.75" customHeight="1">
      <c r="A17" s="68" t="s">
        <v>173</v>
      </c>
      <c r="B17" s="68" t="s">
        <v>196</v>
      </c>
      <c r="C17" s="68" t="s">
        <v>197</v>
      </c>
      <c r="D17" s="68" t="s">
        <v>30</v>
      </c>
      <c r="E17" s="68" t="s">
        <v>30</v>
      </c>
      <c r="F17" s="68"/>
      <c r="G17" s="68"/>
      <c r="H17" s="68"/>
      <c r="I17" s="68"/>
      <c r="J17" s="68"/>
      <c r="K17" s="68"/>
      <c r="L17" s="68"/>
      <c r="M17" s="68"/>
      <c r="N17" s="68"/>
      <c r="O17" s="68"/>
      <c r="P17" s="68"/>
      <c r="Q17" s="68"/>
      <c r="R17" s="68" t="s">
        <v>30</v>
      </c>
    </row>
    <row r="18" spans="1:18" ht="12.75" customHeight="1">
      <c r="A18" s="69" t="s">
        <v>173</v>
      </c>
      <c r="B18" s="69" t="s">
        <v>198</v>
      </c>
      <c r="C18" s="69" t="s">
        <v>199</v>
      </c>
      <c r="D18" s="69" t="s">
        <v>30</v>
      </c>
      <c r="E18" s="69" t="s">
        <v>30</v>
      </c>
      <c r="F18" s="69"/>
      <c r="G18" s="69"/>
      <c r="H18" s="69"/>
      <c r="I18" s="69"/>
      <c r="J18" s="69"/>
      <c r="K18" s="69"/>
      <c r="L18" s="69"/>
      <c r="M18" s="69"/>
      <c r="N18" s="69"/>
      <c r="O18" s="69"/>
      <c r="P18" s="69"/>
      <c r="Q18" s="69"/>
      <c r="R18" s="69" t="s">
        <v>30</v>
      </c>
    </row>
    <row r="19" spans="1:18">
      <c r="A19" s="32"/>
      <c r="B19" s="33">
        <f>COUNTA(B7:B18)</f>
        <v>12</v>
      </c>
      <c r="C19" s="57"/>
      <c r="D19" s="33">
        <f t="shared" ref="D19:R19" si="1">COUNTIF(D7:D18,"Yes")</f>
        <v>12</v>
      </c>
      <c r="E19" s="33">
        <f t="shared" si="1"/>
        <v>12</v>
      </c>
      <c r="F19" s="33">
        <f t="shared" si="1"/>
        <v>0</v>
      </c>
      <c r="G19" s="33">
        <f t="shared" si="1"/>
        <v>0</v>
      </c>
      <c r="H19" s="33">
        <f t="shared" si="1"/>
        <v>0</v>
      </c>
      <c r="I19" s="33">
        <f t="shared" si="1"/>
        <v>0</v>
      </c>
      <c r="J19" s="33">
        <f t="shared" si="1"/>
        <v>0</v>
      </c>
      <c r="K19" s="33">
        <f t="shared" si="1"/>
        <v>0</v>
      </c>
      <c r="L19" s="33">
        <f t="shared" si="1"/>
        <v>0</v>
      </c>
      <c r="M19" s="33">
        <f t="shared" si="1"/>
        <v>0</v>
      </c>
      <c r="N19" s="33">
        <f t="shared" si="1"/>
        <v>0</v>
      </c>
      <c r="O19" s="33">
        <f t="shared" si="1"/>
        <v>0</v>
      </c>
      <c r="P19" s="33">
        <f t="shared" si="1"/>
        <v>0</v>
      </c>
      <c r="Q19" s="33">
        <f t="shared" si="1"/>
        <v>0</v>
      </c>
      <c r="R19" s="33">
        <f t="shared" si="1"/>
        <v>12</v>
      </c>
    </row>
    <row r="20" spans="1:18">
      <c r="A20" s="32"/>
      <c r="B20" s="46"/>
      <c r="C20" s="32"/>
      <c r="D20" s="32"/>
      <c r="E20" s="32"/>
      <c r="F20" s="32"/>
      <c r="G20" s="32"/>
      <c r="H20" s="32"/>
      <c r="I20" s="32"/>
      <c r="J20" s="32"/>
      <c r="K20" s="32"/>
      <c r="L20" s="32"/>
      <c r="M20" s="32"/>
      <c r="N20" s="32"/>
      <c r="O20" s="32"/>
      <c r="P20" s="32"/>
      <c r="Q20" s="32"/>
      <c r="R20" s="32"/>
    </row>
    <row r="21" spans="1:18" ht="12.75" customHeight="1">
      <c r="A21" s="68" t="s">
        <v>200</v>
      </c>
      <c r="B21" s="68" t="s">
        <v>201</v>
      </c>
      <c r="C21" s="68" t="s">
        <v>202</v>
      </c>
      <c r="D21" s="68" t="s">
        <v>30</v>
      </c>
      <c r="E21" s="68" t="s">
        <v>30</v>
      </c>
      <c r="F21" s="68"/>
      <c r="G21" s="68"/>
      <c r="H21" s="68"/>
      <c r="I21" s="68"/>
      <c r="J21" s="68"/>
      <c r="K21" s="68"/>
      <c r="L21" s="68"/>
      <c r="M21" s="68"/>
      <c r="N21" s="68"/>
      <c r="O21" s="68"/>
      <c r="P21" s="68"/>
      <c r="Q21" s="68"/>
      <c r="R21" s="68" t="s">
        <v>30</v>
      </c>
    </row>
    <row r="22" spans="1:18" ht="12.75" customHeight="1">
      <c r="A22" s="68" t="s">
        <v>200</v>
      </c>
      <c r="B22" s="68" t="s">
        <v>203</v>
      </c>
      <c r="C22" s="68" t="s">
        <v>204</v>
      </c>
      <c r="D22" s="68" t="s">
        <v>30</v>
      </c>
      <c r="E22" s="68" t="s">
        <v>30</v>
      </c>
      <c r="F22" s="68"/>
      <c r="G22" s="68"/>
      <c r="H22" s="68"/>
      <c r="I22" s="68"/>
      <c r="J22" s="68"/>
      <c r="K22" s="68"/>
      <c r="L22" s="68"/>
      <c r="M22" s="68"/>
      <c r="N22" s="68"/>
      <c r="O22" s="68"/>
      <c r="P22" s="68"/>
      <c r="Q22" s="68"/>
      <c r="R22" s="68" t="s">
        <v>30</v>
      </c>
    </row>
    <row r="23" spans="1:18" ht="12.75" customHeight="1">
      <c r="A23" s="68" t="s">
        <v>200</v>
      </c>
      <c r="B23" s="68" t="s">
        <v>205</v>
      </c>
      <c r="C23" s="68" t="s">
        <v>206</v>
      </c>
      <c r="D23" s="68" t="s">
        <v>30</v>
      </c>
      <c r="E23" s="68" t="s">
        <v>30</v>
      </c>
      <c r="F23" s="68"/>
      <c r="G23" s="68"/>
      <c r="H23" s="68"/>
      <c r="I23" s="68"/>
      <c r="J23" s="68"/>
      <c r="K23" s="68"/>
      <c r="L23" s="68"/>
      <c r="M23" s="68"/>
      <c r="N23" s="68"/>
      <c r="O23" s="68"/>
      <c r="P23" s="68"/>
      <c r="Q23" s="68"/>
      <c r="R23" s="68" t="s">
        <v>30</v>
      </c>
    </row>
    <row r="24" spans="1:18" ht="12.75" customHeight="1">
      <c r="A24" s="68" t="s">
        <v>200</v>
      </c>
      <c r="B24" s="68" t="s">
        <v>207</v>
      </c>
      <c r="C24" s="68" t="s">
        <v>208</v>
      </c>
      <c r="D24" s="68" t="s">
        <v>30</v>
      </c>
      <c r="E24" s="68" t="s">
        <v>30</v>
      </c>
      <c r="F24" s="68"/>
      <c r="G24" s="68"/>
      <c r="H24" s="68"/>
      <c r="I24" s="68"/>
      <c r="J24" s="68"/>
      <c r="K24" s="68"/>
      <c r="L24" s="68"/>
      <c r="M24" s="68"/>
      <c r="N24" s="68"/>
      <c r="O24" s="68"/>
      <c r="P24" s="68"/>
      <c r="Q24" s="68"/>
      <c r="R24" s="68" t="s">
        <v>30</v>
      </c>
    </row>
    <row r="25" spans="1:18" ht="12.75" customHeight="1">
      <c r="A25" s="68" t="s">
        <v>200</v>
      </c>
      <c r="B25" s="68" t="s">
        <v>209</v>
      </c>
      <c r="C25" s="68" t="s">
        <v>210</v>
      </c>
      <c r="D25" s="68" t="s">
        <v>30</v>
      </c>
      <c r="E25" s="68" t="s">
        <v>30</v>
      </c>
      <c r="F25" s="68"/>
      <c r="G25" s="68"/>
      <c r="H25" s="68"/>
      <c r="I25" s="68"/>
      <c r="J25" s="68"/>
      <c r="K25" s="68"/>
      <c r="L25" s="68"/>
      <c r="M25" s="68"/>
      <c r="N25" s="68"/>
      <c r="O25" s="68"/>
      <c r="P25" s="68"/>
      <c r="Q25" s="68"/>
      <c r="R25" s="68" t="s">
        <v>30</v>
      </c>
    </row>
    <row r="26" spans="1:18" ht="12.75" customHeight="1">
      <c r="A26" s="68" t="s">
        <v>200</v>
      </c>
      <c r="B26" s="68" t="s">
        <v>211</v>
      </c>
      <c r="C26" s="68" t="s">
        <v>212</v>
      </c>
      <c r="D26" s="68" t="s">
        <v>30</v>
      </c>
      <c r="E26" s="68" t="s">
        <v>30</v>
      </c>
      <c r="F26" s="68"/>
      <c r="G26" s="68"/>
      <c r="H26" s="68"/>
      <c r="I26" s="68"/>
      <c r="J26" s="68"/>
      <c r="K26" s="68"/>
      <c r="L26" s="68"/>
      <c r="M26" s="68"/>
      <c r="N26" s="68"/>
      <c r="O26" s="68"/>
      <c r="P26" s="68"/>
      <c r="Q26" s="68"/>
      <c r="R26" s="68" t="s">
        <v>30</v>
      </c>
    </row>
    <row r="27" spans="1:18" ht="12.75" customHeight="1">
      <c r="A27" s="69" t="s">
        <v>200</v>
      </c>
      <c r="B27" s="69" t="s">
        <v>213</v>
      </c>
      <c r="C27" s="69" t="s">
        <v>214</v>
      </c>
      <c r="D27" s="69" t="s">
        <v>30</v>
      </c>
      <c r="E27" s="69" t="s">
        <v>30</v>
      </c>
      <c r="F27" s="69"/>
      <c r="G27" s="69"/>
      <c r="H27" s="69"/>
      <c r="I27" s="69"/>
      <c r="J27" s="69"/>
      <c r="K27" s="69"/>
      <c r="L27" s="69"/>
      <c r="M27" s="69"/>
      <c r="N27" s="69"/>
      <c r="O27" s="69"/>
      <c r="P27" s="69"/>
      <c r="Q27" s="69"/>
      <c r="R27" s="69" t="s">
        <v>30</v>
      </c>
    </row>
    <row r="28" spans="1:18">
      <c r="A28" s="32"/>
      <c r="B28" s="33">
        <f>COUNTA(B21:B27)</f>
        <v>7</v>
      </c>
      <c r="C28" s="57"/>
      <c r="D28" s="33">
        <f t="shared" ref="D28:R28" si="2">COUNTIF(D21:D27,"Yes")</f>
        <v>7</v>
      </c>
      <c r="E28" s="33">
        <f t="shared" si="2"/>
        <v>7</v>
      </c>
      <c r="F28" s="33">
        <f t="shared" si="2"/>
        <v>0</v>
      </c>
      <c r="G28" s="33">
        <f t="shared" si="2"/>
        <v>0</v>
      </c>
      <c r="H28" s="33">
        <f t="shared" si="2"/>
        <v>0</v>
      </c>
      <c r="I28" s="33">
        <f t="shared" si="2"/>
        <v>0</v>
      </c>
      <c r="J28" s="33">
        <f t="shared" si="2"/>
        <v>0</v>
      </c>
      <c r="K28" s="33">
        <f t="shared" si="2"/>
        <v>0</v>
      </c>
      <c r="L28" s="33">
        <f t="shared" si="2"/>
        <v>0</v>
      </c>
      <c r="M28" s="33">
        <f t="shared" si="2"/>
        <v>0</v>
      </c>
      <c r="N28" s="33">
        <f t="shared" si="2"/>
        <v>0</v>
      </c>
      <c r="O28" s="33">
        <f t="shared" si="2"/>
        <v>0</v>
      </c>
      <c r="P28" s="33">
        <f t="shared" si="2"/>
        <v>0</v>
      </c>
      <c r="Q28" s="33">
        <f t="shared" si="2"/>
        <v>0</v>
      </c>
      <c r="R28" s="33">
        <f t="shared" si="2"/>
        <v>7</v>
      </c>
    </row>
    <row r="29" spans="1:18">
      <c r="A29" s="47"/>
      <c r="B29" s="47"/>
      <c r="C29" s="89"/>
      <c r="D29" s="47"/>
      <c r="E29" s="47"/>
      <c r="F29" s="47"/>
      <c r="G29" s="47"/>
      <c r="H29" s="47"/>
      <c r="I29" s="47"/>
      <c r="J29" s="47"/>
      <c r="K29" s="47"/>
      <c r="L29" s="47"/>
      <c r="M29" s="47"/>
      <c r="N29" s="47"/>
      <c r="O29" s="47"/>
      <c r="P29" s="47"/>
      <c r="Q29" s="47"/>
      <c r="R29" s="47"/>
    </row>
    <row r="30" spans="1:18">
      <c r="A30" s="68" t="s">
        <v>215</v>
      </c>
      <c r="B30" s="68" t="s">
        <v>216</v>
      </c>
      <c r="C30" s="68" t="s">
        <v>217</v>
      </c>
      <c r="D30" s="68" t="s">
        <v>30</v>
      </c>
      <c r="E30" s="68" t="s">
        <v>30</v>
      </c>
      <c r="F30" s="68"/>
      <c r="G30" s="68"/>
      <c r="H30" s="68"/>
      <c r="I30" s="68"/>
      <c r="J30" s="68"/>
      <c r="K30" s="68"/>
      <c r="L30" s="68"/>
      <c r="M30" s="68"/>
      <c r="N30" s="68"/>
      <c r="O30" s="68"/>
      <c r="P30" s="68"/>
      <c r="Q30" s="68"/>
      <c r="R30" s="68" t="s">
        <v>30</v>
      </c>
    </row>
    <row r="31" spans="1:18" ht="12.75" customHeight="1">
      <c r="A31" s="68" t="s">
        <v>215</v>
      </c>
      <c r="B31" s="68" t="s">
        <v>218</v>
      </c>
      <c r="C31" s="68" t="s">
        <v>219</v>
      </c>
      <c r="D31" s="68" t="s">
        <v>30</v>
      </c>
      <c r="E31" s="68" t="s">
        <v>30</v>
      </c>
      <c r="F31" s="68"/>
      <c r="G31" s="68"/>
      <c r="H31" s="68"/>
      <c r="I31" s="68"/>
      <c r="J31" s="68"/>
      <c r="K31" s="68"/>
      <c r="L31" s="68"/>
      <c r="M31" s="68"/>
      <c r="N31" s="68"/>
      <c r="O31" s="68"/>
      <c r="P31" s="68"/>
      <c r="Q31" s="68"/>
      <c r="R31" s="68" t="s">
        <v>30</v>
      </c>
    </row>
    <row r="32" spans="1:18">
      <c r="A32" s="68" t="s">
        <v>215</v>
      </c>
      <c r="B32" s="68" t="s">
        <v>220</v>
      </c>
      <c r="C32" s="68" t="s">
        <v>221</v>
      </c>
      <c r="D32" s="68" t="s">
        <v>30</v>
      </c>
      <c r="E32" s="68" t="s">
        <v>30</v>
      </c>
      <c r="F32" s="68"/>
      <c r="G32" s="68"/>
      <c r="H32" s="68"/>
      <c r="I32" s="68"/>
      <c r="J32" s="68"/>
      <c r="K32" s="68"/>
      <c r="L32" s="68"/>
      <c r="M32" s="68"/>
      <c r="N32" s="68"/>
      <c r="O32" s="68"/>
      <c r="P32" s="68"/>
      <c r="Q32" s="68"/>
      <c r="R32" s="68" t="s">
        <v>30</v>
      </c>
    </row>
    <row r="33" spans="1:18">
      <c r="A33" s="69" t="s">
        <v>215</v>
      </c>
      <c r="B33" s="69" t="s">
        <v>222</v>
      </c>
      <c r="C33" s="69" t="s">
        <v>223</v>
      </c>
      <c r="D33" s="69" t="s">
        <v>30</v>
      </c>
      <c r="E33" s="69" t="s">
        <v>30</v>
      </c>
      <c r="F33" s="69"/>
      <c r="G33" s="69"/>
      <c r="H33" s="69"/>
      <c r="I33" s="69"/>
      <c r="J33" s="69"/>
      <c r="K33" s="69"/>
      <c r="L33" s="69"/>
      <c r="M33" s="69"/>
      <c r="N33" s="69"/>
      <c r="O33" s="69"/>
      <c r="P33" s="69"/>
      <c r="Q33" s="69"/>
      <c r="R33" s="69" t="s">
        <v>30</v>
      </c>
    </row>
    <row r="34" spans="1:18">
      <c r="A34" s="32"/>
      <c r="B34" s="33">
        <f>COUNTA(B30:B33)</f>
        <v>4</v>
      </c>
      <c r="C34" s="128"/>
      <c r="D34" s="33">
        <f t="shared" ref="D34:R34" si="3">COUNTIF(D30:D33,"Yes")</f>
        <v>4</v>
      </c>
      <c r="E34" s="33">
        <f t="shared" si="3"/>
        <v>4</v>
      </c>
      <c r="F34" s="33">
        <f t="shared" si="3"/>
        <v>0</v>
      </c>
      <c r="G34" s="33">
        <f t="shared" si="3"/>
        <v>0</v>
      </c>
      <c r="H34" s="33">
        <f t="shared" si="3"/>
        <v>0</v>
      </c>
      <c r="I34" s="33">
        <f t="shared" si="3"/>
        <v>0</v>
      </c>
      <c r="J34" s="33">
        <f t="shared" si="3"/>
        <v>0</v>
      </c>
      <c r="K34" s="33">
        <f t="shared" si="3"/>
        <v>0</v>
      </c>
      <c r="L34" s="33">
        <f t="shared" si="3"/>
        <v>0</v>
      </c>
      <c r="M34" s="33">
        <f t="shared" si="3"/>
        <v>0</v>
      </c>
      <c r="N34" s="33">
        <f t="shared" si="3"/>
        <v>0</v>
      </c>
      <c r="O34" s="33">
        <f t="shared" si="3"/>
        <v>0</v>
      </c>
      <c r="P34" s="33">
        <f t="shared" si="3"/>
        <v>0</v>
      </c>
      <c r="Q34" s="33">
        <f t="shared" si="3"/>
        <v>0</v>
      </c>
      <c r="R34" s="33">
        <f t="shared" si="3"/>
        <v>4</v>
      </c>
    </row>
    <row r="35" spans="1:18">
      <c r="A35" s="47"/>
      <c r="B35" s="47"/>
      <c r="C35" s="89"/>
      <c r="D35" s="47"/>
      <c r="E35" s="47"/>
      <c r="F35" s="47"/>
      <c r="G35" s="47"/>
      <c r="H35" s="47"/>
      <c r="I35" s="47"/>
      <c r="J35" s="47"/>
      <c r="K35" s="47"/>
      <c r="L35" s="47"/>
      <c r="M35" s="47"/>
      <c r="N35" s="47"/>
      <c r="O35" s="47"/>
      <c r="P35" s="47"/>
      <c r="Q35" s="47"/>
      <c r="R35" s="47"/>
    </row>
    <row r="36" spans="1:18">
      <c r="A36" s="69" t="s">
        <v>224</v>
      </c>
      <c r="B36" s="69" t="s">
        <v>225</v>
      </c>
      <c r="C36" s="69" t="s">
        <v>226</v>
      </c>
      <c r="D36" s="69" t="s">
        <v>30</v>
      </c>
      <c r="E36" s="69" t="s">
        <v>30</v>
      </c>
      <c r="F36" s="69"/>
      <c r="G36" s="69"/>
      <c r="H36" s="69"/>
      <c r="I36" s="69"/>
      <c r="J36" s="69"/>
      <c r="K36" s="69"/>
      <c r="L36" s="69"/>
      <c r="M36" s="69"/>
      <c r="N36" s="69"/>
      <c r="O36" s="69"/>
      <c r="P36" s="69"/>
      <c r="Q36" s="69"/>
      <c r="R36" s="69" t="s">
        <v>30</v>
      </c>
    </row>
    <row r="37" spans="1:18">
      <c r="A37" s="32"/>
      <c r="B37" s="33">
        <f>COUNTA(B36:B36)</f>
        <v>1</v>
      </c>
      <c r="C37" s="128"/>
      <c r="D37" s="33">
        <f t="shared" ref="D37:R37" si="4">COUNTIF(D36:D36,"Yes")</f>
        <v>1</v>
      </c>
      <c r="E37" s="33">
        <f t="shared" si="4"/>
        <v>1</v>
      </c>
      <c r="F37" s="33">
        <f t="shared" si="4"/>
        <v>0</v>
      </c>
      <c r="G37" s="33">
        <f t="shared" si="4"/>
        <v>0</v>
      </c>
      <c r="H37" s="33">
        <f t="shared" si="4"/>
        <v>0</v>
      </c>
      <c r="I37" s="33">
        <f t="shared" si="4"/>
        <v>0</v>
      </c>
      <c r="J37" s="33">
        <f t="shared" si="4"/>
        <v>0</v>
      </c>
      <c r="K37" s="33">
        <f t="shared" si="4"/>
        <v>0</v>
      </c>
      <c r="L37" s="33">
        <f t="shared" si="4"/>
        <v>0</v>
      </c>
      <c r="M37" s="33">
        <f t="shared" si="4"/>
        <v>0</v>
      </c>
      <c r="N37" s="33">
        <f t="shared" si="4"/>
        <v>0</v>
      </c>
      <c r="O37" s="33">
        <f t="shared" si="4"/>
        <v>0</v>
      </c>
      <c r="P37" s="33">
        <f t="shared" si="4"/>
        <v>0</v>
      </c>
      <c r="Q37" s="33">
        <f t="shared" si="4"/>
        <v>0</v>
      </c>
      <c r="R37" s="33">
        <f t="shared" si="4"/>
        <v>1</v>
      </c>
    </row>
    <row r="38" spans="1:18">
      <c r="A38" s="47"/>
      <c r="B38" s="47"/>
      <c r="C38" s="89"/>
      <c r="D38" s="47"/>
      <c r="E38" s="47"/>
      <c r="F38" s="47"/>
      <c r="G38" s="47"/>
      <c r="H38" s="47"/>
      <c r="I38" s="47"/>
      <c r="J38" s="47"/>
      <c r="K38" s="47"/>
      <c r="L38" s="47"/>
      <c r="M38" s="47"/>
      <c r="N38" s="47"/>
      <c r="O38" s="47"/>
      <c r="P38" s="47"/>
      <c r="Q38" s="47"/>
      <c r="R38" s="47"/>
    </row>
    <row r="39" spans="1:18" ht="12.75" customHeight="1">
      <c r="A39" s="69" t="s">
        <v>227</v>
      </c>
      <c r="B39" s="69" t="s">
        <v>228</v>
      </c>
      <c r="C39" s="69" t="s">
        <v>229</v>
      </c>
      <c r="D39" s="69" t="s">
        <v>30</v>
      </c>
      <c r="E39" s="69" t="s">
        <v>30</v>
      </c>
      <c r="F39" s="69"/>
      <c r="G39" s="69"/>
      <c r="H39" s="69"/>
      <c r="I39" s="69"/>
      <c r="J39" s="69"/>
      <c r="K39" s="69"/>
      <c r="L39" s="69"/>
      <c r="M39" s="69"/>
      <c r="N39" s="69"/>
      <c r="O39" s="69"/>
      <c r="P39" s="69"/>
      <c r="Q39" s="69"/>
      <c r="R39" s="69" t="s">
        <v>30</v>
      </c>
    </row>
    <row r="40" spans="1:18">
      <c r="A40" s="32"/>
      <c r="B40" s="33">
        <f>COUNTA(B39:B39)</f>
        <v>1</v>
      </c>
      <c r="C40" s="128"/>
      <c r="D40" s="33">
        <f t="shared" ref="D40:R40" si="5">COUNTIF(D39:D39,"Yes")</f>
        <v>1</v>
      </c>
      <c r="E40" s="33">
        <f t="shared" si="5"/>
        <v>1</v>
      </c>
      <c r="F40" s="33">
        <f t="shared" si="5"/>
        <v>0</v>
      </c>
      <c r="G40" s="33">
        <f t="shared" si="5"/>
        <v>0</v>
      </c>
      <c r="H40" s="33">
        <f t="shared" si="5"/>
        <v>0</v>
      </c>
      <c r="I40" s="33">
        <f t="shared" si="5"/>
        <v>0</v>
      </c>
      <c r="J40" s="33">
        <f t="shared" si="5"/>
        <v>0</v>
      </c>
      <c r="K40" s="33">
        <f t="shared" si="5"/>
        <v>0</v>
      </c>
      <c r="L40" s="33">
        <f t="shared" si="5"/>
        <v>0</v>
      </c>
      <c r="M40" s="33">
        <f t="shared" si="5"/>
        <v>0</v>
      </c>
      <c r="N40" s="33">
        <f t="shared" si="5"/>
        <v>0</v>
      </c>
      <c r="O40" s="33">
        <f t="shared" si="5"/>
        <v>0</v>
      </c>
      <c r="P40" s="33">
        <f t="shared" si="5"/>
        <v>0</v>
      </c>
      <c r="Q40" s="33">
        <f t="shared" si="5"/>
        <v>0</v>
      </c>
      <c r="R40" s="33">
        <f t="shared" si="5"/>
        <v>1</v>
      </c>
    </row>
    <row r="41" spans="1:18">
      <c r="A41" s="47"/>
      <c r="B41" s="47"/>
      <c r="C41" s="89"/>
      <c r="D41" s="47"/>
      <c r="E41" s="47"/>
      <c r="F41" s="47"/>
      <c r="G41" s="47"/>
      <c r="H41" s="47"/>
      <c r="I41" s="47"/>
      <c r="J41" s="47"/>
      <c r="K41" s="47"/>
      <c r="L41" s="47"/>
      <c r="M41" s="47"/>
      <c r="N41" s="47"/>
      <c r="O41" s="47"/>
      <c r="P41" s="47"/>
      <c r="Q41" s="47"/>
      <c r="R41" s="47"/>
    </row>
    <row r="42" spans="1:18">
      <c r="A42" s="48"/>
      <c r="B42" s="65"/>
      <c r="C42" s="65"/>
      <c r="D42" s="65"/>
      <c r="E42" s="65"/>
      <c r="F42" s="65"/>
      <c r="G42" s="65"/>
      <c r="H42" s="65"/>
      <c r="I42" s="65"/>
      <c r="J42" s="65"/>
      <c r="K42" s="65"/>
      <c r="L42" s="65"/>
      <c r="M42" s="65"/>
      <c r="N42" s="65"/>
      <c r="O42" s="65"/>
      <c r="P42" s="65"/>
      <c r="Q42" s="65"/>
      <c r="R42" s="65"/>
    </row>
    <row r="43" spans="1:18">
      <c r="A43" s="48"/>
      <c r="C43" s="103" t="s">
        <v>72</v>
      </c>
      <c r="D43" s="104"/>
      <c r="E43" s="104"/>
      <c r="F43" s="104"/>
      <c r="G43" s="104"/>
      <c r="H43" s="104"/>
      <c r="I43" s="48"/>
      <c r="J43" s="48"/>
      <c r="K43" s="48"/>
      <c r="L43" s="48"/>
      <c r="M43" s="48"/>
      <c r="N43" s="48"/>
      <c r="O43" s="48"/>
      <c r="P43" s="48"/>
      <c r="Q43" s="48"/>
      <c r="R43" s="48"/>
    </row>
    <row r="44" spans="1:18">
      <c r="A44" s="48"/>
      <c r="B44" s="93"/>
      <c r="C44" s="105"/>
      <c r="D44" s="106"/>
      <c r="E44" s="107"/>
      <c r="F44" s="108" t="s">
        <v>114</v>
      </c>
      <c r="G44" s="99">
        <f>SUM(B5+B19+B28+B34+B37+B40)</f>
        <v>27</v>
      </c>
      <c r="H44" s="104"/>
      <c r="I44" s="48"/>
      <c r="J44" s="48"/>
      <c r="K44" s="48"/>
      <c r="L44" s="48"/>
      <c r="M44" s="48"/>
      <c r="N44" s="48"/>
      <c r="O44" s="48"/>
      <c r="P44" s="48"/>
      <c r="Q44" s="48"/>
      <c r="R44" s="48"/>
    </row>
    <row r="45" spans="1:18">
      <c r="B45" s="92"/>
      <c r="C45" s="105"/>
      <c r="D45" s="106"/>
      <c r="E45" s="106"/>
      <c r="F45" s="109" t="s">
        <v>117</v>
      </c>
      <c r="G45" s="99">
        <f>SUM(D5+D19+D28+D34+D37+D40)</f>
        <v>27</v>
      </c>
      <c r="H45" s="105"/>
    </row>
    <row r="46" spans="1:18">
      <c r="B46" s="92"/>
      <c r="C46" s="105"/>
      <c r="D46" s="106"/>
      <c r="E46" s="106"/>
      <c r="F46" s="109" t="s">
        <v>118</v>
      </c>
      <c r="G46" s="99">
        <f>SUM(E5+E19+E28+E34+E37+E40)</f>
        <v>27</v>
      </c>
      <c r="H46" s="105"/>
    </row>
    <row r="47" spans="1:18">
      <c r="B47" s="92"/>
      <c r="C47" s="105"/>
      <c r="D47" s="105"/>
      <c r="E47" s="105"/>
      <c r="F47" s="105"/>
      <c r="G47" s="105"/>
      <c r="H47" s="105"/>
    </row>
    <row r="48" spans="1:18">
      <c r="B48" s="92"/>
      <c r="C48" s="103" t="s">
        <v>119</v>
      </c>
      <c r="D48" s="105"/>
      <c r="E48" s="105"/>
      <c r="F48" s="105"/>
      <c r="G48" s="110" t="s">
        <v>109</v>
      </c>
      <c r="H48" s="110" t="s">
        <v>120</v>
      </c>
    </row>
    <row r="49" spans="2:8">
      <c r="B49" s="92"/>
      <c r="C49" s="105"/>
      <c r="D49" s="105"/>
      <c r="E49" s="105"/>
      <c r="F49" s="111" t="s">
        <v>125</v>
      </c>
      <c r="G49" s="99">
        <f>SUM(F5+F19+F28+F34+F37+F40)</f>
        <v>0</v>
      </c>
      <c r="H49" s="113">
        <f>G49/(G62)</f>
        <v>0</v>
      </c>
    </row>
    <row r="50" spans="2:8">
      <c r="B50" s="92"/>
      <c r="C50" s="105"/>
      <c r="D50" s="105"/>
      <c r="E50" s="105"/>
      <c r="F50" s="111" t="s">
        <v>126</v>
      </c>
      <c r="G50" s="99">
        <f>SUM(G5+G19+G28+G34+G37+G40)</f>
        <v>0</v>
      </c>
      <c r="H50" s="113">
        <f>G50/G62</f>
        <v>0</v>
      </c>
    </row>
    <row r="51" spans="2:8">
      <c r="B51" s="92"/>
      <c r="C51" s="105"/>
      <c r="D51" s="105"/>
      <c r="E51" s="105"/>
      <c r="F51" s="111" t="s">
        <v>127</v>
      </c>
      <c r="G51" s="99">
        <f>SUM(H5+H19+H28+H34+H37+H40)</f>
        <v>0</v>
      </c>
      <c r="H51" s="113">
        <f>G51/G62</f>
        <v>0</v>
      </c>
    </row>
    <row r="52" spans="2:8">
      <c r="B52" s="92"/>
      <c r="C52" s="105"/>
      <c r="D52" s="105"/>
      <c r="E52" s="105"/>
      <c r="F52" s="111" t="s">
        <v>128</v>
      </c>
      <c r="G52" s="99">
        <f>SUM(I5+I19+I28+I34+I37+I40)</f>
        <v>0</v>
      </c>
      <c r="H52" s="113">
        <f>G52/G62</f>
        <v>0</v>
      </c>
    </row>
    <row r="53" spans="2:8">
      <c r="B53" s="92"/>
      <c r="C53" s="105"/>
      <c r="D53" s="105"/>
      <c r="E53" s="105"/>
      <c r="F53" s="111" t="s">
        <v>129</v>
      </c>
      <c r="G53" s="99">
        <f>SUM(J5+J19+J28+J34+J37+J40)</f>
        <v>0</v>
      </c>
      <c r="H53" s="113">
        <f>G53/G62</f>
        <v>0</v>
      </c>
    </row>
    <row r="54" spans="2:8">
      <c r="B54" s="92"/>
      <c r="C54" s="105"/>
      <c r="D54" s="105"/>
      <c r="E54" s="105"/>
      <c r="F54" s="111" t="s">
        <v>130</v>
      </c>
      <c r="G54" s="99">
        <f>SUM(K5+K19+K28+K34+K37+K40)</f>
        <v>0</v>
      </c>
      <c r="H54" s="113">
        <f>G54/G62</f>
        <v>0</v>
      </c>
    </row>
    <row r="55" spans="2:8">
      <c r="B55" s="92"/>
      <c r="C55" s="105"/>
      <c r="D55" s="105"/>
      <c r="E55" s="105"/>
      <c r="F55" s="111" t="s">
        <v>131</v>
      </c>
      <c r="G55" s="99">
        <f>SUM(L5+L19+L28+L34+L37+L40)</f>
        <v>0</v>
      </c>
      <c r="H55" s="113">
        <f>G55/G62</f>
        <v>0</v>
      </c>
    </row>
    <row r="56" spans="2:8">
      <c r="B56" s="92"/>
      <c r="C56" s="105"/>
      <c r="D56" s="105"/>
      <c r="E56" s="105"/>
      <c r="F56" s="111" t="s">
        <v>132</v>
      </c>
      <c r="G56" s="99">
        <f>SUM(M5+M19+M28+M34+M37+M40)</f>
        <v>0</v>
      </c>
      <c r="H56" s="113">
        <f>G56/G62</f>
        <v>0</v>
      </c>
    </row>
    <row r="57" spans="2:8">
      <c r="B57" s="92"/>
      <c r="C57" s="105"/>
      <c r="D57" s="105"/>
      <c r="E57" s="105"/>
      <c r="F57" s="111" t="s">
        <v>133</v>
      </c>
      <c r="G57" s="99">
        <f>SUM(N5+N19+N28+N34+N37+N40)</f>
        <v>0</v>
      </c>
      <c r="H57" s="113">
        <f>G57/G62</f>
        <v>0</v>
      </c>
    </row>
    <row r="58" spans="2:8">
      <c r="B58" s="92"/>
      <c r="C58" s="105"/>
      <c r="D58" s="105"/>
      <c r="E58" s="105"/>
      <c r="F58" s="111" t="s">
        <v>134</v>
      </c>
      <c r="G58" s="99">
        <f>SUM(O5+O19+O28+O34+O37+O40)</f>
        <v>0</v>
      </c>
      <c r="H58" s="113">
        <f>G58/G62</f>
        <v>0</v>
      </c>
    </row>
    <row r="59" spans="2:8">
      <c r="B59" s="92"/>
      <c r="C59" s="105"/>
      <c r="D59" s="105"/>
      <c r="E59" s="105"/>
      <c r="F59" s="111" t="s">
        <v>135</v>
      </c>
      <c r="G59" s="99">
        <f>SUM(P5+P19+P28+P34+P37+P40)</f>
        <v>0</v>
      </c>
      <c r="H59" s="113">
        <f>G59/G62</f>
        <v>0</v>
      </c>
    </row>
    <row r="60" spans="2:8">
      <c r="B60" s="92"/>
      <c r="C60" s="105"/>
      <c r="D60" s="105"/>
      <c r="E60" s="105"/>
      <c r="F60" s="111" t="s">
        <v>136</v>
      </c>
      <c r="G60" s="99">
        <f>SUM(Q5+Q19+Q28+Q34+Q37+Q40)</f>
        <v>0</v>
      </c>
      <c r="H60" s="113">
        <f>G60/G62</f>
        <v>0</v>
      </c>
    </row>
    <row r="61" spans="2:8">
      <c r="B61" s="92"/>
      <c r="C61" s="105"/>
      <c r="D61" s="105"/>
      <c r="E61" s="105"/>
      <c r="F61" s="111" t="s">
        <v>137</v>
      </c>
      <c r="G61" s="124">
        <f>SUM(R5+R19+R28+R34+R37+R40)</f>
        <v>27</v>
      </c>
      <c r="H61" s="115">
        <f>G61/G62</f>
        <v>1</v>
      </c>
    </row>
    <row r="62" spans="2:8">
      <c r="B62" s="92"/>
      <c r="C62" s="105"/>
      <c r="D62" s="105"/>
      <c r="E62" s="105"/>
      <c r="F62" s="111"/>
      <c r="G62" s="123">
        <f>SUM(G49:G61)</f>
        <v>27</v>
      </c>
      <c r="H62" s="114">
        <f>SUM(H49:H61)</f>
        <v>1</v>
      </c>
    </row>
  </sheetData>
  <mergeCells count="2">
    <mergeCell ref="B1:C1"/>
    <mergeCell ref="F1:R1"/>
  </mergeCells>
  <phoneticPr fontId="3" type="noConversion"/>
  <printOptions gridLines="1"/>
  <pageMargins left="0.5" right="0.5" top="1.5" bottom="0.75" header="0.5" footer="0.5"/>
  <pageSetup scale="80" orientation="landscape" r:id="rId1"/>
  <headerFooter alignWithMargins="0">
    <oddHeader>&amp;C&amp;"Arial,Bold"&amp;16 2010 Swimming Season
Possible Pollution Sources for Monitored Louisiana Beaches</oddHeader>
    <oddFooter>&amp;R&amp;P of &amp;N</oddFooter>
  </headerFooter>
  <rowBreaks count="1" manualBreakCount="1">
    <brk id="41" max="17" man="1"/>
  </rowBreaks>
</worksheet>
</file>

<file path=xl/worksheets/sheet5.xml><?xml version="1.0" encoding="utf-8"?>
<worksheet xmlns="http://schemas.openxmlformats.org/spreadsheetml/2006/main" xmlns:r="http://schemas.openxmlformats.org/officeDocument/2006/relationships">
  <sheetPr codeName="Sheet5"/>
  <dimension ref="A1:K58"/>
  <sheetViews>
    <sheetView zoomScaleNormal="100" workbookViewId="0">
      <pane ySplit="1" topLeftCell="A2" activePane="bottomLeft" state="frozen"/>
      <selection pane="bottomLeft"/>
    </sheetView>
  </sheetViews>
  <sheetFormatPr defaultRowHeight="9"/>
  <cols>
    <col min="1" max="1" width="12.7109375" style="1" customWidth="1"/>
    <col min="2" max="2" width="8.28515625" style="1" customWidth="1"/>
    <col min="3" max="3" width="39" style="21" customWidth="1"/>
    <col min="4" max="4" width="16.7109375" style="1" customWidth="1"/>
    <col min="5" max="6" width="13" style="22" customWidth="1"/>
    <col min="7" max="7" width="9.28515625" style="23" customWidth="1"/>
    <col min="8" max="10" width="12.28515625" style="1" customWidth="1"/>
    <col min="11" max="16384" width="9.140625" style="1"/>
  </cols>
  <sheetData>
    <row r="1" spans="1:10" ht="37.5" customHeight="1">
      <c r="A1" s="25" t="s">
        <v>240</v>
      </c>
      <c r="B1" s="25" t="s">
        <v>14</v>
      </c>
      <c r="C1" s="25" t="s">
        <v>75</v>
      </c>
      <c r="D1" s="25" t="s">
        <v>100</v>
      </c>
      <c r="E1" s="26" t="s">
        <v>250</v>
      </c>
      <c r="F1" s="26" t="s">
        <v>251</v>
      </c>
      <c r="G1" s="27" t="s">
        <v>103</v>
      </c>
      <c r="H1" s="25" t="s">
        <v>104</v>
      </c>
      <c r="I1" s="25" t="s">
        <v>105</v>
      </c>
      <c r="J1" s="25" t="s">
        <v>106</v>
      </c>
    </row>
    <row r="2" spans="1:10" ht="12.75" customHeight="1">
      <c r="A2" s="68" t="s">
        <v>168</v>
      </c>
      <c r="B2" s="68" t="s">
        <v>169</v>
      </c>
      <c r="C2" s="68" t="s">
        <v>170</v>
      </c>
      <c r="D2" s="68" t="s">
        <v>35</v>
      </c>
      <c r="E2" s="70">
        <v>40304</v>
      </c>
      <c r="F2" s="70">
        <v>40316</v>
      </c>
      <c r="G2" s="68">
        <v>12</v>
      </c>
      <c r="H2" s="68" t="s">
        <v>33</v>
      </c>
      <c r="I2" s="68" t="s">
        <v>34</v>
      </c>
      <c r="J2" s="68" t="s">
        <v>24</v>
      </c>
    </row>
    <row r="3" spans="1:10" ht="12.75" customHeight="1">
      <c r="A3" s="68" t="s">
        <v>168</v>
      </c>
      <c r="B3" s="68" t="s">
        <v>169</v>
      </c>
      <c r="C3" s="68" t="s">
        <v>170</v>
      </c>
      <c r="D3" s="68" t="s">
        <v>35</v>
      </c>
      <c r="E3" s="70">
        <v>40380</v>
      </c>
      <c r="F3" s="70">
        <v>40438</v>
      </c>
      <c r="G3" s="68">
        <v>58</v>
      </c>
      <c r="H3" s="68" t="s">
        <v>33</v>
      </c>
      <c r="I3" s="68" t="s">
        <v>34</v>
      </c>
      <c r="J3" s="68" t="s">
        <v>24</v>
      </c>
    </row>
    <row r="4" spans="1:10" ht="12.75" customHeight="1">
      <c r="A4" s="68" t="s">
        <v>168</v>
      </c>
      <c r="B4" s="68" t="s">
        <v>169</v>
      </c>
      <c r="C4" s="68" t="s">
        <v>170</v>
      </c>
      <c r="D4" s="68" t="s">
        <v>35</v>
      </c>
      <c r="E4" s="70">
        <v>40450</v>
      </c>
      <c r="F4" s="70">
        <v>40458</v>
      </c>
      <c r="G4" s="68">
        <v>8</v>
      </c>
      <c r="H4" s="68" t="s">
        <v>33</v>
      </c>
      <c r="I4" s="68" t="s">
        <v>34</v>
      </c>
      <c r="J4" s="68" t="s">
        <v>24</v>
      </c>
    </row>
    <row r="5" spans="1:10" ht="12.75" customHeight="1">
      <c r="A5" s="68" t="s">
        <v>168</v>
      </c>
      <c r="B5" s="68" t="s">
        <v>171</v>
      </c>
      <c r="C5" s="68" t="s">
        <v>172</v>
      </c>
      <c r="D5" s="68" t="s">
        <v>35</v>
      </c>
      <c r="E5" s="70">
        <v>40330</v>
      </c>
      <c r="F5" s="70">
        <v>40374</v>
      </c>
      <c r="G5" s="68">
        <v>44</v>
      </c>
      <c r="H5" s="68" t="s">
        <v>33</v>
      </c>
      <c r="I5" s="68" t="s">
        <v>34</v>
      </c>
      <c r="J5" s="68" t="s">
        <v>24</v>
      </c>
    </row>
    <row r="6" spans="1:10" ht="12.75" customHeight="1">
      <c r="A6" s="68" t="s">
        <v>168</v>
      </c>
      <c r="B6" s="68" t="s">
        <v>171</v>
      </c>
      <c r="C6" s="68" t="s">
        <v>172</v>
      </c>
      <c r="D6" s="68" t="s">
        <v>35</v>
      </c>
      <c r="E6" s="70">
        <v>40380</v>
      </c>
      <c r="F6" s="70">
        <v>40472</v>
      </c>
      <c r="G6" s="68">
        <v>92</v>
      </c>
      <c r="H6" s="68" t="s">
        <v>33</v>
      </c>
      <c r="I6" s="68" t="s">
        <v>34</v>
      </c>
      <c r="J6" s="68" t="s">
        <v>24</v>
      </c>
    </row>
    <row r="7" spans="1:10" ht="12.75" customHeight="1">
      <c r="A7" s="69" t="s">
        <v>168</v>
      </c>
      <c r="B7" s="69" t="s">
        <v>171</v>
      </c>
      <c r="C7" s="69" t="s">
        <v>172</v>
      </c>
      <c r="D7" s="69" t="s">
        <v>35</v>
      </c>
      <c r="E7" s="71">
        <v>40479</v>
      </c>
      <c r="F7" s="71">
        <v>40482</v>
      </c>
      <c r="G7" s="69">
        <v>3</v>
      </c>
      <c r="H7" s="69" t="s">
        <v>33</v>
      </c>
      <c r="I7" s="69" t="s">
        <v>34</v>
      </c>
      <c r="J7" s="69" t="s">
        <v>24</v>
      </c>
    </row>
    <row r="8" spans="1:10" ht="12.75" customHeight="1">
      <c r="A8" s="32"/>
      <c r="B8" s="59">
        <f>SUM(IF(FREQUENCY(MATCH(B2:B7,B2:B7,0),MATCH(B2:B7,B2:B7,0))&gt;0,1))</f>
        <v>2</v>
      </c>
      <c r="C8" s="33"/>
      <c r="D8" s="29">
        <f>COUNTA(D2:D7)</f>
        <v>6</v>
      </c>
      <c r="E8" s="29"/>
      <c r="F8" s="29"/>
      <c r="G8" s="29">
        <f>SUM(G2:G7)</f>
        <v>217</v>
      </c>
      <c r="H8" s="32"/>
      <c r="I8" s="32"/>
      <c r="J8" s="32"/>
    </row>
    <row r="9" spans="1:10" ht="12.75" customHeight="1">
      <c r="A9" s="29"/>
      <c r="B9" s="29"/>
      <c r="C9" s="29"/>
      <c r="D9" s="29"/>
      <c r="E9" s="167"/>
      <c r="F9" s="167"/>
      <c r="G9" s="145"/>
      <c r="H9" s="29"/>
      <c r="I9" s="29"/>
      <c r="J9" s="29"/>
    </row>
    <row r="10" spans="1:10" ht="12.75" customHeight="1">
      <c r="A10" s="68" t="s">
        <v>173</v>
      </c>
      <c r="B10" s="68" t="s">
        <v>174</v>
      </c>
      <c r="C10" s="68" t="s">
        <v>175</v>
      </c>
      <c r="D10" s="68" t="s">
        <v>35</v>
      </c>
      <c r="E10" s="70">
        <v>40310</v>
      </c>
      <c r="F10" s="70">
        <v>40482</v>
      </c>
      <c r="G10" s="68">
        <v>172</v>
      </c>
      <c r="H10" s="68" t="s">
        <v>33</v>
      </c>
      <c r="I10" s="68" t="s">
        <v>34</v>
      </c>
      <c r="J10" s="68" t="s">
        <v>24</v>
      </c>
    </row>
    <row r="11" spans="1:10" ht="12.75" customHeight="1">
      <c r="A11" s="68" t="s">
        <v>173</v>
      </c>
      <c r="B11" s="68" t="s">
        <v>176</v>
      </c>
      <c r="C11" s="68" t="s">
        <v>177</v>
      </c>
      <c r="D11" s="68" t="s">
        <v>35</v>
      </c>
      <c r="E11" s="70">
        <v>40310</v>
      </c>
      <c r="F11" s="70">
        <v>40482</v>
      </c>
      <c r="G11" s="68">
        <v>172</v>
      </c>
      <c r="H11" s="68" t="s">
        <v>33</v>
      </c>
      <c r="I11" s="68" t="s">
        <v>34</v>
      </c>
      <c r="J11" s="68" t="s">
        <v>24</v>
      </c>
    </row>
    <row r="12" spans="1:10" ht="12.75" customHeight="1">
      <c r="A12" s="68" t="s">
        <v>173</v>
      </c>
      <c r="B12" s="68" t="s">
        <v>178</v>
      </c>
      <c r="C12" s="68" t="s">
        <v>179</v>
      </c>
      <c r="D12" s="68" t="s">
        <v>35</v>
      </c>
      <c r="E12" s="70">
        <v>40303</v>
      </c>
      <c r="F12" s="70">
        <v>40482</v>
      </c>
      <c r="G12" s="68">
        <v>180</v>
      </c>
      <c r="H12" s="68" t="s">
        <v>33</v>
      </c>
      <c r="I12" s="68" t="s">
        <v>34</v>
      </c>
      <c r="J12" s="68" t="s">
        <v>24</v>
      </c>
    </row>
    <row r="13" spans="1:10" ht="12.75" customHeight="1">
      <c r="A13" s="68" t="s">
        <v>173</v>
      </c>
      <c r="B13" s="68" t="s">
        <v>182</v>
      </c>
      <c r="C13" s="68" t="s">
        <v>183</v>
      </c>
      <c r="D13" s="68" t="s">
        <v>35</v>
      </c>
      <c r="E13" s="70">
        <v>40316</v>
      </c>
      <c r="F13" s="70">
        <v>40482</v>
      </c>
      <c r="G13" s="68">
        <v>167</v>
      </c>
      <c r="H13" s="68" t="s">
        <v>33</v>
      </c>
      <c r="I13" s="68" t="s">
        <v>34</v>
      </c>
      <c r="J13" s="68" t="s">
        <v>24</v>
      </c>
    </row>
    <row r="14" spans="1:10" ht="12.75" customHeight="1">
      <c r="A14" s="68" t="s">
        <v>173</v>
      </c>
      <c r="B14" s="68" t="s">
        <v>184</v>
      </c>
      <c r="C14" s="68" t="s">
        <v>185</v>
      </c>
      <c r="D14" s="68" t="s">
        <v>35</v>
      </c>
      <c r="E14" s="70">
        <v>40303</v>
      </c>
      <c r="F14" s="70">
        <v>40482</v>
      </c>
      <c r="G14" s="68">
        <v>180</v>
      </c>
      <c r="H14" s="68" t="s">
        <v>33</v>
      </c>
      <c r="I14" s="68" t="s">
        <v>34</v>
      </c>
      <c r="J14" s="68" t="s">
        <v>24</v>
      </c>
    </row>
    <row r="15" spans="1:10" ht="12.75" customHeight="1">
      <c r="A15" s="68" t="s">
        <v>173</v>
      </c>
      <c r="B15" s="68" t="s">
        <v>186</v>
      </c>
      <c r="C15" s="68" t="s">
        <v>187</v>
      </c>
      <c r="D15" s="68" t="s">
        <v>35</v>
      </c>
      <c r="E15" s="70">
        <v>40310</v>
      </c>
      <c r="F15" s="70">
        <v>40482</v>
      </c>
      <c r="G15" s="68">
        <v>172</v>
      </c>
      <c r="H15" s="68" t="s">
        <v>33</v>
      </c>
      <c r="I15" s="68" t="s">
        <v>34</v>
      </c>
      <c r="J15" s="68" t="s">
        <v>24</v>
      </c>
    </row>
    <row r="16" spans="1:10" ht="12.75" customHeight="1">
      <c r="A16" s="68" t="s">
        <v>173</v>
      </c>
      <c r="B16" s="68" t="s">
        <v>188</v>
      </c>
      <c r="C16" s="68" t="s">
        <v>189</v>
      </c>
      <c r="D16" s="68" t="s">
        <v>35</v>
      </c>
      <c r="E16" s="70">
        <v>40303</v>
      </c>
      <c r="F16" s="70">
        <v>40482</v>
      </c>
      <c r="G16" s="68">
        <v>180</v>
      </c>
      <c r="H16" s="68" t="s">
        <v>33</v>
      </c>
      <c r="I16" s="68" t="s">
        <v>34</v>
      </c>
      <c r="J16" s="68" t="s">
        <v>24</v>
      </c>
    </row>
    <row r="17" spans="1:11" ht="12.75" customHeight="1">
      <c r="A17" s="68" t="s">
        <v>173</v>
      </c>
      <c r="B17" s="68" t="s">
        <v>190</v>
      </c>
      <c r="C17" s="68" t="s">
        <v>191</v>
      </c>
      <c r="D17" s="68" t="s">
        <v>35</v>
      </c>
      <c r="E17" s="70">
        <v>40303</v>
      </c>
      <c r="F17" s="70">
        <v>40482</v>
      </c>
      <c r="G17" s="68">
        <v>180</v>
      </c>
      <c r="H17" s="68" t="s">
        <v>33</v>
      </c>
      <c r="I17" s="68" t="s">
        <v>34</v>
      </c>
      <c r="J17" s="68" t="s">
        <v>24</v>
      </c>
    </row>
    <row r="18" spans="1:11" ht="12.75" customHeight="1">
      <c r="A18" s="68" t="s">
        <v>173</v>
      </c>
      <c r="B18" s="68" t="s">
        <v>192</v>
      </c>
      <c r="C18" s="68" t="s">
        <v>193</v>
      </c>
      <c r="D18" s="68" t="s">
        <v>35</v>
      </c>
      <c r="E18" s="70">
        <v>40303</v>
      </c>
      <c r="F18" s="70">
        <v>40482</v>
      </c>
      <c r="G18" s="68">
        <v>180</v>
      </c>
      <c r="H18" s="68" t="s">
        <v>33</v>
      </c>
      <c r="I18" s="68" t="s">
        <v>34</v>
      </c>
      <c r="J18" s="68" t="s">
        <v>24</v>
      </c>
    </row>
    <row r="19" spans="1:11" ht="12.75" customHeight="1">
      <c r="A19" s="68" t="s">
        <v>173</v>
      </c>
      <c r="B19" s="68" t="s">
        <v>194</v>
      </c>
      <c r="C19" s="68" t="s">
        <v>195</v>
      </c>
      <c r="D19" s="68" t="s">
        <v>35</v>
      </c>
      <c r="E19" s="70">
        <v>40310</v>
      </c>
      <c r="F19" s="70">
        <v>40482</v>
      </c>
      <c r="G19" s="68">
        <v>172</v>
      </c>
      <c r="H19" s="68" t="s">
        <v>33</v>
      </c>
      <c r="I19" s="68" t="s">
        <v>34</v>
      </c>
      <c r="J19" s="68" t="s">
        <v>24</v>
      </c>
    </row>
    <row r="20" spans="1:11" ht="12.75" customHeight="1">
      <c r="A20" s="68" t="s">
        <v>173</v>
      </c>
      <c r="B20" s="68" t="s">
        <v>196</v>
      </c>
      <c r="C20" s="68" t="s">
        <v>197</v>
      </c>
      <c r="D20" s="68" t="s">
        <v>35</v>
      </c>
      <c r="E20" s="70">
        <v>40310</v>
      </c>
      <c r="F20" s="70">
        <v>40482</v>
      </c>
      <c r="G20" s="68">
        <v>172</v>
      </c>
      <c r="H20" s="68" t="s">
        <v>33</v>
      </c>
      <c r="I20" s="68" t="s">
        <v>34</v>
      </c>
      <c r="J20" s="68" t="s">
        <v>24</v>
      </c>
    </row>
    <row r="21" spans="1:11" ht="12.75" customHeight="1">
      <c r="A21" s="69" t="s">
        <v>173</v>
      </c>
      <c r="B21" s="69" t="s">
        <v>198</v>
      </c>
      <c r="C21" s="69" t="s">
        <v>199</v>
      </c>
      <c r="D21" s="69" t="s">
        <v>35</v>
      </c>
      <c r="E21" s="71">
        <v>40303</v>
      </c>
      <c r="F21" s="71">
        <v>40482</v>
      </c>
      <c r="G21" s="69">
        <v>180</v>
      </c>
      <c r="H21" s="69" t="s">
        <v>33</v>
      </c>
      <c r="I21" s="69" t="s">
        <v>34</v>
      </c>
      <c r="J21" s="69" t="s">
        <v>24</v>
      </c>
    </row>
    <row r="22" spans="1:11" ht="12.75" customHeight="1">
      <c r="A22" s="32"/>
      <c r="B22" s="59">
        <f>SUM(IF(FREQUENCY(MATCH(B10:B21,B10:B21,0),MATCH(B10:B21,B10:B21,0))&gt;0,1))</f>
        <v>12</v>
      </c>
      <c r="C22" s="59"/>
      <c r="D22" s="29">
        <f>COUNTA(D10:D21)</f>
        <v>12</v>
      </c>
      <c r="E22" s="29"/>
      <c r="F22" s="29"/>
      <c r="G22" s="145">
        <f>SUM(G10:G21)</f>
        <v>2107</v>
      </c>
      <c r="H22" s="32"/>
      <c r="I22" s="32"/>
      <c r="J22" s="32"/>
    </row>
    <row r="23" spans="1:11" ht="12.75" customHeight="1">
      <c r="A23" s="32"/>
      <c r="B23" s="32"/>
      <c r="C23" s="32"/>
      <c r="D23" s="32"/>
      <c r="E23" s="32"/>
      <c r="F23" s="32"/>
      <c r="G23" s="32"/>
      <c r="H23" s="32"/>
      <c r="I23" s="32"/>
      <c r="J23" s="32"/>
    </row>
    <row r="24" spans="1:11" ht="12.75" customHeight="1">
      <c r="A24" s="68" t="s">
        <v>200</v>
      </c>
      <c r="B24" s="68" t="s">
        <v>201</v>
      </c>
      <c r="C24" s="68" t="s">
        <v>202</v>
      </c>
      <c r="D24" s="68" t="s">
        <v>35</v>
      </c>
      <c r="E24" s="70">
        <v>40402</v>
      </c>
      <c r="F24" s="70">
        <v>40444</v>
      </c>
      <c r="G24" s="68">
        <v>43</v>
      </c>
      <c r="H24" s="68" t="s">
        <v>33</v>
      </c>
      <c r="I24" s="68" t="s">
        <v>34</v>
      </c>
      <c r="J24" s="68" t="s">
        <v>24</v>
      </c>
    </row>
    <row r="25" spans="1:11" ht="12.75" customHeight="1">
      <c r="A25" s="68" t="s">
        <v>200</v>
      </c>
      <c r="B25" s="68" t="s">
        <v>203</v>
      </c>
      <c r="C25" s="68" t="s">
        <v>204</v>
      </c>
      <c r="D25" s="68" t="s">
        <v>35</v>
      </c>
      <c r="E25" s="70">
        <v>40409</v>
      </c>
      <c r="F25" s="70">
        <v>40444</v>
      </c>
      <c r="G25" s="68">
        <v>36</v>
      </c>
      <c r="H25" s="68" t="s">
        <v>33</v>
      </c>
      <c r="I25" s="68" t="s">
        <v>34</v>
      </c>
      <c r="J25" s="68" t="s">
        <v>24</v>
      </c>
    </row>
    <row r="26" spans="1:11" ht="12.75" customHeight="1">
      <c r="A26" s="68" t="s">
        <v>200</v>
      </c>
      <c r="B26" s="68" t="s">
        <v>203</v>
      </c>
      <c r="C26" s="68" t="s">
        <v>204</v>
      </c>
      <c r="D26" s="68" t="s">
        <v>35</v>
      </c>
      <c r="E26" s="70">
        <v>40450</v>
      </c>
      <c r="F26" s="70">
        <v>40458</v>
      </c>
      <c r="G26" s="68">
        <v>9</v>
      </c>
      <c r="H26" s="68" t="s">
        <v>33</v>
      </c>
      <c r="I26" s="68" t="s">
        <v>34</v>
      </c>
      <c r="J26" s="68" t="s">
        <v>24</v>
      </c>
    </row>
    <row r="27" spans="1:11" ht="12.75" customHeight="1">
      <c r="A27" s="68" t="s">
        <v>200</v>
      </c>
      <c r="B27" s="68" t="s">
        <v>205</v>
      </c>
      <c r="C27" s="68" t="s">
        <v>206</v>
      </c>
      <c r="D27" s="68" t="s">
        <v>35</v>
      </c>
      <c r="E27" s="70">
        <v>40409</v>
      </c>
      <c r="F27" s="70">
        <v>40417</v>
      </c>
      <c r="G27" s="68">
        <v>8</v>
      </c>
      <c r="H27" s="68" t="s">
        <v>33</v>
      </c>
      <c r="I27" s="68" t="s">
        <v>34</v>
      </c>
      <c r="J27" s="68" t="s">
        <v>24</v>
      </c>
    </row>
    <row r="28" spans="1:11" ht="12.75" customHeight="1">
      <c r="A28" s="69" t="s">
        <v>200</v>
      </c>
      <c r="B28" s="69" t="s">
        <v>207</v>
      </c>
      <c r="C28" s="69" t="s">
        <v>208</v>
      </c>
      <c r="D28" s="69" t="s">
        <v>35</v>
      </c>
      <c r="E28" s="71">
        <v>40310</v>
      </c>
      <c r="F28" s="71">
        <v>40317</v>
      </c>
      <c r="G28" s="69">
        <v>8</v>
      </c>
      <c r="H28" s="69" t="s">
        <v>33</v>
      </c>
      <c r="I28" s="69" t="s">
        <v>34</v>
      </c>
      <c r="J28" s="69" t="s">
        <v>24</v>
      </c>
    </row>
    <row r="29" spans="1:11" ht="12.75" customHeight="1">
      <c r="A29" s="32"/>
      <c r="B29" s="59">
        <f>SUM(IF(FREQUENCY(MATCH(B24:B28,B24:B28,0),MATCH(B24:B28,B24:B28,0))&gt;0,1))</f>
        <v>4</v>
      </c>
      <c r="C29" s="59"/>
      <c r="D29" s="29">
        <f>COUNTA(D24:D28)</f>
        <v>5</v>
      </c>
      <c r="E29" s="29"/>
      <c r="F29" s="29"/>
      <c r="G29" s="145">
        <f>SUM(G24:G28)</f>
        <v>104</v>
      </c>
      <c r="H29" s="32"/>
      <c r="I29" s="52"/>
      <c r="J29" s="52"/>
    </row>
    <row r="30" spans="1:11" ht="12.75" customHeight="1">
      <c r="A30" s="32"/>
      <c r="B30" s="32"/>
      <c r="C30" s="32"/>
      <c r="D30" s="32"/>
      <c r="E30" s="32"/>
      <c r="F30" s="32"/>
      <c r="G30" s="32"/>
      <c r="H30" s="32"/>
      <c r="I30" s="52"/>
      <c r="J30" s="52"/>
    </row>
    <row r="31" spans="1:11" ht="12.75" customHeight="1">
      <c r="A31" s="69" t="s">
        <v>224</v>
      </c>
      <c r="B31" s="69" t="s">
        <v>225</v>
      </c>
      <c r="C31" s="69" t="s">
        <v>226</v>
      </c>
      <c r="D31" s="69" t="s">
        <v>35</v>
      </c>
      <c r="E31" s="71">
        <v>40303</v>
      </c>
      <c r="F31" s="71">
        <v>40482</v>
      </c>
      <c r="G31" s="69">
        <v>180</v>
      </c>
      <c r="H31" s="69" t="s">
        <v>33</v>
      </c>
      <c r="I31" s="69" t="s">
        <v>34</v>
      </c>
      <c r="J31" s="69" t="s">
        <v>24</v>
      </c>
      <c r="K31" s="68"/>
    </row>
    <row r="32" spans="1:11" ht="12.75" customHeight="1">
      <c r="A32" s="32"/>
      <c r="B32" s="59">
        <f>SUM(IF(FREQUENCY(MATCH(B31:B31,B31:B31,0),MATCH(B31:B31,B31:B31,0))&gt;0,1))</f>
        <v>1</v>
      </c>
      <c r="C32" s="33"/>
      <c r="D32" s="29">
        <f>COUNTA(D31:D31)</f>
        <v>1</v>
      </c>
      <c r="E32" s="29"/>
      <c r="F32" s="29"/>
      <c r="G32" s="29">
        <f>SUM(G31:G31)</f>
        <v>180</v>
      </c>
      <c r="H32" s="32"/>
      <c r="I32" s="32"/>
      <c r="J32" s="32"/>
    </row>
    <row r="33" spans="1:11" ht="12.75" customHeight="1">
      <c r="A33" s="32"/>
      <c r="B33" s="59"/>
      <c r="C33" s="33"/>
      <c r="D33" s="29"/>
      <c r="E33" s="29"/>
      <c r="F33" s="29"/>
      <c r="G33" s="29"/>
      <c r="H33" s="32"/>
      <c r="I33" s="32"/>
      <c r="J33" s="32"/>
    </row>
    <row r="34" spans="1:11" ht="12.75" customHeight="1">
      <c r="A34" s="68" t="s">
        <v>227</v>
      </c>
      <c r="B34" s="68" t="s">
        <v>228</v>
      </c>
      <c r="C34" s="68" t="s">
        <v>229</v>
      </c>
      <c r="D34" s="68" t="s">
        <v>35</v>
      </c>
      <c r="E34" s="70">
        <v>40310</v>
      </c>
      <c r="F34" s="70">
        <v>40317</v>
      </c>
      <c r="G34" s="68">
        <v>8</v>
      </c>
      <c r="H34" s="68" t="s">
        <v>33</v>
      </c>
      <c r="I34" s="68" t="s">
        <v>34</v>
      </c>
      <c r="J34" s="68" t="s">
        <v>24</v>
      </c>
      <c r="K34" s="68"/>
    </row>
    <row r="35" spans="1:11" ht="12.75" customHeight="1">
      <c r="A35" s="68" t="s">
        <v>227</v>
      </c>
      <c r="B35" s="68" t="s">
        <v>228</v>
      </c>
      <c r="C35" s="68" t="s">
        <v>229</v>
      </c>
      <c r="D35" s="68" t="s">
        <v>35</v>
      </c>
      <c r="E35" s="70">
        <v>40339</v>
      </c>
      <c r="F35" s="70">
        <v>40450</v>
      </c>
      <c r="G35" s="68">
        <v>112</v>
      </c>
      <c r="H35" s="68" t="s">
        <v>33</v>
      </c>
      <c r="I35" s="68" t="s">
        <v>34</v>
      </c>
      <c r="J35" s="68" t="s">
        <v>24</v>
      </c>
      <c r="K35" s="68"/>
    </row>
    <row r="36" spans="1:11" ht="12.75" customHeight="1">
      <c r="A36" s="69" t="s">
        <v>227</v>
      </c>
      <c r="B36" s="69" t="s">
        <v>228</v>
      </c>
      <c r="C36" s="69" t="s">
        <v>229</v>
      </c>
      <c r="D36" s="69" t="s">
        <v>35</v>
      </c>
      <c r="E36" s="71">
        <v>40479</v>
      </c>
      <c r="F36" s="71">
        <v>40482</v>
      </c>
      <c r="G36" s="69">
        <v>4</v>
      </c>
      <c r="H36" s="69" t="s">
        <v>33</v>
      </c>
      <c r="I36" s="69" t="s">
        <v>34</v>
      </c>
      <c r="J36" s="69" t="s">
        <v>24</v>
      </c>
      <c r="K36" s="68"/>
    </row>
    <row r="37" spans="1:11" ht="12.75" customHeight="1">
      <c r="A37" s="32"/>
      <c r="B37" s="59">
        <f>SUM(IF(FREQUENCY(MATCH(B34:B36,B34:B36,0),MATCH(B34:B36,B34:B36,0))&gt;0,1))</f>
        <v>1</v>
      </c>
      <c r="C37" s="33"/>
      <c r="D37" s="29">
        <f>COUNTA(D34:D36)</f>
        <v>3</v>
      </c>
      <c r="E37" s="29"/>
      <c r="F37" s="29"/>
      <c r="G37" s="29">
        <f>SUM(G34:G36)</f>
        <v>124</v>
      </c>
      <c r="H37" s="32"/>
      <c r="I37" s="32"/>
      <c r="J37" s="32"/>
    </row>
    <row r="38" spans="1:11" ht="12.75" customHeight="1">
      <c r="A38" s="32"/>
      <c r="B38" s="59"/>
      <c r="C38" s="33"/>
      <c r="D38" s="29"/>
      <c r="E38" s="29"/>
      <c r="F38" s="29"/>
      <c r="G38" s="29"/>
      <c r="H38" s="32"/>
      <c r="I38" s="32"/>
      <c r="J38" s="32"/>
    </row>
    <row r="39" spans="1:11" ht="12.75" customHeight="1">
      <c r="A39" s="32"/>
      <c r="B39" s="59"/>
      <c r="C39" s="33"/>
      <c r="D39" s="29"/>
      <c r="E39" s="29"/>
      <c r="F39" s="29"/>
      <c r="G39" s="29"/>
      <c r="H39" s="32"/>
      <c r="I39" s="32"/>
      <c r="J39" s="32"/>
    </row>
    <row r="40" spans="1:11" ht="12.75" customHeight="1">
      <c r="A40" s="32"/>
      <c r="B40" s="100" t="s">
        <v>73</v>
      </c>
      <c r="C40" s="116"/>
      <c r="D40" s="117"/>
      <c r="E40" s="117"/>
      <c r="F40" s="29"/>
      <c r="G40" s="29"/>
      <c r="H40" s="32"/>
      <c r="I40" s="32"/>
      <c r="J40" s="32"/>
    </row>
    <row r="41" spans="1:11" ht="12.75" customHeight="1">
      <c r="A41" s="32"/>
      <c r="B41" s="118"/>
      <c r="C41" s="119" t="s">
        <v>142</v>
      </c>
      <c r="D41" s="99">
        <f>SUM(B8+B22+B29+B32+B37)</f>
        <v>20</v>
      </c>
      <c r="E41" s="117"/>
      <c r="F41" s="29"/>
      <c r="G41" s="29"/>
      <c r="H41" s="32"/>
      <c r="I41" s="32"/>
      <c r="J41" s="32"/>
    </row>
    <row r="42" spans="1:11" ht="12.75" customHeight="1">
      <c r="A42" s="32"/>
      <c r="B42" s="118"/>
      <c r="C42" s="119" t="s">
        <v>143</v>
      </c>
      <c r="D42" s="99">
        <f>SUM(D8+D22+D29+D32+D37)</f>
        <v>27</v>
      </c>
      <c r="E42" s="117"/>
      <c r="F42" s="29"/>
      <c r="G42" s="29"/>
      <c r="H42" s="32"/>
      <c r="I42" s="32"/>
      <c r="J42" s="32"/>
    </row>
    <row r="43" spans="1:11" ht="12.75" customHeight="1">
      <c r="A43" s="32"/>
      <c r="B43" s="118"/>
      <c r="C43" s="119" t="s">
        <v>144</v>
      </c>
      <c r="D43" s="98">
        <f>SUM(G8+G22+G29+G32+G37)</f>
        <v>2732</v>
      </c>
      <c r="E43" s="117"/>
      <c r="F43" s="29"/>
      <c r="G43" s="29"/>
      <c r="H43" s="32"/>
      <c r="I43" s="32"/>
      <c r="J43" s="32"/>
    </row>
    <row r="44" spans="1:11" ht="12.75" customHeight="1">
      <c r="A44" s="32"/>
      <c r="B44" s="118"/>
      <c r="C44" s="116"/>
      <c r="D44" s="117"/>
      <c r="E44" s="117"/>
      <c r="F44" s="29"/>
      <c r="G44" s="29"/>
      <c r="H44" s="32"/>
      <c r="I44" s="32"/>
      <c r="J44" s="32"/>
    </row>
    <row r="45" spans="1:11" ht="12.75" customHeight="1">
      <c r="A45" s="32"/>
      <c r="B45" s="105"/>
      <c r="C45" s="120" t="s">
        <v>123</v>
      </c>
      <c r="D45" s="117"/>
      <c r="E45" s="117"/>
      <c r="F45" s="29"/>
      <c r="G45" s="29"/>
      <c r="H45" s="32"/>
      <c r="I45" s="32"/>
      <c r="J45" s="32"/>
    </row>
    <row r="46" spans="1:11" ht="12.75" customHeight="1">
      <c r="A46" s="32"/>
      <c r="B46" s="118"/>
      <c r="C46" s="101"/>
      <c r="D46" s="110" t="s">
        <v>109</v>
      </c>
      <c r="E46" s="110" t="s">
        <v>110</v>
      </c>
      <c r="F46" s="29"/>
      <c r="G46" s="29"/>
      <c r="H46" s="32"/>
      <c r="I46" s="32"/>
      <c r="J46" s="32"/>
    </row>
    <row r="47" spans="1:11" ht="12.75" customHeight="1">
      <c r="A47" s="84"/>
      <c r="B47" s="105"/>
      <c r="C47" s="121" t="s">
        <v>138</v>
      </c>
      <c r="D47" s="101"/>
      <c r="E47" s="101"/>
      <c r="F47" s="30"/>
      <c r="G47" s="85"/>
      <c r="H47" s="32"/>
      <c r="I47" s="32"/>
      <c r="J47" s="52"/>
    </row>
    <row r="48" spans="1:11" ht="12.75" customHeight="1">
      <c r="A48" s="29"/>
      <c r="B48" s="112"/>
      <c r="C48" s="122" t="s">
        <v>107</v>
      </c>
      <c r="D48" s="124">
        <f>COUNTIF(H2:H36, "*ELEV_BACT*")</f>
        <v>27</v>
      </c>
      <c r="E48" s="115">
        <f>D48/D49</f>
        <v>1</v>
      </c>
      <c r="F48" s="32"/>
      <c r="G48" s="47"/>
      <c r="H48" s="32"/>
      <c r="I48" s="32"/>
      <c r="J48" s="32"/>
    </row>
    <row r="49" spans="2:11" ht="12.75" customHeight="1">
      <c r="B49" s="105"/>
      <c r="C49" s="125"/>
      <c r="D49" s="126">
        <f>SUM(D48:D48)</f>
        <v>27</v>
      </c>
      <c r="E49" s="113">
        <f>SUM(E48:E48)</f>
        <v>1</v>
      </c>
      <c r="F49" s="32"/>
      <c r="H49" s="83"/>
      <c r="I49" s="32"/>
      <c r="J49" s="32"/>
    </row>
    <row r="50" spans="2:11" ht="12.75" customHeight="1">
      <c r="B50" s="105"/>
      <c r="C50" s="121" t="s">
        <v>139</v>
      </c>
      <c r="D50" s="101"/>
      <c r="E50" s="123"/>
      <c r="G50" s="81"/>
      <c r="H50" s="82"/>
      <c r="I50" s="46"/>
      <c r="J50" s="90"/>
    </row>
    <row r="51" spans="2:11" ht="12.75" customHeight="1">
      <c r="B51" s="105"/>
      <c r="C51" s="122" t="s">
        <v>108</v>
      </c>
      <c r="D51" s="124">
        <f>COUNTIF(I2:I36, "*ENTERO*")</f>
        <v>27</v>
      </c>
      <c r="E51" s="115">
        <f>D51/D52</f>
        <v>1</v>
      </c>
      <c r="G51" s="81"/>
      <c r="H51" s="82"/>
      <c r="I51" s="46"/>
      <c r="J51" s="90"/>
    </row>
    <row r="52" spans="2:11" ht="12.75" customHeight="1">
      <c r="B52" s="105"/>
      <c r="C52" s="125"/>
      <c r="D52" s="126">
        <f>SUM(D51:D51)</f>
        <v>27</v>
      </c>
      <c r="E52" s="113">
        <f>SUM(E51:E51)</f>
        <v>1</v>
      </c>
      <c r="H52" s="83"/>
      <c r="I52" s="32"/>
      <c r="J52" s="46"/>
      <c r="K52" s="68"/>
    </row>
    <row r="53" spans="2:11" ht="12.75" customHeight="1">
      <c r="B53" s="105"/>
      <c r="C53" s="121" t="s">
        <v>140</v>
      </c>
      <c r="D53" s="101"/>
      <c r="E53" s="123"/>
      <c r="H53" s="82"/>
      <c r="I53" s="46"/>
      <c r="J53" s="90"/>
      <c r="K53" s="68"/>
    </row>
    <row r="54" spans="2:11" ht="12.75" customHeight="1">
      <c r="B54" s="105"/>
      <c r="C54" s="122" t="s">
        <v>124</v>
      </c>
      <c r="D54" s="124">
        <f>COUNTIF(J2:J36, "*UNKNOWN*")</f>
        <v>27</v>
      </c>
      <c r="E54" s="115">
        <f>D54/D55</f>
        <v>1</v>
      </c>
      <c r="H54" s="68"/>
      <c r="I54" s="46"/>
      <c r="J54" s="90"/>
    </row>
    <row r="55" spans="2:11" ht="12.75" customHeight="1">
      <c r="B55" s="105"/>
      <c r="C55" s="105"/>
      <c r="D55" s="126">
        <f>SUM(D54:D54)</f>
        <v>27</v>
      </c>
      <c r="E55" s="113">
        <f>SUM(E54:E54)</f>
        <v>1</v>
      </c>
      <c r="H55" s="68"/>
      <c r="I55" s="46"/>
      <c r="J55" s="90"/>
    </row>
    <row r="56" spans="2:11" ht="12.75" customHeight="1">
      <c r="H56" s="68"/>
      <c r="I56" s="46"/>
      <c r="J56" s="90"/>
    </row>
    <row r="57" spans="2:11" ht="12.75" customHeight="1">
      <c r="H57" s="68"/>
      <c r="I57" s="46"/>
      <c r="J57" s="90"/>
    </row>
    <row r="58" spans="2:11" ht="12" customHeight="1">
      <c r="H58" s="24"/>
      <c r="I58" s="91"/>
      <c r="J58" s="24"/>
    </row>
  </sheetData>
  <phoneticPr fontId="3" type="noConversion"/>
  <printOptions horizontalCentered="1" gridLines="1"/>
  <pageMargins left="0.5" right="0.5" top="1.5" bottom="0.75" header="0.5" footer="0.5"/>
  <pageSetup scale="80" orientation="landscape" r:id="rId1"/>
  <headerFooter alignWithMargins="0">
    <oddHeader>&amp;C&amp;"Arial,Bold"&amp;16 2010 Swimming Season
Louisiana Beach Actions</oddHeader>
    <oddFooter>&amp;R&amp;P of &amp;N</oddFooter>
  </headerFooter>
  <rowBreaks count="1" manualBreakCount="1">
    <brk id="39" max="9" man="1"/>
  </rowBreaks>
</worksheet>
</file>

<file path=xl/worksheets/sheet6.xml><?xml version="1.0" encoding="utf-8"?>
<worksheet xmlns="http://schemas.openxmlformats.org/spreadsheetml/2006/main" xmlns:r="http://schemas.openxmlformats.org/officeDocument/2006/relationships">
  <sheetPr codeName="Sheet6"/>
  <dimension ref="A1:EQ44"/>
  <sheetViews>
    <sheetView zoomScaleNormal="100" workbookViewId="0"/>
  </sheetViews>
  <sheetFormatPr defaultRowHeight="9" customHeight="1"/>
  <cols>
    <col min="1" max="1" width="10.85546875" style="5" customWidth="1"/>
    <col min="2" max="2" width="9.140625" style="5"/>
    <col min="3" max="3" width="39.28515625" style="34" customWidth="1"/>
    <col min="4" max="5" width="9.140625" style="6"/>
    <col min="6" max="6" width="0.5703125" style="6" customWidth="1"/>
    <col min="7" max="11" width="9.140625" style="6"/>
    <col min="12" max="16384" width="9.140625" style="5"/>
  </cols>
  <sheetData>
    <row r="1" spans="1:147" s="2" customFormat="1" ht="12" customHeight="1">
      <c r="A1" s="9"/>
      <c r="B1" s="188" t="s">
        <v>26</v>
      </c>
      <c r="C1" s="189"/>
      <c r="D1" s="189"/>
      <c r="E1" s="189"/>
      <c r="F1" s="31"/>
      <c r="G1" s="186" t="s">
        <v>25</v>
      </c>
      <c r="H1" s="187"/>
      <c r="I1" s="187"/>
      <c r="J1" s="187"/>
      <c r="K1" s="187"/>
    </row>
    <row r="2" spans="1:147" s="8" customFormat="1" ht="48" customHeight="1">
      <c r="A2" s="25" t="s">
        <v>240</v>
      </c>
      <c r="B2" s="3" t="s">
        <v>14</v>
      </c>
      <c r="C2" s="3" t="s">
        <v>11</v>
      </c>
      <c r="D2" s="3" t="s">
        <v>3</v>
      </c>
      <c r="E2" s="3" t="s">
        <v>19</v>
      </c>
      <c r="F2" s="31"/>
      <c r="G2" s="3" t="s">
        <v>4</v>
      </c>
      <c r="H2" s="3" t="s">
        <v>5</v>
      </c>
      <c r="I2" s="3" t="s">
        <v>6</v>
      </c>
      <c r="J2" s="3" t="s">
        <v>7</v>
      </c>
      <c r="K2" s="3" t="s">
        <v>8</v>
      </c>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row>
    <row r="3" spans="1:147" s="7" customFormat="1" ht="12.75" customHeight="1">
      <c r="A3" s="68" t="s">
        <v>168</v>
      </c>
      <c r="B3" s="68" t="s">
        <v>169</v>
      </c>
      <c r="C3" s="68" t="s">
        <v>170</v>
      </c>
      <c r="D3" s="166">
        <v>3</v>
      </c>
      <c r="E3" s="68">
        <v>78</v>
      </c>
      <c r="F3" s="166"/>
      <c r="G3" s="166"/>
      <c r="H3" s="166"/>
      <c r="I3" s="166"/>
      <c r="J3" s="166">
        <v>2</v>
      </c>
      <c r="K3" s="166">
        <v>1</v>
      </c>
    </row>
    <row r="4" spans="1:147" s="7" customFormat="1" ht="12.75" customHeight="1">
      <c r="A4" s="69" t="s">
        <v>168</v>
      </c>
      <c r="B4" s="69" t="s">
        <v>171</v>
      </c>
      <c r="C4" s="69" t="s">
        <v>172</v>
      </c>
      <c r="D4" s="64">
        <v>3</v>
      </c>
      <c r="E4" s="69">
        <v>139</v>
      </c>
      <c r="F4" s="64"/>
      <c r="G4" s="64"/>
      <c r="H4" s="64"/>
      <c r="I4" s="64">
        <v>1</v>
      </c>
      <c r="J4" s="64"/>
      <c r="K4" s="64">
        <v>2</v>
      </c>
    </row>
    <row r="5" spans="1:147" s="7" customFormat="1" ht="12.75" customHeight="1">
      <c r="A5" s="32"/>
      <c r="B5" s="33">
        <f>COUNTA(B3:B4)</f>
        <v>2</v>
      </c>
      <c r="C5" s="33"/>
      <c r="D5" s="29">
        <f>SUM(D3:D4)</f>
        <v>6</v>
      </c>
      <c r="E5" s="29">
        <f>SUM(E3:E4)</f>
        <v>217</v>
      </c>
      <c r="F5" s="35"/>
      <c r="G5" s="29">
        <f>SUM(G3:G4)</f>
        <v>0</v>
      </c>
      <c r="H5" s="29">
        <f>SUM(H3:H4)</f>
        <v>0</v>
      </c>
      <c r="I5" s="29">
        <f>SUM(I3:I4)</f>
        <v>1</v>
      </c>
      <c r="J5" s="29">
        <f>SUM(J3:J4)</f>
        <v>2</v>
      </c>
      <c r="K5" s="29">
        <f>SUM(K3:K4)</f>
        <v>3</v>
      </c>
    </row>
    <row r="6" spans="1:147" s="7" customFormat="1" ht="12.75" customHeight="1">
      <c r="A6" s="168"/>
      <c r="B6" s="20"/>
      <c r="C6" s="20"/>
      <c r="D6" s="20"/>
      <c r="E6" s="20"/>
      <c r="F6" s="31"/>
      <c r="G6" s="20"/>
      <c r="H6" s="20"/>
      <c r="I6" s="20"/>
      <c r="J6" s="20"/>
      <c r="K6" s="20"/>
    </row>
    <row r="7" spans="1:147" ht="12.75" customHeight="1">
      <c r="A7" s="68" t="s">
        <v>173</v>
      </c>
      <c r="B7" s="68" t="s">
        <v>174</v>
      </c>
      <c r="C7" s="68" t="s">
        <v>175</v>
      </c>
      <c r="D7" s="146">
        <v>1</v>
      </c>
      <c r="E7" s="68">
        <v>172</v>
      </c>
      <c r="F7" s="146"/>
      <c r="G7" s="146"/>
      <c r="H7" s="146"/>
      <c r="I7" s="146"/>
      <c r="J7" s="146"/>
      <c r="K7" s="146">
        <v>1</v>
      </c>
    </row>
    <row r="8" spans="1:147" ht="12.75" customHeight="1">
      <c r="A8" s="68" t="s">
        <v>173</v>
      </c>
      <c r="B8" s="68" t="s">
        <v>176</v>
      </c>
      <c r="C8" s="68" t="s">
        <v>177</v>
      </c>
      <c r="D8" s="146">
        <v>1</v>
      </c>
      <c r="E8" s="68">
        <v>172</v>
      </c>
      <c r="F8" s="146"/>
      <c r="G8" s="146"/>
      <c r="H8" s="146"/>
      <c r="I8" s="146"/>
      <c r="J8" s="146"/>
      <c r="K8" s="146">
        <v>1</v>
      </c>
    </row>
    <row r="9" spans="1:147" ht="12.75" customHeight="1">
      <c r="A9" s="68" t="s">
        <v>173</v>
      </c>
      <c r="B9" s="68" t="s">
        <v>178</v>
      </c>
      <c r="C9" s="68" t="s">
        <v>179</v>
      </c>
      <c r="D9" s="146">
        <v>1</v>
      </c>
      <c r="E9" s="68">
        <v>180</v>
      </c>
      <c r="F9" s="146"/>
      <c r="G9" s="146"/>
      <c r="H9" s="146"/>
      <c r="I9" s="146"/>
      <c r="J9" s="146"/>
      <c r="K9" s="146">
        <v>1</v>
      </c>
    </row>
    <row r="10" spans="1:147" ht="12.75" customHeight="1">
      <c r="A10" s="68" t="s">
        <v>173</v>
      </c>
      <c r="B10" s="68" t="s">
        <v>182</v>
      </c>
      <c r="C10" s="68" t="s">
        <v>183</v>
      </c>
      <c r="D10" s="146">
        <v>1</v>
      </c>
      <c r="E10" s="68">
        <v>167</v>
      </c>
      <c r="F10" s="146"/>
      <c r="G10" s="146"/>
      <c r="H10" s="146"/>
      <c r="I10" s="146"/>
      <c r="J10" s="146"/>
      <c r="K10" s="146">
        <v>1</v>
      </c>
    </row>
    <row r="11" spans="1:147" ht="12.75" customHeight="1">
      <c r="A11" s="68" t="s">
        <v>173</v>
      </c>
      <c r="B11" s="68" t="s">
        <v>184</v>
      </c>
      <c r="C11" s="68" t="s">
        <v>185</v>
      </c>
      <c r="D11" s="146">
        <v>1</v>
      </c>
      <c r="E11" s="68">
        <v>180</v>
      </c>
      <c r="F11" s="146"/>
      <c r="G11" s="146"/>
      <c r="H11" s="146"/>
      <c r="I11" s="146"/>
      <c r="J11" s="146"/>
      <c r="K11" s="146">
        <v>1</v>
      </c>
    </row>
    <row r="12" spans="1:147" ht="12.75" customHeight="1">
      <c r="A12" s="68" t="s">
        <v>173</v>
      </c>
      <c r="B12" s="68" t="s">
        <v>186</v>
      </c>
      <c r="C12" s="68" t="s">
        <v>187</v>
      </c>
      <c r="D12" s="146">
        <v>1</v>
      </c>
      <c r="E12" s="68">
        <v>172</v>
      </c>
      <c r="F12" s="146"/>
      <c r="G12" s="146"/>
      <c r="H12" s="146"/>
      <c r="I12" s="146"/>
      <c r="J12" s="146"/>
      <c r="K12" s="146">
        <v>1</v>
      </c>
    </row>
    <row r="13" spans="1:147" ht="12.75" customHeight="1">
      <c r="A13" s="68" t="s">
        <v>173</v>
      </c>
      <c r="B13" s="68" t="s">
        <v>188</v>
      </c>
      <c r="C13" s="68" t="s">
        <v>189</v>
      </c>
      <c r="D13" s="146">
        <v>1</v>
      </c>
      <c r="E13" s="68">
        <v>180</v>
      </c>
      <c r="F13" s="146"/>
      <c r="G13" s="146"/>
      <c r="H13" s="146"/>
      <c r="I13" s="146"/>
      <c r="J13" s="146"/>
      <c r="K13" s="146">
        <v>1</v>
      </c>
    </row>
    <row r="14" spans="1:147" ht="12.75" customHeight="1">
      <c r="A14" s="68" t="s">
        <v>173</v>
      </c>
      <c r="B14" s="68" t="s">
        <v>190</v>
      </c>
      <c r="C14" s="68" t="s">
        <v>191</v>
      </c>
      <c r="D14" s="146">
        <v>1</v>
      </c>
      <c r="E14" s="68">
        <v>180</v>
      </c>
      <c r="F14" s="146"/>
      <c r="G14" s="146"/>
      <c r="H14" s="146"/>
      <c r="I14" s="146"/>
      <c r="J14" s="146"/>
      <c r="K14" s="146">
        <v>1</v>
      </c>
    </row>
    <row r="15" spans="1:147" ht="12.75" customHeight="1">
      <c r="A15" s="68" t="s">
        <v>173</v>
      </c>
      <c r="B15" s="68" t="s">
        <v>192</v>
      </c>
      <c r="C15" s="68" t="s">
        <v>193</v>
      </c>
      <c r="D15" s="146">
        <v>1</v>
      </c>
      <c r="E15" s="68">
        <v>180</v>
      </c>
      <c r="F15" s="146"/>
      <c r="G15" s="146"/>
      <c r="H15" s="146"/>
      <c r="I15" s="146"/>
      <c r="J15" s="146"/>
      <c r="K15" s="146">
        <v>1</v>
      </c>
    </row>
    <row r="16" spans="1:147" ht="12.75" customHeight="1">
      <c r="A16" s="68" t="s">
        <v>173</v>
      </c>
      <c r="B16" s="68" t="s">
        <v>194</v>
      </c>
      <c r="C16" s="68" t="s">
        <v>195</v>
      </c>
      <c r="D16" s="146">
        <v>1</v>
      </c>
      <c r="E16" s="68">
        <v>172</v>
      </c>
      <c r="F16" s="146"/>
      <c r="G16" s="146"/>
      <c r="H16" s="146"/>
      <c r="I16" s="146"/>
      <c r="J16" s="146"/>
      <c r="K16" s="146">
        <v>1</v>
      </c>
    </row>
    <row r="17" spans="1:15" ht="12.75" customHeight="1">
      <c r="A17" s="68" t="s">
        <v>173</v>
      </c>
      <c r="B17" s="68" t="s">
        <v>196</v>
      </c>
      <c r="C17" s="68" t="s">
        <v>197</v>
      </c>
      <c r="D17" s="146">
        <v>1</v>
      </c>
      <c r="E17" s="68">
        <v>172</v>
      </c>
      <c r="F17" s="146"/>
      <c r="G17" s="146"/>
      <c r="H17" s="146"/>
      <c r="I17" s="146"/>
      <c r="J17" s="146"/>
      <c r="K17" s="146">
        <v>1</v>
      </c>
    </row>
    <row r="18" spans="1:15" ht="12.75" customHeight="1">
      <c r="A18" s="69" t="s">
        <v>173</v>
      </c>
      <c r="B18" s="69" t="s">
        <v>198</v>
      </c>
      <c r="C18" s="69" t="s">
        <v>199</v>
      </c>
      <c r="D18" s="64">
        <v>1</v>
      </c>
      <c r="E18" s="69">
        <v>180</v>
      </c>
      <c r="F18" s="64"/>
      <c r="G18" s="64"/>
      <c r="H18" s="64"/>
      <c r="I18" s="64"/>
      <c r="J18" s="64"/>
      <c r="K18" s="64">
        <v>1</v>
      </c>
    </row>
    <row r="19" spans="1:15" ht="12.75" customHeight="1">
      <c r="A19" s="32"/>
      <c r="B19" s="33">
        <f>COUNTA(B7:B18)</f>
        <v>12</v>
      </c>
      <c r="C19" s="33"/>
      <c r="D19" s="45">
        <f>SUM(D7:D18)</f>
        <v>12</v>
      </c>
      <c r="E19" s="155">
        <f>SUM(E7:E18)</f>
        <v>2107</v>
      </c>
      <c r="F19" s="45"/>
      <c r="G19" s="45">
        <f>SUM(G7:G18)</f>
        <v>0</v>
      </c>
      <c r="H19" s="45">
        <f>SUM(H7:H18)</f>
        <v>0</v>
      </c>
      <c r="I19" s="45">
        <f>SUM(I7:I18)</f>
        <v>0</v>
      </c>
      <c r="J19" s="45">
        <f>SUM(J7:J18)</f>
        <v>0</v>
      </c>
      <c r="K19" s="45">
        <f>SUM(K7:K18)</f>
        <v>12</v>
      </c>
    </row>
    <row r="20" spans="1:15" ht="12.75" customHeight="1">
      <c r="A20" s="32"/>
      <c r="B20" s="32"/>
      <c r="C20" s="32"/>
      <c r="D20" s="35"/>
      <c r="E20" s="35"/>
      <c r="F20" s="35"/>
      <c r="G20" s="35"/>
      <c r="H20" s="35"/>
      <c r="I20" s="35"/>
      <c r="J20" s="35"/>
      <c r="K20" s="35"/>
    </row>
    <row r="21" spans="1:15" ht="12.75" customHeight="1">
      <c r="A21" s="68" t="s">
        <v>200</v>
      </c>
      <c r="B21" s="68" t="s">
        <v>201</v>
      </c>
      <c r="C21" s="68" t="s">
        <v>202</v>
      </c>
      <c r="D21" s="56">
        <v>1</v>
      </c>
      <c r="E21" s="56">
        <v>43</v>
      </c>
      <c r="F21" s="56"/>
      <c r="G21" s="56"/>
      <c r="H21" s="56"/>
      <c r="I21" s="56"/>
      <c r="J21" s="56"/>
      <c r="K21" s="56">
        <v>1</v>
      </c>
    </row>
    <row r="22" spans="1:15" ht="12.75" customHeight="1">
      <c r="A22" s="68" t="s">
        <v>200</v>
      </c>
      <c r="B22" s="68" t="s">
        <v>203</v>
      </c>
      <c r="C22" s="68" t="s">
        <v>204</v>
      </c>
      <c r="D22" s="146">
        <v>2</v>
      </c>
      <c r="E22" s="146">
        <v>45</v>
      </c>
      <c r="F22" s="146"/>
      <c r="G22" s="146"/>
      <c r="H22" s="146"/>
      <c r="I22" s="146"/>
      <c r="J22" s="146">
        <v>1</v>
      </c>
      <c r="K22" s="146">
        <v>1</v>
      </c>
    </row>
    <row r="23" spans="1:15" ht="12.75" customHeight="1">
      <c r="A23" s="68" t="s">
        <v>200</v>
      </c>
      <c r="B23" s="68" t="s">
        <v>205</v>
      </c>
      <c r="C23" s="68" t="s">
        <v>206</v>
      </c>
      <c r="D23" s="146">
        <v>1</v>
      </c>
      <c r="E23" s="146">
        <v>8</v>
      </c>
      <c r="F23" s="146"/>
      <c r="G23" s="146"/>
      <c r="H23" s="146"/>
      <c r="I23" s="146"/>
      <c r="J23" s="146">
        <v>1</v>
      </c>
      <c r="K23" s="146"/>
    </row>
    <row r="24" spans="1:15" ht="12.75" customHeight="1">
      <c r="A24" s="69" t="s">
        <v>200</v>
      </c>
      <c r="B24" s="69" t="s">
        <v>207</v>
      </c>
      <c r="C24" s="69" t="s">
        <v>208</v>
      </c>
      <c r="D24" s="64">
        <v>1</v>
      </c>
      <c r="E24" s="64">
        <v>8</v>
      </c>
      <c r="F24" s="64"/>
      <c r="G24" s="64"/>
      <c r="H24" s="64"/>
      <c r="I24" s="64"/>
      <c r="J24" s="64">
        <v>1</v>
      </c>
      <c r="K24" s="64"/>
    </row>
    <row r="25" spans="1:15" ht="12.75" customHeight="1">
      <c r="A25" s="32"/>
      <c r="B25" s="33">
        <f>COUNTA(B21:B24)</f>
        <v>4</v>
      </c>
      <c r="C25" s="33"/>
      <c r="D25" s="29">
        <f>SUM(D21:D24)</f>
        <v>5</v>
      </c>
      <c r="E25" s="145">
        <f>SUM(E21:E24)</f>
        <v>104</v>
      </c>
      <c r="F25" s="35"/>
      <c r="G25" s="29">
        <f>SUM(G21:G24)</f>
        <v>0</v>
      </c>
      <c r="H25" s="29">
        <f>SUM(H21:H24)</f>
        <v>0</v>
      </c>
      <c r="I25" s="29">
        <f>SUM(I21:I24)</f>
        <v>0</v>
      </c>
      <c r="J25" s="29">
        <f>SUM(J21:J24)</f>
        <v>3</v>
      </c>
      <c r="K25" s="29">
        <f>SUM(K21:K24)</f>
        <v>2</v>
      </c>
    </row>
    <row r="26" spans="1:15" ht="12.75" customHeight="1">
      <c r="A26" s="32"/>
      <c r="B26" s="32"/>
      <c r="C26" s="32"/>
      <c r="D26" s="35"/>
      <c r="E26" s="35"/>
      <c r="F26" s="35"/>
      <c r="G26" s="35"/>
      <c r="H26" s="35"/>
      <c r="I26" s="35"/>
      <c r="J26" s="35"/>
      <c r="K26" s="35"/>
    </row>
    <row r="27" spans="1:15" ht="12.75" customHeight="1">
      <c r="A27" s="69" t="s">
        <v>224</v>
      </c>
      <c r="B27" s="69" t="s">
        <v>225</v>
      </c>
      <c r="C27" s="69" t="s">
        <v>226</v>
      </c>
      <c r="D27" s="64">
        <v>1</v>
      </c>
      <c r="E27" s="64">
        <v>180</v>
      </c>
      <c r="F27" s="64"/>
      <c r="G27" s="64"/>
      <c r="H27" s="64"/>
      <c r="I27" s="64"/>
      <c r="J27" s="64"/>
      <c r="K27" s="64">
        <v>1</v>
      </c>
    </row>
    <row r="28" spans="1:15" ht="12.75" customHeight="1">
      <c r="A28" s="32"/>
      <c r="B28" s="33">
        <f>COUNTA(B27:B27)</f>
        <v>1</v>
      </c>
      <c r="C28" s="33"/>
      <c r="D28" s="29">
        <f>SUM(D27:D27)</f>
        <v>1</v>
      </c>
      <c r="E28" s="29">
        <f>SUM(E27:E27)</f>
        <v>180</v>
      </c>
      <c r="F28" s="35"/>
      <c r="G28" s="29">
        <f>SUM(G27:G27)</f>
        <v>0</v>
      </c>
      <c r="H28" s="29">
        <f>SUM(H27:H27)</f>
        <v>0</v>
      </c>
      <c r="I28" s="29">
        <f>SUM(I27:I27)</f>
        <v>0</v>
      </c>
      <c r="J28" s="29">
        <f>SUM(J27:J27)</f>
        <v>0</v>
      </c>
      <c r="K28" s="29">
        <f>SUM(K27:K27)</f>
        <v>1</v>
      </c>
      <c r="N28" s="68"/>
      <c r="O28" s="68"/>
    </row>
    <row r="29" spans="1:15" ht="12.75" customHeight="1">
      <c r="A29" s="32"/>
      <c r="B29" s="33"/>
      <c r="C29" s="33"/>
      <c r="D29" s="29"/>
      <c r="E29" s="29"/>
      <c r="F29" s="35"/>
      <c r="G29" s="29"/>
      <c r="H29" s="29"/>
      <c r="I29" s="29"/>
      <c r="J29" s="29"/>
      <c r="K29" s="29"/>
      <c r="N29" s="68"/>
      <c r="O29" s="68"/>
    </row>
    <row r="30" spans="1:15" ht="12.75" customHeight="1">
      <c r="A30" s="69" t="s">
        <v>227</v>
      </c>
      <c r="B30" s="69" t="s">
        <v>228</v>
      </c>
      <c r="C30" s="69" t="s">
        <v>229</v>
      </c>
      <c r="D30" s="64">
        <v>3</v>
      </c>
      <c r="E30" s="64">
        <v>124</v>
      </c>
      <c r="F30" s="64"/>
      <c r="G30" s="64"/>
      <c r="H30" s="64"/>
      <c r="I30" s="64">
        <v>1</v>
      </c>
      <c r="J30" s="64">
        <v>1</v>
      </c>
      <c r="K30" s="64">
        <v>1</v>
      </c>
      <c r="N30" s="68"/>
      <c r="O30" s="68"/>
    </row>
    <row r="31" spans="1:15" ht="12.75" customHeight="1">
      <c r="A31" s="32"/>
      <c r="B31" s="33">
        <f>COUNTA(B30:B30)</f>
        <v>1</v>
      </c>
      <c r="C31" s="33"/>
      <c r="D31" s="29">
        <f>SUM(D30:D30)</f>
        <v>3</v>
      </c>
      <c r="E31" s="29">
        <f>SUM(E30:E30)</f>
        <v>124</v>
      </c>
      <c r="F31" s="35"/>
      <c r="G31" s="29">
        <f>SUM(G30:G30)</f>
        <v>0</v>
      </c>
      <c r="H31" s="29">
        <f>SUM(H30:H30)</f>
        <v>0</v>
      </c>
      <c r="I31" s="29">
        <f>SUM(I30:I30)</f>
        <v>1</v>
      </c>
      <c r="J31" s="29">
        <f>SUM(J30:J30)</f>
        <v>1</v>
      </c>
      <c r="K31" s="29">
        <f>SUM(K30:K30)</f>
        <v>1</v>
      </c>
    </row>
    <row r="32" spans="1:15" ht="12.75" customHeight="1">
      <c r="A32" s="32"/>
      <c r="B32" s="33"/>
      <c r="C32" s="33"/>
      <c r="D32" s="29"/>
      <c r="E32" s="29"/>
      <c r="F32" s="35"/>
      <c r="G32" s="29"/>
      <c r="H32" s="29"/>
      <c r="I32" s="29"/>
      <c r="J32" s="29"/>
      <c r="K32" s="29"/>
    </row>
    <row r="33" spans="2:8" ht="12.75" customHeight="1">
      <c r="B33" s="100" t="s">
        <v>141</v>
      </c>
      <c r="C33" s="116"/>
      <c r="D33" s="117"/>
    </row>
    <row r="34" spans="2:8" ht="12.75" customHeight="1">
      <c r="B34" s="118"/>
      <c r="C34" s="119" t="s">
        <v>142</v>
      </c>
      <c r="D34" s="99">
        <f>SUM(B5+B19+B25+B28+B31)</f>
        <v>20</v>
      </c>
    </row>
    <row r="35" spans="2:8" ht="12.75" customHeight="1">
      <c r="B35" s="118"/>
      <c r="C35" s="119" t="s">
        <v>121</v>
      </c>
      <c r="D35" s="99">
        <f>SUM(D5+D19+D25+D28+D31)</f>
        <v>27</v>
      </c>
    </row>
    <row r="36" spans="2:8" ht="12.75" customHeight="1">
      <c r="B36" s="118"/>
      <c r="C36" s="119" t="s">
        <v>122</v>
      </c>
      <c r="D36" s="98">
        <f>SUM(E5+E19+E25+E28+E31)</f>
        <v>2732</v>
      </c>
    </row>
    <row r="37" spans="2:8" ht="12.75" customHeight="1"/>
    <row r="38" spans="2:8" ht="12.75" customHeight="1">
      <c r="C38" s="103" t="s">
        <v>150</v>
      </c>
      <c r="D38" s="105"/>
      <c r="E38" s="105"/>
      <c r="F38" s="105"/>
      <c r="G38" s="110" t="s">
        <v>109</v>
      </c>
      <c r="H38" s="110" t="s">
        <v>120</v>
      </c>
    </row>
    <row r="39" spans="2:8" ht="12.75" customHeight="1">
      <c r="C39" s="125"/>
      <c r="D39" s="125"/>
      <c r="E39" s="108" t="s">
        <v>145</v>
      </c>
      <c r="G39" s="99">
        <f>SUM(G5+G19+G25+G28+G31)</f>
        <v>0</v>
      </c>
      <c r="H39" s="113">
        <f>G39/(G44)</f>
        <v>0</v>
      </c>
    </row>
    <row r="40" spans="2:8" ht="12.75" customHeight="1">
      <c r="C40" s="125"/>
      <c r="D40" s="125"/>
      <c r="E40" s="108" t="s">
        <v>146</v>
      </c>
      <c r="G40" s="99">
        <f>SUM(H5+H19+H25+H28+H31)</f>
        <v>0</v>
      </c>
      <c r="H40" s="113">
        <f>G40/G44</f>
        <v>0</v>
      </c>
    </row>
    <row r="41" spans="2:8" ht="12.75" customHeight="1">
      <c r="C41" s="125"/>
      <c r="D41" s="125"/>
      <c r="E41" s="108" t="s">
        <v>147</v>
      </c>
      <c r="G41" s="99">
        <f>SUM(I5+I19+I25+I28+I31)</f>
        <v>2</v>
      </c>
      <c r="H41" s="113">
        <f>G41/G44</f>
        <v>7.407407407407407E-2</v>
      </c>
    </row>
    <row r="42" spans="2:8" ht="12.75" customHeight="1">
      <c r="C42" s="125"/>
      <c r="D42" s="125"/>
      <c r="E42" s="108" t="s">
        <v>148</v>
      </c>
      <c r="G42" s="99">
        <f>SUM(J5+J19+J25+J28+J31)</f>
        <v>6</v>
      </c>
      <c r="H42" s="113">
        <f>G42/G44</f>
        <v>0.22222222222222221</v>
      </c>
    </row>
    <row r="43" spans="2:8" ht="12.75" customHeight="1">
      <c r="C43" s="125"/>
      <c r="D43" s="125"/>
      <c r="E43" s="108" t="s">
        <v>149</v>
      </c>
      <c r="G43" s="124">
        <f>SUM(K5+K19+K25+K28+K31)</f>
        <v>19</v>
      </c>
      <c r="H43" s="115">
        <f>G43/G44</f>
        <v>0.70370370370370372</v>
      </c>
    </row>
    <row r="44" spans="2:8" ht="12.75" customHeight="1">
      <c r="C44" s="125"/>
      <c r="D44" s="125"/>
      <c r="E44" s="125"/>
      <c r="F44" s="108"/>
      <c r="G44" s="123">
        <f>SUM(G39:G43)</f>
        <v>27</v>
      </c>
      <c r="H44" s="113">
        <f>SUM(H39:H43)</f>
        <v>1</v>
      </c>
    </row>
  </sheetData>
  <mergeCells count="2">
    <mergeCell ref="G1:K1"/>
    <mergeCell ref="B1:E1"/>
  </mergeCells>
  <phoneticPr fontId="3" type="noConversion"/>
  <printOptions horizontalCentered="1" gridLines="1"/>
  <pageMargins left="0.5" right="0.5" top="1.5" bottom="1" header="0.5" footer="0.5"/>
  <pageSetup scale="80" orientation="landscape" r:id="rId1"/>
  <headerFooter alignWithMargins="0">
    <oddHeader>&amp;C&amp;"Arial,Bold"&amp;16 2010 Swimming Season
Louisiana Beach Action Durations</oddHeader>
    <oddFooter>&amp;R&amp;P of &amp;N</oddFooter>
  </headerFooter>
  <rowBreaks count="1" manualBreakCount="1">
    <brk id="32" max="10" man="1"/>
  </rowBreaks>
</worksheet>
</file>

<file path=xl/worksheets/sheet7.xml><?xml version="1.0" encoding="utf-8"?>
<worksheet xmlns="http://schemas.openxmlformats.org/spreadsheetml/2006/main" xmlns:r="http://schemas.openxmlformats.org/officeDocument/2006/relationships">
  <sheetPr codeName="Sheet7"/>
  <dimension ref="A1:L55"/>
  <sheetViews>
    <sheetView zoomScaleNormal="100" workbookViewId="0">
      <pane ySplit="2" topLeftCell="A3" activePane="bottomLeft" state="frozen"/>
      <selection pane="bottomLeft"/>
    </sheetView>
  </sheetViews>
  <sheetFormatPr defaultRowHeight="12.75"/>
  <cols>
    <col min="1" max="1" width="11.42578125" style="6" customWidth="1"/>
    <col min="2" max="2" width="9" style="6" customWidth="1"/>
    <col min="3" max="3" width="41" style="6" customWidth="1"/>
    <col min="4" max="4" width="0.85546875" style="6" customWidth="1"/>
    <col min="5" max="5" width="9.140625" style="55"/>
    <col min="6" max="6" width="0.85546875" style="6" customWidth="1"/>
    <col min="7" max="9" width="9.140625" style="6"/>
    <col min="10" max="10" width="0.85546875" style="6" customWidth="1"/>
    <col min="11" max="16384" width="9.140625" style="6"/>
  </cols>
  <sheetData>
    <row r="1" spans="1:12" s="51" customFormat="1" ht="12" customHeight="1">
      <c r="B1" s="191" t="s">
        <v>27</v>
      </c>
      <c r="C1" s="191"/>
      <c r="D1" s="66"/>
      <c r="E1" s="67"/>
      <c r="F1" s="66"/>
      <c r="G1" s="190" t="s">
        <v>29</v>
      </c>
      <c r="H1" s="190"/>
      <c r="I1" s="190"/>
      <c r="J1" s="66"/>
      <c r="K1" s="191" t="s">
        <v>36</v>
      </c>
      <c r="L1" s="191"/>
    </row>
    <row r="2" spans="1:12" s="54" customFormat="1" ht="48.75" customHeight="1">
      <c r="A2" s="25" t="s">
        <v>240</v>
      </c>
      <c r="B2" s="3" t="s">
        <v>14</v>
      </c>
      <c r="C2" s="3" t="s">
        <v>11</v>
      </c>
      <c r="D2" s="3"/>
      <c r="E2" s="15" t="s">
        <v>28</v>
      </c>
      <c r="F2" s="3"/>
      <c r="G2" s="3" t="s">
        <v>39</v>
      </c>
      <c r="H2" s="3" t="s">
        <v>15</v>
      </c>
      <c r="I2" s="3" t="s">
        <v>16</v>
      </c>
      <c r="J2" s="3"/>
      <c r="K2" s="3" t="s">
        <v>17</v>
      </c>
      <c r="L2" s="3" t="s">
        <v>18</v>
      </c>
    </row>
    <row r="3" spans="1:12" ht="12.75" customHeight="1">
      <c r="A3" s="68" t="s">
        <v>168</v>
      </c>
      <c r="B3" s="68" t="s">
        <v>169</v>
      </c>
      <c r="C3" s="68" t="s">
        <v>170</v>
      </c>
      <c r="D3" s="68"/>
      <c r="E3" s="68">
        <v>183</v>
      </c>
      <c r="F3" s="5"/>
      <c r="G3" s="13" t="s">
        <v>30</v>
      </c>
      <c r="H3" s="68">
        <v>78</v>
      </c>
      <c r="I3" s="38">
        <f t="shared" ref="I3:I4" si="0">H3/E3</f>
        <v>0.42622950819672129</v>
      </c>
      <c r="J3" s="60"/>
      <c r="K3" s="39">
        <f t="shared" ref="K3:K4" si="1">E3-H3</f>
        <v>105</v>
      </c>
      <c r="L3" s="38">
        <f t="shared" ref="L3:L4" si="2">K3/E3</f>
        <v>0.57377049180327866</v>
      </c>
    </row>
    <row r="4" spans="1:12" ht="12.75" customHeight="1">
      <c r="A4" s="69" t="s">
        <v>168</v>
      </c>
      <c r="B4" s="69" t="s">
        <v>171</v>
      </c>
      <c r="C4" s="69" t="s">
        <v>172</v>
      </c>
      <c r="D4" s="69"/>
      <c r="E4" s="69">
        <v>183</v>
      </c>
      <c r="F4" s="61"/>
      <c r="G4" s="63" t="s">
        <v>30</v>
      </c>
      <c r="H4" s="69">
        <v>139</v>
      </c>
      <c r="I4" s="41">
        <f t="shared" si="0"/>
        <v>0.7595628415300546</v>
      </c>
      <c r="J4" s="62"/>
      <c r="K4" s="42">
        <f t="shared" si="1"/>
        <v>44</v>
      </c>
      <c r="L4" s="41">
        <f t="shared" si="2"/>
        <v>0.24043715846994534</v>
      </c>
    </row>
    <row r="5" spans="1:12">
      <c r="A5" s="32"/>
      <c r="B5" s="33">
        <f>COUNTA(B3:B4)</f>
        <v>2</v>
      </c>
      <c r="C5" s="32"/>
      <c r="E5" s="36">
        <f>SUM(E3:E4)</f>
        <v>366</v>
      </c>
      <c r="F5" s="43"/>
      <c r="G5" s="33">
        <f>COUNTA(G3:G4)</f>
        <v>2</v>
      </c>
      <c r="H5" s="36">
        <f>SUM(H3:H4)</f>
        <v>217</v>
      </c>
      <c r="I5" s="44">
        <f>H5/E5</f>
        <v>0.59289617486338797</v>
      </c>
      <c r="J5" s="45"/>
      <c r="K5" s="36">
        <f>SUM(K3:K4)</f>
        <v>149</v>
      </c>
      <c r="L5" s="44">
        <f>K5/E5</f>
        <v>0.40710382513661203</v>
      </c>
    </row>
    <row r="6" spans="1:12" ht="8.25" customHeight="1">
      <c r="A6" s="32"/>
      <c r="B6" s="33"/>
      <c r="C6" s="32"/>
      <c r="E6" s="36"/>
      <c r="F6" s="43"/>
      <c r="G6" s="33"/>
      <c r="H6" s="36"/>
      <c r="I6" s="44"/>
      <c r="J6" s="45"/>
      <c r="K6" s="36"/>
      <c r="L6" s="44"/>
    </row>
    <row r="7" spans="1:12">
      <c r="A7" s="68" t="s">
        <v>173</v>
      </c>
      <c r="B7" s="68" t="s">
        <v>174</v>
      </c>
      <c r="C7" s="68" t="s">
        <v>175</v>
      </c>
      <c r="D7" s="68"/>
      <c r="E7" s="68">
        <v>183</v>
      </c>
      <c r="F7" s="5"/>
      <c r="G7" s="13" t="s">
        <v>30</v>
      </c>
      <c r="H7" s="68">
        <v>172</v>
      </c>
      <c r="I7" s="38">
        <f t="shared" ref="I7:I18" si="3">H7/E7</f>
        <v>0.93989071038251371</v>
      </c>
      <c r="J7" s="60"/>
      <c r="K7" s="39">
        <f t="shared" ref="K7:K18" si="4">E7-H7</f>
        <v>11</v>
      </c>
      <c r="L7" s="38">
        <f t="shared" ref="L7:L18" si="5">K7/E7</f>
        <v>6.0109289617486336E-2</v>
      </c>
    </row>
    <row r="8" spans="1:12">
      <c r="A8" s="68" t="s">
        <v>173</v>
      </c>
      <c r="B8" s="68" t="s">
        <v>176</v>
      </c>
      <c r="C8" s="68" t="s">
        <v>177</v>
      </c>
      <c r="D8" s="68"/>
      <c r="E8" s="68">
        <v>183</v>
      </c>
      <c r="F8" s="5"/>
      <c r="G8" s="13" t="s">
        <v>30</v>
      </c>
      <c r="H8" s="68">
        <v>172</v>
      </c>
      <c r="I8" s="38">
        <f t="shared" ref="I8:I15" si="6">H8/E8</f>
        <v>0.93989071038251371</v>
      </c>
      <c r="J8" s="60"/>
      <c r="K8" s="39">
        <f t="shared" ref="K8:K15" si="7">E8-H8</f>
        <v>11</v>
      </c>
      <c r="L8" s="38">
        <f t="shared" ref="L8:L15" si="8">K8/E8</f>
        <v>6.0109289617486336E-2</v>
      </c>
    </row>
    <row r="9" spans="1:12">
      <c r="A9" s="68" t="s">
        <v>173</v>
      </c>
      <c r="B9" s="68" t="s">
        <v>178</v>
      </c>
      <c r="C9" s="68" t="s">
        <v>179</v>
      </c>
      <c r="D9" s="68"/>
      <c r="E9" s="68">
        <v>183</v>
      </c>
      <c r="F9" s="5"/>
      <c r="G9" s="13" t="s">
        <v>30</v>
      </c>
      <c r="H9" s="68">
        <v>180</v>
      </c>
      <c r="I9" s="38">
        <f t="shared" si="6"/>
        <v>0.98360655737704916</v>
      </c>
      <c r="J9" s="60"/>
      <c r="K9" s="39">
        <f t="shared" si="7"/>
        <v>3</v>
      </c>
      <c r="L9" s="38">
        <f t="shared" si="8"/>
        <v>1.6393442622950821E-2</v>
      </c>
    </row>
    <row r="10" spans="1:12">
      <c r="A10" s="68" t="s">
        <v>173</v>
      </c>
      <c r="B10" s="68" t="s">
        <v>182</v>
      </c>
      <c r="C10" s="68" t="s">
        <v>183</v>
      </c>
      <c r="D10" s="68"/>
      <c r="E10" s="68">
        <v>183</v>
      </c>
      <c r="F10" s="5"/>
      <c r="G10" s="13" t="s">
        <v>30</v>
      </c>
      <c r="H10" s="68">
        <v>167</v>
      </c>
      <c r="I10" s="38">
        <f t="shared" si="6"/>
        <v>0.91256830601092898</v>
      </c>
      <c r="J10" s="60"/>
      <c r="K10" s="39">
        <f t="shared" si="7"/>
        <v>16</v>
      </c>
      <c r="L10" s="38">
        <f t="shared" si="8"/>
        <v>8.7431693989071038E-2</v>
      </c>
    </row>
    <row r="11" spans="1:12">
      <c r="A11" s="68" t="s">
        <v>173</v>
      </c>
      <c r="B11" s="68" t="s">
        <v>184</v>
      </c>
      <c r="C11" s="68" t="s">
        <v>185</v>
      </c>
      <c r="D11" s="68"/>
      <c r="E11" s="68">
        <v>183</v>
      </c>
      <c r="F11" s="5"/>
      <c r="G11" s="13" t="s">
        <v>30</v>
      </c>
      <c r="H11" s="68">
        <v>180</v>
      </c>
      <c r="I11" s="38">
        <f t="shared" si="6"/>
        <v>0.98360655737704916</v>
      </c>
      <c r="J11" s="60"/>
      <c r="K11" s="39">
        <f t="shared" si="7"/>
        <v>3</v>
      </c>
      <c r="L11" s="38">
        <f t="shared" si="8"/>
        <v>1.6393442622950821E-2</v>
      </c>
    </row>
    <row r="12" spans="1:12">
      <c r="A12" s="68" t="s">
        <v>173</v>
      </c>
      <c r="B12" s="68" t="s">
        <v>186</v>
      </c>
      <c r="C12" s="68" t="s">
        <v>187</v>
      </c>
      <c r="D12" s="68"/>
      <c r="E12" s="68">
        <v>183</v>
      </c>
      <c r="F12" s="5"/>
      <c r="G12" s="13" t="s">
        <v>30</v>
      </c>
      <c r="H12" s="68">
        <v>172</v>
      </c>
      <c r="I12" s="38">
        <f t="shared" si="6"/>
        <v>0.93989071038251371</v>
      </c>
      <c r="J12" s="60"/>
      <c r="K12" s="39">
        <f t="shared" si="7"/>
        <v>11</v>
      </c>
      <c r="L12" s="38">
        <f t="shared" si="8"/>
        <v>6.0109289617486336E-2</v>
      </c>
    </row>
    <row r="13" spans="1:12">
      <c r="A13" s="68" t="s">
        <v>173</v>
      </c>
      <c r="B13" s="68" t="s">
        <v>188</v>
      </c>
      <c r="C13" s="68" t="s">
        <v>189</v>
      </c>
      <c r="D13" s="68"/>
      <c r="E13" s="68">
        <v>183</v>
      </c>
      <c r="F13" s="5"/>
      <c r="G13" s="13" t="s">
        <v>30</v>
      </c>
      <c r="H13" s="68">
        <v>180</v>
      </c>
      <c r="I13" s="38">
        <f t="shared" si="6"/>
        <v>0.98360655737704916</v>
      </c>
      <c r="J13" s="60"/>
      <c r="K13" s="39">
        <f t="shared" si="7"/>
        <v>3</v>
      </c>
      <c r="L13" s="38">
        <f t="shared" si="8"/>
        <v>1.6393442622950821E-2</v>
      </c>
    </row>
    <row r="14" spans="1:12">
      <c r="A14" s="68" t="s">
        <v>173</v>
      </c>
      <c r="B14" s="68" t="s">
        <v>190</v>
      </c>
      <c r="C14" s="68" t="s">
        <v>191</v>
      </c>
      <c r="D14" s="68"/>
      <c r="E14" s="68">
        <v>183</v>
      </c>
      <c r="F14" s="5"/>
      <c r="G14" s="13" t="s">
        <v>30</v>
      </c>
      <c r="H14" s="68">
        <v>180</v>
      </c>
      <c r="I14" s="38">
        <f t="shared" si="6"/>
        <v>0.98360655737704916</v>
      </c>
      <c r="J14" s="60"/>
      <c r="K14" s="39">
        <f t="shared" si="7"/>
        <v>3</v>
      </c>
      <c r="L14" s="38">
        <f t="shared" si="8"/>
        <v>1.6393442622950821E-2</v>
      </c>
    </row>
    <row r="15" spans="1:12">
      <c r="A15" s="68" t="s">
        <v>173</v>
      </c>
      <c r="B15" s="68" t="s">
        <v>192</v>
      </c>
      <c r="C15" s="68" t="s">
        <v>193</v>
      </c>
      <c r="D15" s="68"/>
      <c r="E15" s="68">
        <v>183</v>
      </c>
      <c r="F15" s="5"/>
      <c r="G15" s="13" t="s">
        <v>30</v>
      </c>
      <c r="H15" s="68">
        <v>180</v>
      </c>
      <c r="I15" s="38">
        <f t="shared" si="6"/>
        <v>0.98360655737704916</v>
      </c>
      <c r="J15" s="60"/>
      <c r="K15" s="39">
        <f t="shared" si="7"/>
        <v>3</v>
      </c>
      <c r="L15" s="38">
        <f t="shared" si="8"/>
        <v>1.6393442622950821E-2</v>
      </c>
    </row>
    <row r="16" spans="1:12">
      <c r="A16" s="68" t="s">
        <v>173</v>
      </c>
      <c r="B16" s="68" t="s">
        <v>194</v>
      </c>
      <c r="C16" s="68" t="s">
        <v>195</v>
      </c>
      <c r="D16" s="68"/>
      <c r="E16" s="68">
        <v>183</v>
      </c>
      <c r="F16" s="5"/>
      <c r="G16" s="13" t="s">
        <v>30</v>
      </c>
      <c r="H16" s="68">
        <v>172</v>
      </c>
      <c r="I16" s="38">
        <f t="shared" si="3"/>
        <v>0.93989071038251371</v>
      </c>
      <c r="J16" s="60"/>
      <c r="K16" s="39">
        <f t="shared" si="4"/>
        <v>11</v>
      </c>
      <c r="L16" s="38">
        <f t="shared" si="5"/>
        <v>6.0109289617486336E-2</v>
      </c>
    </row>
    <row r="17" spans="1:12">
      <c r="A17" s="68" t="s">
        <v>173</v>
      </c>
      <c r="B17" s="68" t="s">
        <v>196</v>
      </c>
      <c r="C17" s="68" t="s">
        <v>197</v>
      </c>
      <c r="D17" s="68"/>
      <c r="E17" s="68">
        <v>183</v>
      </c>
      <c r="F17" s="5"/>
      <c r="G17" s="13" t="s">
        <v>30</v>
      </c>
      <c r="H17" s="68">
        <v>172</v>
      </c>
      <c r="I17" s="38">
        <f t="shared" si="3"/>
        <v>0.93989071038251371</v>
      </c>
      <c r="J17" s="60"/>
      <c r="K17" s="39">
        <f t="shared" si="4"/>
        <v>11</v>
      </c>
      <c r="L17" s="38">
        <f t="shared" si="5"/>
        <v>6.0109289617486336E-2</v>
      </c>
    </row>
    <row r="18" spans="1:12">
      <c r="A18" s="69" t="s">
        <v>173</v>
      </c>
      <c r="B18" s="69" t="s">
        <v>198</v>
      </c>
      <c r="C18" s="69" t="s">
        <v>199</v>
      </c>
      <c r="D18" s="69"/>
      <c r="E18" s="69">
        <v>183</v>
      </c>
      <c r="F18" s="61"/>
      <c r="G18" s="63" t="s">
        <v>30</v>
      </c>
      <c r="H18" s="69">
        <v>180</v>
      </c>
      <c r="I18" s="41">
        <f t="shared" si="3"/>
        <v>0.98360655737704916</v>
      </c>
      <c r="J18" s="62"/>
      <c r="K18" s="42">
        <f t="shared" si="4"/>
        <v>3</v>
      </c>
      <c r="L18" s="41">
        <f t="shared" si="5"/>
        <v>1.6393442622950821E-2</v>
      </c>
    </row>
    <row r="19" spans="1:12">
      <c r="A19" s="32"/>
      <c r="B19" s="33">
        <f>COUNTA(B7:B18)</f>
        <v>12</v>
      </c>
      <c r="C19" s="32"/>
      <c r="E19" s="36">
        <f>SUM(E7:E18)</f>
        <v>2196</v>
      </c>
      <c r="F19" s="43"/>
      <c r="G19" s="33">
        <f>COUNTA(G7:G18)</f>
        <v>12</v>
      </c>
      <c r="H19" s="36">
        <f>SUM(H7:H18)</f>
        <v>2107</v>
      </c>
      <c r="I19" s="44">
        <f>H19/E19</f>
        <v>0.95947176684881608</v>
      </c>
      <c r="J19" s="45"/>
      <c r="K19" s="50">
        <f>E19-H19</f>
        <v>89</v>
      </c>
      <c r="L19" s="44">
        <f>K19/E19</f>
        <v>4.0528233151183972E-2</v>
      </c>
    </row>
    <row r="20" spans="1:12" ht="8.25" customHeight="1">
      <c r="A20" s="32"/>
      <c r="B20" s="32"/>
      <c r="C20" s="32"/>
      <c r="H20" s="37"/>
      <c r="I20" s="37"/>
      <c r="J20" s="37"/>
      <c r="K20" s="37"/>
      <c r="L20" s="37"/>
    </row>
    <row r="21" spans="1:12">
      <c r="A21" s="68" t="s">
        <v>200</v>
      </c>
      <c r="B21" s="68" t="s">
        <v>201</v>
      </c>
      <c r="C21" s="68" t="s">
        <v>202</v>
      </c>
      <c r="D21" s="68"/>
      <c r="E21" s="68">
        <v>183</v>
      </c>
      <c r="F21" s="5"/>
      <c r="G21" s="13" t="s">
        <v>30</v>
      </c>
      <c r="H21" s="147">
        <v>43</v>
      </c>
      <c r="I21" s="38">
        <f t="shared" ref="I21:I27" si="9">H21/E21</f>
        <v>0.23497267759562843</v>
      </c>
      <c r="J21" s="60"/>
      <c r="K21" s="39">
        <f t="shared" ref="K21:K27" si="10">E21-H21</f>
        <v>140</v>
      </c>
      <c r="L21" s="38">
        <f t="shared" ref="L21:L27" si="11">K21/E21</f>
        <v>0.76502732240437155</v>
      </c>
    </row>
    <row r="22" spans="1:12">
      <c r="A22" s="68" t="s">
        <v>200</v>
      </c>
      <c r="B22" s="68" t="s">
        <v>203</v>
      </c>
      <c r="C22" s="68" t="s">
        <v>204</v>
      </c>
      <c r="D22" s="68"/>
      <c r="E22" s="68">
        <v>183</v>
      </c>
      <c r="F22" s="5"/>
      <c r="G22" s="13" t="s">
        <v>30</v>
      </c>
      <c r="H22" s="147">
        <v>45</v>
      </c>
      <c r="I22" s="38">
        <f t="shared" si="9"/>
        <v>0.24590163934426229</v>
      </c>
      <c r="J22" s="60"/>
      <c r="K22" s="39">
        <f t="shared" si="10"/>
        <v>138</v>
      </c>
      <c r="L22" s="38">
        <f t="shared" si="11"/>
        <v>0.75409836065573765</v>
      </c>
    </row>
    <row r="23" spans="1:12">
      <c r="A23" s="68" t="s">
        <v>200</v>
      </c>
      <c r="B23" s="68" t="s">
        <v>205</v>
      </c>
      <c r="C23" s="68" t="s">
        <v>206</v>
      </c>
      <c r="D23" s="68"/>
      <c r="E23" s="68">
        <v>183</v>
      </c>
      <c r="F23" s="5"/>
      <c r="G23" s="13" t="s">
        <v>30</v>
      </c>
      <c r="H23" s="147">
        <v>8</v>
      </c>
      <c r="I23" s="38">
        <f t="shared" si="9"/>
        <v>4.3715846994535519E-2</v>
      </c>
      <c r="J23" s="60"/>
      <c r="K23" s="39">
        <f t="shared" si="10"/>
        <v>175</v>
      </c>
      <c r="L23" s="38">
        <f t="shared" si="11"/>
        <v>0.95628415300546443</v>
      </c>
    </row>
    <row r="24" spans="1:12">
      <c r="A24" s="68" t="s">
        <v>200</v>
      </c>
      <c r="B24" s="68" t="s">
        <v>207</v>
      </c>
      <c r="C24" s="68" t="s">
        <v>208</v>
      </c>
      <c r="D24" s="68"/>
      <c r="E24" s="68">
        <v>183</v>
      </c>
      <c r="F24" s="5"/>
      <c r="G24" s="13" t="s">
        <v>30</v>
      </c>
      <c r="H24" s="147">
        <v>8</v>
      </c>
      <c r="I24" s="38">
        <f t="shared" si="9"/>
        <v>4.3715846994535519E-2</v>
      </c>
      <c r="J24" s="60"/>
      <c r="K24" s="39">
        <f t="shared" si="10"/>
        <v>175</v>
      </c>
      <c r="L24" s="38">
        <f t="shared" si="11"/>
        <v>0.95628415300546443</v>
      </c>
    </row>
    <row r="25" spans="1:12">
      <c r="A25" s="68" t="s">
        <v>200</v>
      </c>
      <c r="B25" s="68" t="s">
        <v>209</v>
      </c>
      <c r="C25" s="68" t="s">
        <v>210</v>
      </c>
      <c r="D25" s="68"/>
      <c r="E25" s="68">
        <v>183</v>
      </c>
      <c r="F25" s="5"/>
      <c r="G25" s="13"/>
      <c r="H25" s="68"/>
      <c r="I25" s="38">
        <f t="shared" si="9"/>
        <v>0</v>
      </c>
      <c r="J25" s="60"/>
      <c r="K25" s="39">
        <f t="shared" si="10"/>
        <v>183</v>
      </c>
      <c r="L25" s="38">
        <f t="shared" si="11"/>
        <v>1</v>
      </c>
    </row>
    <row r="26" spans="1:12">
      <c r="A26" s="68" t="s">
        <v>200</v>
      </c>
      <c r="B26" s="68" t="s">
        <v>211</v>
      </c>
      <c r="C26" s="68" t="s">
        <v>212</v>
      </c>
      <c r="D26" s="68"/>
      <c r="E26" s="68">
        <v>183</v>
      </c>
      <c r="F26" s="5"/>
      <c r="G26" s="13"/>
      <c r="H26" s="68"/>
      <c r="I26" s="38">
        <f t="shared" si="9"/>
        <v>0</v>
      </c>
      <c r="J26" s="60"/>
      <c r="K26" s="39">
        <f t="shared" si="10"/>
        <v>183</v>
      </c>
      <c r="L26" s="38">
        <f t="shared" si="11"/>
        <v>1</v>
      </c>
    </row>
    <row r="27" spans="1:12">
      <c r="A27" s="69" t="s">
        <v>200</v>
      </c>
      <c r="B27" s="69" t="s">
        <v>213</v>
      </c>
      <c r="C27" s="69" t="s">
        <v>214</v>
      </c>
      <c r="D27" s="69"/>
      <c r="E27" s="69">
        <v>183</v>
      </c>
      <c r="F27" s="61"/>
      <c r="G27" s="63"/>
      <c r="H27" s="69"/>
      <c r="I27" s="41">
        <f t="shared" si="9"/>
        <v>0</v>
      </c>
      <c r="J27" s="62"/>
      <c r="K27" s="42">
        <f t="shared" si="10"/>
        <v>183</v>
      </c>
      <c r="L27" s="41">
        <f t="shared" si="11"/>
        <v>1</v>
      </c>
    </row>
    <row r="28" spans="1:12">
      <c r="A28" s="32"/>
      <c r="B28" s="33">
        <f>COUNTA(B21:B27)</f>
        <v>7</v>
      </c>
      <c r="C28" s="32"/>
      <c r="E28" s="36">
        <f>SUM(E21:E27)</f>
        <v>1281</v>
      </c>
      <c r="F28" s="43"/>
      <c r="G28" s="33">
        <f>COUNTA(G21:G27)</f>
        <v>4</v>
      </c>
      <c r="H28" s="36">
        <f>SUM(H21:H27)</f>
        <v>104</v>
      </c>
      <c r="I28" s="44">
        <f>H28/E28</f>
        <v>8.1186572989851685E-2</v>
      </c>
      <c r="J28" s="45"/>
      <c r="K28" s="50">
        <f>E28-H28</f>
        <v>1177</v>
      </c>
      <c r="L28" s="44">
        <f>K28/E28</f>
        <v>0.91881342701014834</v>
      </c>
    </row>
    <row r="29" spans="1:12">
      <c r="A29" s="32"/>
      <c r="B29" s="33"/>
      <c r="C29" s="32"/>
      <c r="E29" s="36"/>
      <c r="F29" s="43"/>
      <c r="G29" s="33"/>
      <c r="H29" s="36"/>
      <c r="I29" s="44"/>
      <c r="J29" s="131"/>
      <c r="K29" s="50"/>
      <c r="L29" s="44"/>
    </row>
    <row r="30" spans="1:12">
      <c r="A30" s="68" t="s">
        <v>215</v>
      </c>
      <c r="B30" s="68" t="s">
        <v>216</v>
      </c>
      <c r="C30" s="68" t="s">
        <v>217</v>
      </c>
      <c r="D30" s="68"/>
      <c r="E30" s="68">
        <v>183</v>
      </c>
      <c r="F30" s="5"/>
      <c r="G30" s="13"/>
      <c r="H30" s="68"/>
      <c r="I30" s="38">
        <f t="shared" ref="I30:I33" si="12">H30/E30</f>
        <v>0</v>
      </c>
      <c r="J30" s="60"/>
      <c r="K30" s="39">
        <f t="shared" ref="K30:K33" si="13">E30-H30</f>
        <v>183</v>
      </c>
      <c r="L30" s="38">
        <f t="shared" ref="L30:L33" si="14">K30/E30</f>
        <v>1</v>
      </c>
    </row>
    <row r="31" spans="1:12">
      <c r="A31" s="68" t="s">
        <v>215</v>
      </c>
      <c r="B31" s="68" t="s">
        <v>218</v>
      </c>
      <c r="C31" s="68" t="s">
        <v>219</v>
      </c>
      <c r="D31" s="68"/>
      <c r="E31" s="68">
        <v>183</v>
      </c>
      <c r="F31" s="5"/>
      <c r="G31" s="13"/>
      <c r="H31" s="68"/>
      <c r="I31" s="38">
        <f t="shared" ref="I31:I32" si="15">H31/E31</f>
        <v>0</v>
      </c>
      <c r="J31" s="60"/>
      <c r="K31" s="39">
        <f t="shared" ref="K31:K32" si="16">E31-H31</f>
        <v>183</v>
      </c>
      <c r="L31" s="38">
        <f t="shared" ref="L31:L32" si="17">K31/E31</f>
        <v>1</v>
      </c>
    </row>
    <row r="32" spans="1:12">
      <c r="A32" s="68" t="s">
        <v>215</v>
      </c>
      <c r="B32" s="68" t="s">
        <v>220</v>
      </c>
      <c r="C32" s="68" t="s">
        <v>221</v>
      </c>
      <c r="D32" s="68"/>
      <c r="E32" s="68">
        <v>183</v>
      </c>
      <c r="F32" s="5"/>
      <c r="G32" s="13"/>
      <c r="H32" s="68"/>
      <c r="I32" s="38">
        <f t="shared" si="15"/>
        <v>0</v>
      </c>
      <c r="J32" s="60"/>
      <c r="K32" s="39">
        <f t="shared" si="16"/>
        <v>183</v>
      </c>
      <c r="L32" s="38">
        <f t="shared" si="17"/>
        <v>1</v>
      </c>
    </row>
    <row r="33" spans="1:12">
      <c r="A33" s="69" t="s">
        <v>215</v>
      </c>
      <c r="B33" s="69" t="s">
        <v>222</v>
      </c>
      <c r="C33" s="69" t="s">
        <v>223</v>
      </c>
      <c r="D33" s="69"/>
      <c r="E33" s="69">
        <v>183</v>
      </c>
      <c r="F33" s="61"/>
      <c r="G33" s="40"/>
      <c r="H33" s="40"/>
      <c r="I33" s="41">
        <f t="shared" si="12"/>
        <v>0</v>
      </c>
      <c r="J33" s="62"/>
      <c r="K33" s="42">
        <f t="shared" si="13"/>
        <v>183</v>
      </c>
      <c r="L33" s="41">
        <f t="shared" si="14"/>
        <v>1</v>
      </c>
    </row>
    <row r="34" spans="1:12">
      <c r="A34" s="32"/>
      <c r="B34" s="33">
        <f>COUNTA(B30:B33)</f>
        <v>4</v>
      </c>
      <c r="C34" s="32"/>
      <c r="E34" s="36">
        <f>SUM(E30:E33)</f>
        <v>732</v>
      </c>
      <c r="F34" s="43"/>
      <c r="G34" s="33">
        <f>COUNTA(G30:G33)</f>
        <v>0</v>
      </c>
      <c r="H34" s="36">
        <f>SUM(H30:H33)</f>
        <v>0</v>
      </c>
      <c r="I34" s="44">
        <f>H34/E34</f>
        <v>0</v>
      </c>
      <c r="J34" s="131"/>
      <c r="K34" s="50">
        <f>E34-H34</f>
        <v>732</v>
      </c>
      <c r="L34" s="44">
        <f>K34/E34</f>
        <v>1</v>
      </c>
    </row>
    <row r="35" spans="1:12">
      <c r="A35" s="32"/>
      <c r="B35" s="33"/>
      <c r="C35" s="32"/>
      <c r="E35" s="36"/>
      <c r="F35" s="43"/>
      <c r="G35" s="33"/>
      <c r="H35" s="36"/>
      <c r="I35" s="44"/>
      <c r="J35" s="131"/>
      <c r="K35" s="50"/>
      <c r="L35" s="44"/>
    </row>
    <row r="36" spans="1:12">
      <c r="A36" s="69" t="s">
        <v>224</v>
      </c>
      <c r="B36" s="69" t="s">
        <v>225</v>
      </c>
      <c r="C36" s="69" t="s">
        <v>226</v>
      </c>
      <c r="D36" s="69"/>
      <c r="E36" s="69">
        <v>183</v>
      </c>
      <c r="F36" s="61"/>
      <c r="G36" s="63" t="s">
        <v>30</v>
      </c>
      <c r="H36" s="40">
        <v>180</v>
      </c>
      <c r="I36" s="41">
        <f t="shared" ref="I36" si="18">H36/E36</f>
        <v>0.98360655737704916</v>
      </c>
      <c r="J36" s="62"/>
      <c r="K36" s="42">
        <f t="shared" ref="K36" si="19">E36-H36</f>
        <v>3</v>
      </c>
      <c r="L36" s="41">
        <f t="shared" ref="L36" si="20">K36/E36</f>
        <v>1.6393442622950821E-2</v>
      </c>
    </row>
    <row r="37" spans="1:12">
      <c r="A37" s="32"/>
      <c r="B37" s="33">
        <f>COUNTA(B36:B36)</f>
        <v>1</v>
      </c>
      <c r="C37" s="32"/>
      <c r="E37" s="36">
        <f>SUM(E36:E36)</f>
        <v>183</v>
      </c>
      <c r="F37" s="43"/>
      <c r="G37" s="33">
        <f>COUNTA(G36:G36)</f>
        <v>1</v>
      </c>
      <c r="H37" s="36">
        <f>SUM(H36:H36)</f>
        <v>180</v>
      </c>
      <c r="I37" s="44">
        <f>H37/E37</f>
        <v>0.98360655737704916</v>
      </c>
      <c r="J37" s="131"/>
      <c r="K37" s="50">
        <f>E37-H37</f>
        <v>3</v>
      </c>
      <c r="L37" s="44">
        <f>K37/E37</f>
        <v>1.6393442622950821E-2</v>
      </c>
    </row>
    <row r="38" spans="1:12">
      <c r="A38" s="32"/>
      <c r="B38" s="33"/>
      <c r="C38" s="32"/>
      <c r="E38" s="36"/>
      <c r="F38" s="43"/>
      <c r="G38" s="33"/>
      <c r="H38" s="36"/>
      <c r="I38" s="44"/>
      <c r="J38" s="131"/>
      <c r="K38" s="50"/>
      <c r="L38" s="44"/>
    </row>
    <row r="39" spans="1:12">
      <c r="A39" s="69" t="s">
        <v>227</v>
      </c>
      <c r="B39" s="69" t="s">
        <v>228</v>
      </c>
      <c r="C39" s="69" t="s">
        <v>229</v>
      </c>
      <c r="D39" s="69"/>
      <c r="E39" s="69">
        <v>183</v>
      </c>
      <c r="F39" s="61"/>
      <c r="G39" s="63" t="s">
        <v>30</v>
      </c>
      <c r="H39" s="64">
        <v>124</v>
      </c>
      <c r="I39" s="41">
        <f t="shared" ref="I39" si="21">H39/E39</f>
        <v>0.67759562841530052</v>
      </c>
      <c r="J39" s="62"/>
      <c r="K39" s="42">
        <f t="shared" ref="K39" si="22">E39-H39</f>
        <v>59</v>
      </c>
      <c r="L39" s="41">
        <f t="shared" ref="L39" si="23">K39/E39</f>
        <v>0.32240437158469948</v>
      </c>
    </row>
    <row r="40" spans="1:12">
      <c r="A40" s="32"/>
      <c r="B40" s="33">
        <f>COUNTA(B39:B39)</f>
        <v>1</v>
      </c>
      <c r="C40" s="32"/>
      <c r="E40" s="36">
        <f>SUM(E39:E39)</f>
        <v>183</v>
      </c>
      <c r="F40" s="43"/>
      <c r="G40" s="33">
        <f>COUNTA(G39:G39)</f>
        <v>1</v>
      </c>
      <c r="H40" s="36">
        <f>SUM(H39:H39)</f>
        <v>124</v>
      </c>
      <c r="I40" s="44">
        <f>H40/E40</f>
        <v>0.67759562841530052</v>
      </c>
      <c r="J40" s="131"/>
      <c r="K40" s="50">
        <f>E40-H40</f>
        <v>59</v>
      </c>
      <c r="L40" s="44">
        <f>K40/E40</f>
        <v>0.32240437158469948</v>
      </c>
    </row>
    <row r="41" spans="1:12">
      <c r="A41" s="32"/>
      <c r="B41" s="33"/>
      <c r="C41" s="32"/>
      <c r="E41" s="36"/>
      <c r="F41" s="43"/>
      <c r="G41" s="33"/>
      <c r="H41" s="36"/>
      <c r="I41" s="44"/>
      <c r="J41" s="131"/>
      <c r="K41" s="50"/>
      <c r="L41" s="44"/>
    </row>
    <row r="42" spans="1:12">
      <c r="A42" s="32"/>
      <c r="B42" s="33"/>
      <c r="C42" s="32"/>
      <c r="E42" s="36"/>
      <c r="F42" s="43"/>
      <c r="G42" s="33"/>
      <c r="H42" s="36"/>
      <c r="I42" s="44"/>
      <c r="J42" s="73"/>
      <c r="K42" s="50"/>
      <c r="L42" s="44"/>
    </row>
    <row r="43" spans="1:12">
      <c r="B43" s="100" t="s">
        <v>151</v>
      </c>
      <c r="C43" s="116"/>
      <c r="D43" s="117"/>
      <c r="G43" s="37"/>
      <c r="H43" s="37"/>
    </row>
    <row r="44" spans="1:12">
      <c r="B44" s="100"/>
      <c r="C44" s="119" t="s">
        <v>114</v>
      </c>
      <c r="D44" s="117"/>
      <c r="E44" s="99">
        <f>SUM(B5+B19+B28+B34+B37+B40)</f>
        <v>27</v>
      </c>
      <c r="G44" s="37"/>
      <c r="H44" s="37"/>
    </row>
    <row r="45" spans="1:12">
      <c r="B45" s="100"/>
      <c r="C45" s="119" t="s">
        <v>152</v>
      </c>
      <c r="D45" s="117"/>
      <c r="E45" s="98">
        <f>SUM(E5+E19+E28+E34+E37+E40)</f>
        <v>4941</v>
      </c>
      <c r="G45" s="37"/>
      <c r="H45" s="37"/>
    </row>
    <row r="46" spans="1:12">
      <c r="B46" s="118"/>
      <c r="C46" s="119" t="s">
        <v>142</v>
      </c>
      <c r="D46" s="99"/>
      <c r="E46" s="99">
        <f>SUM(G5+G19+G28+G34+G37+G40)</f>
        <v>20</v>
      </c>
      <c r="G46" s="37"/>
      <c r="H46" s="37"/>
    </row>
    <row r="47" spans="1:12">
      <c r="B47" s="118"/>
      <c r="C47" s="119" t="s">
        <v>153</v>
      </c>
      <c r="D47" s="99" t="e">
        <f>SUM(D20+D25+D28+#REF!)</f>
        <v>#REF!</v>
      </c>
      <c r="E47" s="98">
        <f>SUM(H5+H19+H28+H34+H37+H40)</f>
        <v>2732</v>
      </c>
      <c r="G47" s="37"/>
      <c r="H47" s="37"/>
    </row>
    <row r="48" spans="1:12">
      <c r="B48" s="118"/>
      <c r="C48" s="119" t="s">
        <v>154</v>
      </c>
      <c r="D48" s="99" t="e">
        <f>SUM(E20+E25+E28+#REF!)</f>
        <v>#REF!</v>
      </c>
      <c r="E48" s="127">
        <f>E47/E45</f>
        <v>0.55292450920866221</v>
      </c>
      <c r="G48" s="37"/>
      <c r="H48" s="37"/>
    </row>
    <row r="49" spans="3:8">
      <c r="C49" s="119" t="s">
        <v>155</v>
      </c>
      <c r="E49" s="98">
        <f>SUM(K5+K19+K28+K34+K37+K40)</f>
        <v>2209</v>
      </c>
      <c r="G49" s="37"/>
      <c r="H49" s="37"/>
    </row>
    <row r="50" spans="3:8">
      <c r="C50" s="119" t="s">
        <v>156</v>
      </c>
      <c r="E50" s="127">
        <f>E49/E45</f>
        <v>0.44707549079133779</v>
      </c>
      <c r="G50" s="37"/>
      <c r="H50" s="37"/>
    </row>
    <row r="51" spans="3:8">
      <c r="G51" s="37"/>
      <c r="H51" s="37"/>
    </row>
    <row r="52" spans="3:8">
      <c r="G52" s="37"/>
      <c r="H52" s="37"/>
    </row>
    <row r="53" spans="3:8">
      <c r="G53" s="37"/>
      <c r="H53" s="37"/>
    </row>
    <row r="54" spans="3:8">
      <c r="G54" s="37"/>
      <c r="H54" s="37"/>
    </row>
    <row r="55" spans="3:8">
      <c r="G55" s="37"/>
      <c r="H55" s="37"/>
    </row>
  </sheetData>
  <mergeCells count="3">
    <mergeCell ref="G1:I1"/>
    <mergeCell ref="K1:L1"/>
    <mergeCell ref="B1:C1"/>
  </mergeCells>
  <phoneticPr fontId="3" type="noConversion"/>
  <printOptions horizontalCentered="1" gridLines="1"/>
  <pageMargins left="0.5" right="0.5" top="1.5" bottom="0.75" header="0.5" footer="0.5"/>
  <pageSetup scale="80" orientation="landscape" r:id="rId1"/>
  <headerFooter alignWithMargins="0">
    <oddHeader>&amp;C&amp;"Arial,Bold"&amp;16 2010 Swimming Season
Louisiana Beach Days at Monitored Beaches</oddHeader>
    <oddFooter>&amp;R&amp;P of &amp;N</oddFooter>
  </headerFooter>
  <rowBreaks count="1" manualBreakCount="1">
    <brk id="41" max="11" man="1"/>
  </rowBreaks>
</worksheet>
</file>

<file path=xl/worksheets/sheet8.xml><?xml version="1.0" encoding="utf-8"?>
<worksheet xmlns="http://schemas.openxmlformats.org/spreadsheetml/2006/main" xmlns:r="http://schemas.openxmlformats.org/officeDocument/2006/relationships">
  <dimension ref="A1:L41"/>
  <sheetViews>
    <sheetView workbookViewId="0"/>
  </sheetViews>
  <sheetFormatPr defaultRowHeight="12.75"/>
  <cols>
    <col min="1" max="1" width="12.5703125" style="28" customWidth="1"/>
    <col min="2" max="2" width="7.7109375" style="28" customWidth="1"/>
    <col min="3" max="3" width="33" style="28" customWidth="1"/>
    <col min="4" max="4" width="5.5703125" style="51" customWidth="1"/>
    <col min="5" max="5" width="8.5703125" style="51" customWidth="1"/>
    <col min="6" max="6" width="9.7109375" style="5" customWidth="1"/>
    <col min="7" max="7" width="8.7109375" style="5" customWidth="1"/>
    <col min="8" max="8" width="11" style="5" customWidth="1"/>
    <col min="9" max="9" width="9.140625" style="24"/>
    <col min="10" max="11" width="9.140625" style="24" customWidth="1"/>
    <col min="12" max="16384" width="9.140625" style="24"/>
  </cols>
  <sheetData>
    <row r="1" spans="1:12" ht="41.25" customHeight="1">
      <c r="A1" s="25" t="s">
        <v>240</v>
      </c>
      <c r="B1" s="25" t="s">
        <v>12</v>
      </c>
      <c r="C1" s="25" t="s">
        <v>13</v>
      </c>
      <c r="D1" s="3" t="s">
        <v>68</v>
      </c>
      <c r="E1" s="75" t="s">
        <v>237</v>
      </c>
      <c r="F1" s="3" t="s">
        <v>71</v>
      </c>
      <c r="G1" s="3" t="s">
        <v>69</v>
      </c>
      <c r="H1" s="3" t="s">
        <v>70</v>
      </c>
      <c r="I1" s="15" t="s">
        <v>28</v>
      </c>
      <c r="J1" s="3" t="s">
        <v>39</v>
      </c>
      <c r="K1" s="3" t="s">
        <v>15</v>
      </c>
      <c r="L1" s="3" t="s">
        <v>16</v>
      </c>
    </row>
    <row r="2" spans="1:12" ht="12.75" customHeight="1">
      <c r="A2" s="68" t="s">
        <v>168</v>
      </c>
      <c r="B2" s="68" t="s">
        <v>169</v>
      </c>
      <c r="C2" s="68" t="s">
        <v>170</v>
      </c>
      <c r="D2" s="68">
        <v>1</v>
      </c>
      <c r="E2" s="141">
        <v>0.42</v>
      </c>
      <c r="F2" s="68" t="s">
        <v>30</v>
      </c>
      <c r="G2" s="68">
        <v>1</v>
      </c>
      <c r="H2" s="68" t="s">
        <v>232</v>
      </c>
      <c r="I2" s="68">
        <v>183</v>
      </c>
      <c r="J2" s="13" t="s">
        <v>30</v>
      </c>
      <c r="K2" s="68">
        <v>78</v>
      </c>
      <c r="L2" s="133">
        <f>K2/I2</f>
        <v>0.42622950819672129</v>
      </c>
    </row>
    <row r="3" spans="1:12" ht="12.75" customHeight="1">
      <c r="A3" s="69" t="s">
        <v>168</v>
      </c>
      <c r="B3" s="69" t="s">
        <v>171</v>
      </c>
      <c r="C3" s="69" t="s">
        <v>172</v>
      </c>
      <c r="D3" s="69">
        <v>1</v>
      </c>
      <c r="E3" s="143">
        <v>0.23</v>
      </c>
      <c r="F3" s="69" t="s">
        <v>30</v>
      </c>
      <c r="G3" s="69">
        <v>1</v>
      </c>
      <c r="H3" s="69" t="s">
        <v>232</v>
      </c>
      <c r="I3" s="69">
        <v>183</v>
      </c>
      <c r="J3" s="63" t="s">
        <v>30</v>
      </c>
      <c r="K3" s="69">
        <v>139</v>
      </c>
      <c r="L3" s="134">
        <f t="shared" ref="L3" si="0">K3/I3</f>
        <v>0.7595628415300546</v>
      </c>
    </row>
    <row r="4" spans="1:12" ht="12.75" customHeight="1">
      <c r="A4" s="32"/>
      <c r="B4" s="33">
        <f>COUNTA(B2:B3)</f>
        <v>2</v>
      </c>
      <c r="C4" s="32"/>
      <c r="D4" s="74">
        <f>COUNTIF(D2:D3, "1")</f>
        <v>2</v>
      </c>
      <c r="E4" s="132">
        <f>SUM(E2:E3)</f>
        <v>0.65</v>
      </c>
      <c r="F4" s="79">
        <f>G4/B4</f>
        <v>1</v>
      </c>
      <c r="G4" s="33">
        <f>COUNTIF(G2:G3, "&gt;0")</f>
        <v>2</v>
      </c>
      <c r="H4" s="58"/>
      <c r="I4" s="36">
        <f>SUM(I2:I3)</f>
        <v>366</v>
      </c>
      <c r="J4" s="33">
        <f>COUNTA(J2:J3)</f>
        <v>2</v>
      </c>
      <c r="K4" s="36">
        <f>SUM(K2:K3)</f>
        <v>217</v>
      </c>
      <c r="L4" s="44">
        <f>K4/I4</f>
        <v>0.59289617486338797</v>
      </c>
    </row>
    <row r="5" spans="1:12" ht="12.75" customHeight="1">
      <c r="A5" s="32"/>
      <c r="B5" s="32"/>
      <c r="C5" s="32"/>
      <c r="D5" s="52"/>
      <c r="E5" s="52"/>
      <c r="F5" s="52"/>
      <c r="G5" s="52"/>
      <c r="H5" s="52"/>
      <c r="I5" s="36"/>
      <c r="J5" s="33"/>
      <c r="K5" s="36"/>
      <c r="L5" s="44"/>
    </row>
    <row r="6" spans="1:12" ht="12.75" customHeight="1">
      <c r="A6" s="68" t="s">
        <v>173</v>
      </c>
      <c r="B6" s="68" t="s">
        <v>182</v>
      </c>
      <c r="C6" s="68" t="s">
        <v>183</v>
      </c>
      <c r="D6" s="68">
        <v>1</v>
      </c>
      <c r="E6" s="141">
        <v>1.2</v>
      </c>
      <c r="F6" s="68" t="s">
        <v>30</v>
      </c>
      <c r="G6" s="68">
        <v>183</v>
      </c>
      <c r="H6" s="68" t="s">
        <v>167</v>
      </c>
      <c r="I6" s="68">
        <v>183</v>
      </c>
      <c r="J6" s="13" t="s">
        <v>30</v>
      </c>
      <c r="K6" s="68">
        <v>167</v>
      </c>
      <c r="L6" s="133">
        <f t="shared" ref="L6:L11" si="1">K6/I6</f>
        <v>0.91256830601092898</v>
      </c>
    </row>
    <row r="7" spans="1:12" ht="12.75" customHeight="1">
      <c r="A7" s="68" t="s">
        <v>173</v>
      </c>
      <c r="B7" s="68" t="s">
        <v>184</v>
      </c>
      <c r="C7" s="68" t="s">
        <v>185</v>
      </c>
      <c r="D7" s="68">
        <v>1</v>
      </c>
      <c r="E7" s="141">
        <v>0.36</v>
      </c>
      <c r="F7" s="68" t="s">
        <v>30</v>
      </c>
      <c r="G7" s="68">
        <v>183</v>
      </c>
      <c r="H7" s="68" t="s">
        <v>167</v>
      </c>
      <c r="I7" s="68">
        <v>183</v>
      </c>
      <c r="J7" s="13" t="s">
        <v>30</v>
      </c>
      <c r="K7" s="68">
        <v>180</v>
      </c>
      <c r="L7" s="133">
        <f t="shared" si="1"/>
        <v>0.98360655737704916</v>
      </c>
    </row>
    <row r="8" spans="1:12" ht="12.75" customHeight="1">
      <c r="A8" s="68" t="s">
        <v>173</v>
      </c>
      <c r="B8" s="68" t="s">
        <v>186</v>
      </c>
      <c r="C8" s="68" t="s">
        <v>187</v>
      </c>
      <c r="D8" s="68">
        <v>1</v>
      </c>
      <c r="E8" s="141">
        <v>0.3</v>
      </c>
      <c r="F8" s="68" t="s">
        <v>30</v>
      </c>
      <c r="G8" s="68">
        <v>183</v>
      </c>
      <c r="H8" s="68" t="s">
        <v>167</v>
      </c>
      <c r="I8" s="68">
        <v>183</v>
      </c>
      <c r="J8" s="13" t="s">
        <v>30</v>
      </c>
      <c r="K8" s="68">
        <v>172</v>
      </c>
      <c r="L8" s="133">
        <f t="shared" si="1"/>
        <v>0.93989071038251371</v>
      </c>
    </row>
    <row r="9" spans="1:12" ht="12.75" customHeight="1">
      <c r="A9" s="68" t="s">
        <v>173</v>
      </c>
      <c r="B9" s="68" t="s">
        <v>188</v>
      </c>
      <c r="C9" s="68" t="s">
        <v>189</v>
      </c>
      <c r="D9" s="68">
        <v>1</v>
      </c>
      <c r="E9" s="141">
        <v>0.3</v>
      </c>
      <c r="F9" s="68" t="s">
        <v>30</v>
      </c>
      <c r="G9" s="68">
        <v>183</v>
      </c>
      <c r="H9" s="68" t="s">
        <v>167</v>
      </c>
      <c r="I9" s="68">
        <v>183</v>
      </c>
      <c r="J9" s="13" t="s">
        <v>30</v>
      </c>
      <c r="K9" s="68">
        <v>180</v>
      </c>
      <c r="L9" s="133">
        <f t="shared" si="1"/>
        <v>0.98360655737704916</v>
      </c>
    </row>
    <row r="10" spans="1:12" ht="12.75" customHeight="1">
      <c r="A10" s="68" t="s">
        <v>173</v>
      </c>
      <c r="B10" s="68" t="s">
        <v>190</v>
      </c>
      <c r="C10" s="68" t="s">
        <v>191</v>
      </c>
      <c r="D10" s="68">
        <v>1</v>
      </c>
      <c r="E10" s="141">
        <v>0.3</v>
      </c>
      <c r="F10" s="68" t="s">
        <v>30</v>
      </c>
      <c r="G10" s="68">
        <v>183</v>
      </c>
      <c r="H10" s="68" t="s">
        <v>167</v>
      </c>
      <c r="I10" s="68">
        <v>183</v>
      </c>
      <c r="J10" s="13" t="s">
        <v>30</v>
      </c>
      <c r="K10" s="68">
        <v>180</v>
      </c>
      <c r="L10" s="133">
        <f t="shared" si="1"/>
        <v>0.98360655737704916</v>
      </c>
    </row>
    <row r="11" spans="1:12" ht="12.75" customHeight="1">
      <c r="A11" s="69" t="s">
        <v>173</v>
      </c>
      <c r="B11" s="69" t="s">
        <v>192</v>
      </c>
      <c r="C11" s="69" t="s">
        <v>193</v>
      </c>
      <c r="D11" s="69">
        <v>1</v>
      </c>
      <c r="E11" s="143">
        <v>0.98</v>
      </c>
      <c r="F11" s="69" t="s">
        <v>30</v>
      </c>
      <c r="G11" s="69">
        <v>183</v>
      </c>
      <c r="H11" s="69" t="s">
        <v>167</v>
      </c>
      <c r="I11" s="69">
        <v>183</v>
      </c>
      <c r="J11" s="63" t="s">
        <v>30</v>
      </c>
      <c r="K11" s="69">
        <v>180</v>
      </c>
      <c r="L11" s="134">
        <f t="shared" si="1"/>
        <v>0.98360655737704916</v>
      </c>
    </row>
    <row r="12" spans="1:12" ht="12.75" customHeight="1">
      <c r="A12" s="32"/>
      <c r="B12" s="33">
        <f>COUNTA(B6:B11)</f>
        <v>6</v>
      </c>
      <c r="C12" s="32"/>
      <c r="D12" s="74">
        <f>COUNTIF(D6:D11, "1")</f>
        <v>6</v>
      </c>
      <c r="E12" s="132">
        <f>SUM(E6:E11)</f>
        <v>3.44</v>
      </c>
      <c r="F12" s="79">
        <f>G12/B12</f>
        <v>1</v>
      </c>
      <c r="G12" s="33">
        <f>COUNTIF(G6:G11, "&gt;0")</f>
        <v>6</v>
      </c>
      <c r="H12" s="32"/>
      <c r="I12" s="36">
        <f>SUM(I6:I11)</f>
        <v>1098</v>
      </c>
      <c r="J12" s="33">
        <f>COUNTA(J6:J11)</f>
        <v>6</v>
      </c>
      <c r="K12" s="36">
        <f>SUM(K6:K11)</f>
        <v>1059</v>
      </c>
      <c r="L12" s="44">
        <f>K12/I12</f>
        <v>0.96448087431693985</v>
      </c>
    </row>
    <row r="13" spans="1:12" ht="12.75" customHeight="1">
      <c r="A13" s="32"/>
      <c r="B13" s="33"/>
      <c r="C13" s="32"/>
      <c r="D13" s="74"/>
      <c r="E13" s="36"/>
      <c r="F13" s="79"/>
      <c r="G13" s="33"/>
      <c r="H13" s="32"/>
      <c r="I13" s="36"/>
      <c r="J13" s="33"/>
      <c r="K13" s="36"/>
      <c r="L13" s="44"/>
    </row>
    <row r="14" spans="1:12" ht="12.75" customHeight="1">
      <c r="A14" s="68" t="s">
        <v>200</v>
      </c>
      <c r="B14" s="68" t="s">
        <v>207</v>
      </c>
      <c r="C14" s="68" t="s">
        <v>208</v>
      </c>
      <c r="D14" s="68">
        <v>1</v>
      </c>
      <c r="E14" s="141">
        <v>0.37</v>
      </c>
      <c r="F14" s="68" t="s">
        <v>30</v>
      </c>
      <c r="G14" s="68">
        <v>183</v>
      </c>
      <c r="H14" s="68" t="s">
        <v>167</v>
      </c>
      <c r="I14" s="68">
        <v>183</v>
      </c>
      <c r="J14" s="13" t="s">
        <v>30</v>
      </c>
      <c r="K14" s="148">
        <v>43</v>
      </c>
      <c r="L14" s="133">
        <f t="shared" ref="L14:L17" si="2">K14/I14</f>
        <v>0.23497267759562843</v>
      </c>
    </row>
    <row r="15" spans="1:12" ht="12.75" customHeight="1">
      <c r="A15" s="68" t="s">
        <v>200</v>
      </c>
      <c r="B15" s="68" t="s">
        <v>209</v>
      </c>
      <c r="C15" s="68" t="s">
        <v>210</v>
      </c>
      <c r="D15" s="68">
        <v>1</v>
      </c>
      <c r="E15" s="141">
        <v>0.28000000000000003</v>
      </c>
      <c r="F15" s="68" t="s">
        <v>30</v>
      </c>
      <c r="G15" s="68">
        <v>183</v>
      </c>
      <c r="H15" s="68" t="s">
        <v>167</v>
      </c>
      <c r="I15" s="68">
        <v>183</v>
      </c>
      <c r="J15" s="13" t="s">
        <v>30</v>
      </c>
      <c r="K15" s="68">
        <v>45</v>
      </c>
      <c r="L15" s="133">
        <f t="shared" si="2"/>
        <v>0.24590163934426229</v>
      </c>
    </row>
    <row r="16" spans="1:12" ht="12.75" customHeight="1">
      <c r="A16" s="68" t="s">
        <v>200</v>
      </c>
      <c r="B16" s="68" t="s">
        <v>211</v>
      </c>
      <c r="C16" s="68" t="s">
        <v>212</v>
      </c>
      <c r="D16" s="68">
        <v>1</v>
      </c>
      <c r="E16" s="141">
        <v>0.24</v>
      </c>
      <c r="F16" s="68" t="s">
        <v>30</v>
      </c>
      <c r="G16" s="68">
        <v>183</v>
      </c>
      <c r="H16" s="68" t="s">
        <v>167</v>
      </c>
      <c r="I16" s="68">
        <v>183</v>
      </c>
      <c r="J16" s="13" t="s">
        <v>30</v>
      </c>
      <c r="K16" s="68">
        <v>8</v>
      </c>
      <c r="L16" s="133">
        <f t="shared" si="2"/>
        <v>4.3715846994535519E-2</v>
      </c>
    </row>
    <row r="17" spans="1:12" ht="12.75" customHeight="1">
      <c r="A17" s="69" t="s">
        <v>200</v>
      </c>
      <c r="B17" s="69" t="s">
        <v>213</v>
      </c>
      <c r="C17" s="69" t="s">
        <v>214</v>
      </c>
      <c r="D17" s="69">
        <v>1</v>
      </c>
      <c r="E17" s="143">
        <v>0.14000000000000001</v>
      </c>
      <c r="F17" s="69" t="s">
        <v>30</v>
      </c>
      <c r="G17" s="69">
        <v>183</v>
      </c>
      <c r="H17" s="69" t="s">
        <v>167</v>
      </c>
      <c r="I17" s="69">
        <v>183</v>
      </c>
      <c r="J17" s="63"/>
      <c r="K17" s="69"/>
      <c r="L17" s="134">
        <f t="shared" si="2"/>
        <v>0</v>
      </c>
    </row>
    <row r="18" spans="1:12" ht="12.75" customHeight="1">
      <c r="A18" s="32"/>
      <c r="B18" s="33">
        <f>COUNTA(B14:B17)</f>
        <v>4</v>
      </c>
      <c r="C18" s="32"/>
      <c r="D18" s="74">
        <f>COUNTIF(D14:D17, "1")</f>
        <v>4</v>
      </c>
      <c r="E18" s="132">
        <f>SUM(E14:E17)</f>
        <v>1.03</v>
      </c>
      <c r="F18" s="79">
        <f>G18/B18</f>
        <v>1</v>
      </c>
      <c r="G18" s="33">
        <f>COUNTIF(G14:G17, "&gt;0")</f>
        <v>4</v>
      </c>
      <c r="H18" s="32"/>
      <c r="I18" s="36">
        <f>SUM(I14:I17)</f>
        <v>732</v>
      </c>
      <c r="J18" s="33">
        <f>COUNTA(J14:J17)</f>
        <v>3</v>
      </c>
      <c r="K18" s="36">
        <f>SUM(K14:K17)</f>
        <v>96</v>
      </c>
      <c r="L18" s="44">
        <f>K18/I18</f>
        <v>0.13114754098360656</v>
      </c>
    </row>
    <row r="19" spans="1:12" ht="12.75" customHeight="1">
      <c r="A19" s="32"/>
      <c r="B19" s="33"/>
      <c r="C19" s="32"/>
      <c r="D19" s="74"/>
      <c r="E19" s="36"/>
      <c r="F19" s="79"/>
      <c r="G19" s="33"/>
      <c r="H19" s="32"/>
      <c r="I19" s="36"/>
      <c r="J19" s="33"/>
      <c r="K19" s="36"/>
      <c r="L19" s="44"/>
    </row>
    <row r="20" spans="1:12" ht="12.75" customHeight="1">
      <c r="A20" s="68" t="s">
        <v>215</v>
      </c>
      <c r="B20" s="68" t="s">
        <v>216</v>
      </c>
      <c r="C20" s="68" t="s">
        <v>217</v>
      </c>
      <c r="D20" s="68">
        <v>1</v>
      </c>
      <c r="E20" s="141">
        <v>0.26</v>
      </c>
      <c r="F20" s="68" t="s">
        <v>30</v>
      </c>
      <c r="G20" s="68">
        <v>183</v>
      </c>
      <c r="H20" s="68" t="s">
        <v>167</v>
      </c>
      <c r="I20" s="68">
        <v>183</v>
      </c>
      <c r="J20" s="13"/>
      <c r="K20" s="68"/>
      <c r="L20" s="133">
        <f t="shared" ref="L20:L22" si="3">K20/I20</f>
        <v>0</v>
      </c>
    </row>
    <row r="21" spans="1:12" ht="12.75" customHeight="1">
      <c r="A21" s="68" t="s">
        <v>215</v>
      </c>
      <c r="B21" s="68" t="s">
        <v>218</v>
      </c>
      <c r="C21" s="68" t="s">
        <v>219</v>
      </c>
      <c r="D21" s="68">
        <v>1</v>
      </c>
      <c r="E21" s="141">
        <v>0.32</v>
      </c>
      <c r="F21" s="68" t="s">
        <v>30</v>
      </c>
      <c r="G21" s="68">
        <v>183</v>
      </c>
      <c r="H21" s="68" t="s">
        <v>167</v>
      </c>
      <c r="I21" s="68">
        <v>183</v>
      </c>
      <c r="J21" s="13"/>
      <c r="K21" s="68"/>
      <c r="L21" s="133">
        <f t="shared" si="3"/>
        <v>0</v>
      </c>
    </row>
    <row r="22" spans="1:12" ht="12.75" customHeight="1">
      <c r="A22" s="69" t="s">
        <v>215</v>
      </c>
      <c r="B22" s="69" t="s">
        <v>220</v>
      </c>
      <c r="C22" s="69" t="s">
        <v>221</v>
      </c>
      <c r="D22" s="69">
        <v>1</v>
      </c>
      <c r="E22" s="143">
        <v>0.3</v>
      </c>
      <c r="F22" s="69" t="s">
        <v>30</v>
      </c>
      <c r="G22" s="69">
        <v>183</v>
      </c>
      <c r="H22" s="69" t="s">
        <v>167</v>
      </c>
      <c r="I22" s="69">
        <v>183</v>
      </c>
      <c r="J22" s="63"/>
      <c r="K22" s="69"/>
      <c r="L22" s="134">
        <f t="shared" si="3"/>
        <v>0</v>
      </c>
    </row>
    <row r="23" spans="1:12" ht="12.75" customHeight="1">
      <c r="A23" s="32"/>
      <c r="B23" s="33">
        <f>COUNTA(B20:B22)</f>
        <v>3</v>
      </c>
      <c r="C23" s="32"/>
      <c r="D23" s="74">
        <f>COUNTIF(D20:D22, "1")</f>
        <v>3</v>
      </c>
      <c r="E23" s="132">
        <f>SUM(E20:E22)</f>
        <v>0.88000000000000012</v>
      </c>
      <c r="F23" s="79">
        <f>G23/B23</f>
        <v>1</v>
      </c>
      <c r="G23" s="33">
        <f>COUNTIF(G20:G22, "&gt;0")</f>
        <v>3</v>
      </c>
      <c r="H23" s="32"/>
      <c r="I23" s="36">
        <f>SUM(I20:I22)</f>
        <v>549</v>
      </c>
      <c r="J23" s="33">
        <f>COUNTA(J20:J22)</f>
        <v>0</v>
      </c>
      <c r="K23" s="36">
        <f>SUM(K20:K22)</f>
        <v>0</v>
      </c>
      <c r="L23" s="44">
        <f>K23/I23</f>
        <v>0</v>
      </c>
    </row>
    <row r="24" spans="1:12" ht="12.75" customHeight="1">
      <c r="A24" s="32"/>
      <c r="B24" s="33"/>
      <c r="C24" s="32"/>
      <c r="D24" s="74"/>
      <c r="E24" s="36"/>
      <c r="F24" s="79"/>
      <c r="G24" s="33"/>
      <c r="H24" s="32"/>
      <c r="I24" s="36"/>
      <c r="J24" s="33"/>
      <c r="K24" s="36"/>
      <c r="L24" s="44"/>
    </row>
    <row r="25" spans="1:12" ht="12.75" customHeight="1">
      <c r="A25" s="69" t="s">
        <v>224</v>
      </c>
      <c r="B25" s="69" t="s">
        <v>225</v>
      </c>
      <c r="C25" s="69" t="s">
        <v>226</v>
      </c>
      <c r="D25" s="69">
        <v>1</v>
      </c>
      <c r="E25" s="143">
        <v>0.47</v>
      </c>
      <c r="F25" s="69" t="s">
        <v>30</v>
      </c>
      <c r="G25" s="69">
        <v>183</v>
      </c>
      <c r="H25" s="69" t="s">
        <v>167</v>
      </c>
      <c r="I25" s="69">
        <v>183</v>
      </c>
      <c r="J25" s="63" t="s">
        <v>30</v>
      </c>
      <c r="K25" s="63">
        <v>180</v>
      </c>
      <c r="L25" s="134">
        <f t="shared" ref="L25" si="4">K25/I25</f>
        <v>0.98360655737704916</v>
      </c>
    </row>
    <row r="26" spans="1:12" ht="12.75" customHeight="1">
      <c r="A26" s="32"/>
      <c r="B26" s="33">
        <f>COUNTA(B25:B25)</f>
        <v>1</v>
      </c>
      <c r="C26" s="32"/>
      <c r="D26" s="74">
        <f>COUNTIF(D25:D25, "1")</f>
        <v>1</v>
      </c>
      <c r="E26" s="132">
        <f>SUM(E25:E25)</f>
        <v>0.47</v>
      </c>
      <c r="F26" s="79">
        <f>G26/B26</f>
        <v>1</v>
      </c>
      <c r="G26" s="33">
        <f>COUNTIF(G25:G25, "&gt;0")</f>
        <v>1</v>
      </c>
      <c r="H26" s="32"/>
      <c r="I26" s="36">
        <f>SUM(I25:I25)</f>
        <v>183</v>
      </c>
      <c r="J26" s="33">
        <f>COUNTA(J25:J25)</f>
        <v>1</v>
      </c>
      <c r="K26" s="36">
        <f>SUM(K25:K25)</f>
        <v>180</v>
      </c>
      <c r="L26" s="44">
        <f>K26/I26</f>
        <v>0.98360655737704916</v>
      </c>
    </row>
    <row r="27" spans="1:12" ht="12.75" customHeight="1">
      <c r="A27" s="32"/>
      <c r="B27" s="33"/>
      <c r="C27" s="32"/>
      <c r="D27" s="74"/>
      <c r="E27" s="36"/>
      <c r="F27" s="79"/>
      <c r="G27" s="33"/>
      <c r="H27" s="32"/>
      <c r="I27" s="36"/>
      <c r="J27" s="33"/>
      <c r="K27" s="36"/>
      <c r="L27" s="44"/>
    </row>
    <row r="28" spans="1:12" ht="12.75" customHeight="1">
      <c r="A28" s="69" t="s">
        <v>227</v>
      </c>
      <c r="B28" s="69" t="s">
        <v>228</v>
      </c>
      <c r="C28" s="69" t="s">
        <v>229</v>
      </c>
      <c r="D28" s="69">
        <v>1</v>
      </c>
      <c r="E28" s="143">
        <v>0.13</v>
      </c>
      <c r="F28" s="69" t="s">
        <v>30</v>
      </c>
      <c r="G28" s="69">
        <v>183</v>
      </c>
      <c r="H28" s="69" t="s">
        <v>167</v>
      </c>
      <c r="I28" s="69">
        <v>183</v>
      </c>
      <c r="J28" s="63" t="s">
        <v>30</v>
      </c>
      <c r="K28" s="64">
        <v>124</v>
      </c>
      <c r="L28" s="134">
        <f t="shared" ref="L28" si="5">K28/I28</f>
        <v>0.67759562841530052</v>
      </c>
    </row>
    <row r="29" spans="1:12" ht="12.75" customHeight="1">
      <c r="A29" s="32"/>
      <c r="B29" s="33">
        <f>COUNTA(B28:B28)</f>
        <v>1</v>
      </c>
      <c r="C29" s="32"/>
      <c r="D29" s="74">
        <f>COUNTIF(D28:D28, "1")</f>
        <v>1</v>
      </c>
      <c r="E29" s="132">
        <f>SUM(E28:E28)</f>
        <v>0.13</v>
      </c>
      <c r="F29" s="79">
        <f>G29/B29</f>
        <v>1</v>
      </c>
      <c r="G29" s="33">
        <f>COUNTIF(G28:G28, "&gt;0")</f>
        <v>1</v>
      </c>
      <c r="H29" s="32"/>
      <c r="I29" s="36">
        <f>SUM(I28:I28)</f>
        <v>183</v>
      </c>
      <c r="J29" s="33">
        <f>COUNTA(J28:J28)</f>
        <v>1</v>
      </c>
      <c r="K29" s="36">
        <f>SUM(K28:K28)</f>
        <v>124</v>
      </c>
      <c r="L29" s="44">
        <f>K29/I29</f>
        <v>0.67759562841530052</v>
      </c>
    </row>
    <row r="30" spans="1:12" ht="12.75" customHeight="1">
      <c r="A30" s="32"/>
      <c r="B30" s="33"/>
      <c r="C30" s="32"/>
      <c r="D30" s="74"/>
      <c r="E30" s="36"/>
      <c r="F30" s="79"/>
      <c r="G30" s="33"/>
      <c r="H30" s="32"/>
      <c r="I30" s="36"/>
      <c r="J30" s="33"/>
      <c r="K30" s="36"/>
      <c r="L30" s="44"/>
    </row>
    <row r="31" spans="1:12" ht="12.75" customHeight="1">
      <c r="A31" s="46"/>
      <c r="B31" s="46"/>
      <c r="C31" s="46"/>
      <c r="D31" s="53"/>
      <c r="E31" s="53"/>
      <c r="F31" s="135"/>
      <c r="G31" s="135"/>
      <c r="H31" s="135"/>
      <c r="I31" s="46"/>
      <c r="J31" s="46"/>
      <c r="K31" s="46"/>
      <c r="L31" s="46"/>
    </row>
    <row r="32" spans="1:12" s="6" customFormat="1" ht="12.75" customHeight="1">
      <c r="A32" s="135"/>
      <c r="B32" s="135"/>
      <c r="C32" s="103" t="s">
        <v>74</v>
      </c>
      <c r="D32" s="116"/>
      <c r="E32" s="116"/>
      <c r="F32" s="55"/>
      <c r="G32" s="35"/>
      <c r="H32" s="35"/>
      <c r="I32" s="135"/>
      <c r="J32" s="135"/>
      <c r="K32" s="135"/>
      <c r="L32" s="135"/>
    </row>
    <row r="33" spans="1:12" s="6" customFormat="1" ht="12.75" customHeight="1">
      <c r="A33" s="135"/>
      <c r="B33" s="135"/>
      <c r="C33" s="103"/>
      <c r="D33" s="119" t="s">
        <v>157</v>
      </c>
      <c r="E33" s="99">
        <f>SUM(B4+B12+B18+B23+B26+B29)</f>
        <v>17</v>
      </c>
      <c r="F33" s="135"/>
      <c r="G33" s="35"/>
      <c r="H33" s="35"/>
      <c r="I33" s="135"/>
      <c r="J33" s="135"/>
      <c r="K33" s="135"/>
      <c r="L33" s="135"/>
    </row>
    <row r="34" spans="1:12" s="6" customFormat="1" ht="12.75" customHeight="1">
      <c r="A34" s="135"/>
      <c r="B34" s="135"/>
      <c r="C34" s="103"/>
      <c r="D34" s="108" t="s">
        <v>158</v>
      </c>
      <c r="E34" s="144">
        <f>SUM(E4+E12+E18+E23+E26+E29)</f>
        <v>6.6</v>
      </c>
      <c r="F34" s="136" t="s">
        <v>231</v>
      </c>
      <c r="G34" s="35"/>
      <c r="H34" s="35"/>
      <c r="I34" s="135"/>
      <c r="J34" s="135"/>
      <c r="K34" s="135"/>
      <c r="L34" s="135"/>
    </row>
    <row r="35" spans="1:12" s="6" customFormat="1" ht="12.75" customHeight="1">
      <c r="A35" s="135"/>
      <c r="B35" s="135"/>
      <c r="C35" s="137"/>
      <c r="D35" s="108" t="s">
        <v>161</v>
      </c>
      <c r="E35" s="99">
        <f>SUM(G4+G12+G18+G23+G26+G29)</f>
        <v>17</v>
      </c>
      <c r="F35" s="135"/>
      <c r="G35" s="35"/>
      <c r="H35" s="35"/>
      <c r="I35" s="135"/>
      <c r="J35" s="135"/>
      <c r="K35" s="135"/>
      <c r="L35" s="135"/>
    </row>
    <row r="36" spans="1:12" s="6" customFormat="1" ht="12.75" customHeight="1">
      <c r="A36" s="135"/>
      <c r="B36" s="135"/>
      <c r="C36" s="137"/>
      <c r="D36" s="108" t="s">
        <v>159</v>
      </c>
      <c r="E36" s="127">
        <f>E35/E33</f>
        <v>1</v>
      </c>
      <c r="F36" s="135"/>
      <c r="G36" s="35"/>
      <c r="H36" s="35"/>
      <c r="I36" s="135"/>
      <c r="J36" s="135"/>
      <c r="K36" s="135"/>
      <c r="L36" s="135"/>
    </row>
    <row r="37" spans="1:12" s="6" customFormat="1" ht="12.75" customHeight="1">
      <c r="A37" s="135"/>
      <c r="B37" s="135"/>
      <c r="C37" s="137"/>
      <c r="D37" s="108" t="s">
        <v>162</v>
      </c>
      <c r="E37" s="98">
        <f>SUM(I4+I12+I18+I23+I26+I29)</f>
        <v>3111</v>
      </c>
      <c r="F37" s="135"/>
      <c r="G37" s="35"/>
      <c r="H37" s="35"/>
      <c r="I37" s="135"/>
      <c r="J37" s="135"/>
      <c r="K37" s="135"/>
      <c r="L37" s="135"/>
    </row>
    <row r="38" spans="1:12" s="6" customFormat="1" ht="12.75" customHeight="1">
      <c r="A38" s="135"/>
      <c r="B38" s="135"/>
      <c r="C38" s="135"/>
      <c r="D38" s="119" t="s">
        <v>163</v>
      </c>
      <c r="E38" s="98">
        <f>SUM(J4+J12+J18+J23+J26+J29)</f>
        <v>13</v>
      </c>
      <c r="F38" s="135"/>
      <c r="G38" s="35"/>
      <c r="H38" s="35"/>
      <c r="I38" s="135"/>
      <c r="J38" s="135"/>
      <c r="K38" s="135"/>
      <c r="L38" s="135"/>
    </row>
    <row r="39" spans="1:12" s="6" customFormat="1" ht="12.75" customHeight="1">
      <c r="A39" s="135"/>
      <c r="B39" s="135"/>
      <c r="C39" s="135"/>
      <c r="D39" s="119" t="s">
        <v>164</v>
      </c>
      <c r="E39" s="98">
        <f>SUM(K4+K12+K18+K23)</f>
        <v>1372</v>
      </c>
      <c r="F39" s="135"/>
      <c r="G39" s="35"/>
      <c r="H39" s="35"/>
      <c r="I39" s="135"/>
      <c r="J39" s="135"/>
      <c r="K39" s="135"/>
      <c r="L39" s="135"/>
    </row>
    <row r="40" spans="1:12" ht="12.75" customHeight="1">
      <c r="A40" s="46"/>
      <c r="B40" s="46"/>
      <c r="C40" s="46"/>
      <c r="D40" s="108" t="s">
        <v>165</v>
      </c>
      <c r="E40" s="127">
        <f>E39/E37</f>
        <v>0.44101575056252007</v>
      </c>
      <c r="F40" s="135"/>
      <c r="G40" s="135"/>
      <c r="H40" s="135"/>
      <c r="I40" s="46"/>
      <c r="J40" s="46"/>
      <c r="K40" s="46"/>
      <c r="L40" s="46"/>
    </row>
    <row r="41" spans="1:12">
      <c r="D41" s="119"/>
    </row>
  </sheetData>
  <printOptions horizontalCentered="1" gridLines="1"/>
  <pageMargins left="0.5" right="0.5" top="1.5" bottom="0.75" header="0.5" footer="0.5"/>
  <pageSetup scale="80" orientation="landscape" r:id="rId1"/>
  <headerFooter>
    <oddHeader>&amp;C&amp;"Arial,Bold"&amp;16 2010 Swimming Season
Louisiana Tier 1 Beach Information</oddHeader>
    <oddFooter>&amp;R&amp;P of &amp;N</oddFooter>
  </headerFooter>
</worksheet>
</file>

<file path=xl/worksheets/sheet9.xml><?xml version="1.0" encoding="utf-8"?>
<worksheet xmlns="http://schemas.openxmlformats.org/spreadsheetml/2006/main" xmlns:r="http://schemas.openxmlformats.org/officeDocument/2006/relationships">
  <dimension ref="A1:J23"/>
  <sheetViews>
    <sheetView workbookViewId="0">
      <selection activeCell="E23" sqref="E23"/>
    </sheetView>
  </sheetViews>
  <sheetFormatPr defaultRowHeight="12.75"/>
  <cols>
    <col min="1" max="1" width="12.7109375" style="1" customWidth="1"/>
    <col min="2" max="2" width="8.28515625" style="1" customWidth="1"/>
    <col min="3" max="3" width="24.140625" style="21" customWidth="1"/>
    <col min="4" max="4" width="16.7109375" style="1" customWidth="1"/>
    <col min="5" max="6" width="13" style="22" customWidth="1"/>
    <col min="7" max="7" width="9.28515625" style="23" customWidth="1"/>
    <col min="8" max="8" width="12.28515625" style="1" customWidth="1"/>
    <col min="9" max="10" width="13.42578125" style="1" customWidth="1"/>
  </cols>
  <sheetData>
    <row r="1" spans="1:10" ht="30" customHeight="1">
      <c r="A1" s="25" t="s">
        <v>240</v>
      </c>
      <c r="B1" s="25" t="s">
        <v>14</v>
      </c>
      <c r="C1" s="25" t="s">
        <v>75</v>
      </c>
      <c r="D1" s="25" t="s">
        <v>100</v>
      </c>
      <c r="E1" s="26" t="s">
        <v>101</v>
      </c>
      <c r="F1" s="26" t="s">
        <v>102</v>
      </c>
      <c r="G1" s="27" t="s">
        <v>103</v>
      </c>
      <c r="H1" s="25" t="s">
        <v>104</v>
      </c>
      <c r="I1" s="25" t="s">
        <v>105</v>
      </c>
      <c r="J1" s="25" t="s">
        <v>106</v>
      </c>
    </row>
    <row r="2" spans="1:10">
      <c r="A2" s="68" t="s">
        <v>200</v>
      </c>
      <c r="B2" s="68" t="s">
        <v>201</v>
      </c>
      <c r="C2" s="68" t="s">
        <v>202</v>
      </c>
      <c r="D2" s="68" t="s">
        <v>233</v>
      </c>
      <c r="E2" s="70">
        <v>40319</v>
      </c>
      <c r="F2" s="70">
        <v>40399</v>
      </c>
      <c r="G2" s="68">
        <v>81</v>
      </c>
      <c r="H2" s="170" t="s">
        <v>234</v>
      </c>
      <c r="I2" s="68" t="s">
        <v>235</v>
      </c>
      <c r="J2" s="68" t="s">
        <v>236</v>
      </c>
    </row>
    <row r="3" spans="1:10">
      <c r="A3" s="68" t="s">
        <v>200</v>
      </c>
      <c r="B3" s="68" t="s">
        <v>203</v>
      </c>
      <c r="C3" s="68" t="s">
        <v>204</v>
      </c>
      <c r="D3" s="68" t="s">
        <v>233</v>
      </c>
      <c r="E3" s="70">
        <v>40319</v>
      </c>
      <c r="F3" s="70">
        <v>40399</v>
      </c>
      <c r="G3" s="68">
        <v>81</v>
      </c>
      <c r="H3" s="170" t="s">
        <v>234</v>
      </c>
      <c r="I3" s="68" t="s">
        <v>235</v>
      </c>
      <c r="J3" s="68" t="s">
        <v>236</v>
      </c>
    </row>
    <row r="4" spans="1:10">
      <c r="A4" s="68" t="s">
        <v>200</v>
      </c>
      <c r="B4" s="68" t="s">
        <v>205</v>
      </c>
      <c r="C4" s="68" t="s">
        <v>206</v>
      </c>
      <c r="D4" s="68" t="s">
        <v>233</v>
      </c>
      <c r="E4" s="70">
        <v>40319</v>
      </c>
      <c r="F4" s="70">
        <v>40399</v>
      </c>
      <c r="G4" s="68">
        <v>81</v>
      </c>
      <c r="H4" s="170" t="s">
        <v>234</v>
      </c>
      <c r="I4" s="68" t="s">
        <v>235</v>
      </c>
      <c r="J4" s="68" t="s">
        <v>236</v>
      </c>
    </row>
    <row r="5" spans="1:10">
      <c r="A5" s="68" t="s">
        <v>200</v>
      </c>
      <c r="B5" s="68" t="s">
        <v>207</v>
      </c>
      <c r="C5" s="68" t="s">
        <v>208</v>
      </c>
      <c r="D5" s="68" t="s">
        <v>233</v>
      </c>
      <c r="E5" s="70">
        <v>40319</v>
      </c>
      <c r="F5" s="70">
        <v>40482</v>
      </c>
      <c r="G5" s="68">
        <v>164</v>
      </c>
      <c r="H5" s="170" t="s">
        <v>234</v>
      </c>
      <c r="I5" s="68" t="s">
        <v>235</v>
      </c>
      <c r="J5" s="68" t="s">
        <v>236</v>
      </c>
    </row>
    <row r="6" spans="1:10">
      <c r="A6" s="68" t="s">
        <v>200</v>
      </c>
      <c r="B6" s="68" t="s">
        <v>209</v>
      </c>
      <c r="C6" s="68" t="s">
        <v>210</v>
      </c>
      <c r="D6" s="68" t="s">
        <v>233</v>
      </c>
      <c r="E6" s="70">
        <v>40319</v>
      </c>
      <c r="F6" s="70">
        <v>40482</v>
      </c>
      <c r="G6" s="68">
        <v>164</v>
      </c>
      <c r="H6" s="170" t="s">
        <v>234</v>
      </c>
      <c r="I6" s="68" t="s">
        <v>235</v>
      </c>
      <c r="J6" s="68" t="s">
        <v>236</v>
      </c>
    </row>
    <row r="7" spans="1:10">
      <c r="A7" s="68" t="s">
        <v>200</v>
      </c>
      <c r="B7" s="68" t="s">
        <v>211</v>
      </c>
      <c r="C7" s="68" t="s">
        <v>212</v>
      </c>
      <c r="D7" s="68" t="s">
        <v>233</v>
      </c>
      <c r="E7" s="70">
        <v>40319</v>
      </c>
      <c r="F7" s="70">
        <v>40482</v>
      </c>
      <c r="G7" s="68">
        <v>164</v>
      </c>
      <c r="H7" s="170" t="s">
        <v>234</v>
      </c>
      <c r="I7" s="68" t="s">
        <v>235</v>
      </c>
      <c r="J7" s="68" t="s">
        <v>236</v>
      </c>
    </row>
    <row r="8" spans="1:10">
      <c r="A8" s="69" t="s">
        <v>200</v>
      </c>
      <c r="B8" s="69" t="s">
        <v>213</v>
      </c>
      <c r="C8" s="69" t="s">
        <v>214</v>
      </c>
      <c r="D8" s="69" t="s">
        <v>233</v>
      </c>
      <c r="E8" s="71">
        <v>40319</v>
      </c>
      <c r="F8" s="71">
        <v>40482</v>
      </c>
      <c r="G8" s="69">
        <v>164</v>
      </c>
      <c r="H8" s="171" t="s">
        <v>234</v>
      </c>
      <c r="I8" s="69" t="s">
        <v>235</v>
      </c>
      <c r="J8" s="69" t="s">
        <v>236</v>
      </c>
    </row>
    <row r="9" spans="1:10">
      <c r="A9" s="32"/>
      <c r="B9" s="59">
        <f>SUM(IF(FREQUENCY(MATCH(B2:B8,B2:B8,0),MATCH(B2:B8,B2:B8,0))&gt;0,1))</f>
        <v>7</v>
      </c>
      <c r="C9" s="33"/>
      <c r="D9" s="29">
        <f>COUNTA(D2:D8)</f>
        <v>7</v>
      </c>
      <c r="E9" s="29"/>
      <c r="F9" s="29"/>
      <c r="G9" s="29">
        <f>SUM(G2:G8)</f>
        <v>899</v>
      </c>
      <c r="H9" s="32"/>
      <c r="I9" s="32"/>
      <c r="J9" s="32"/>
    </row>
    <row r="10" spans="1:10">
      <c r="A10" s="32"/>
      <c r="B10" s="59"/>
      <c r="C10" s="33"/>
      <c r="D10" s="29"/>
      <c r="E10" s="29"/>
      <c r="F10" s="29"/>
      <c r="G10" s="29"/>
      <c r="H10" s="32"/>
      <c r="I10" s="32"/>
      <c r="J10" s="32"/>
    </row>
    <row r="11" spans="1:10">
      <c r="A11" s="32"/>
      <c r="B11" s="59"/>
      <c r="C11" s="33"/>
      <c r="D11" s="29"/>
      <c r="E11" s="29"/>
      <c r="F11" s="29"/>
      <c r="G11" s="29"/>
      <c r="H11" s="32"/>
      <c r="I11" s="32"/>
      <c r="J11" s="32"/>
    </row>
    <row r="12" spans="1:10">
      <c r="A12" s="68" t="s">
        <v>215</v>
      </c>
      <c r="B12" s="68" t="s">
        <v>216</v>
      </c>
      <c r="C12" s="68" t="s">
        <v>217</v>
      </c>
      <c r="D12" s="68" t="s">
        <v>233</v>
      </c>
      <c r="E12" s="70">
        <v>40307</v>
      </c>
      <c r="F12" s="70">
        <v>40482</v>
      </c>
      <c r="G12" s="68">
        <v>176</v>
      </c>
      <c r="H12" s="170" t="s">
        <v>234</v>
      </c>
      <c r="I12" s="68" t="s">
        <v>235</v>
      </c>
      <c r="J12" s="68" t="s">
        <v>236</v>
      </c>
    </row>
    <row r="13" spans="1:10">
      <c r="A13" s="68" t="s">
        <v>215</v>
      </c>
      <c r="B13" s="68" t="s">
        <v>218</v>
      </c>
      <c r="C13" s="68" t="s">
        <v>219</v>
      </c>
      <c r="D13" s="68" t="s">
        <v>233</v>
      </c>
      <c r="E13" s="70">
        <v>40307</v>
      </c>
      <c r="F13" s="70">
        <v>40482</v>
      </c>
      <c r="G13" s="68">
        <v>176</v>
      </c>
      <c r="H13" s="170" t="s">
        <v>234</v>
      </c>
      <c r="I13" s="68" t="s">
        <v>235</v>
      </c>
      <c r="J13" s="68" t="s">
        <v>236</v>
      </c>
    </row>
    <row r="14" spans="1:10">
      <c r="A14" s="69" t="s">
        <v>215</v>
      </c>
      <c r="B14" s="69" t="s">
        <v>220</v>
      </c>
      <c r="C14" s="69" t="s">
        <v>221</v>
      </c>
      <c r="D14" s="69" t="s">
        <v>233</v>
      </c>
      <c r="E14" s="71">
        <v>40307</v>
      </c>
      <c r="F14" s="71">
        <v>40482</v>
      </c>
      <c r="G14" s="69">
        <v>176</v>
      </c>
      <c r="H14" s="171" t="s">
        <v>234</v>
      </c>
      <c r="I14" s="69" t="s">
        <v>235</v>
      </c>
      <c r="J14" s="69" t="s">
        <v>236</v>
      </c>
    </row>
    <row r="15" spans="1:10">
      <c r="A15" s="32"/>
      <c r="B15" s="59">
        <f>SUM(IF(FREQUENCY(MATCH(B12:B14,B12:B14,0),MATCH(B12:B14,B12:B14,0))&gt;0,1))</f>
        <v>3</v>
      </c>
      <c r="C15" s="33"/>
      <c r="D15" s="29">
        <f>COUNTA(D12:D14)</f>
        <v>3</v>
      </c>
      <c r="E15" s="29"/>
      <c r="F15" s="29"/>
      <c r="G15" s="145">
        <f>SUM(G12:G14)</f>
        <v>528</v>
      </c>
      <c r="H15" s="172"/>
      <c r="I15" s="173"/>
      <c r="J15" s="173"/>
    </row>
    <row r="16" spans="1:10">
      <c r="A16" s="32"/>
      <c r="B16" s="59"/>
      <c r="C16" s="33"/>
      <c r="D16" s="29"/>
      <c r="E16" s="29"/>
      <c r="F16" s="29"/>
      <c r="G16" s="29"/>
      <c r="H16" s="32"/>
      <c r="I16" s="32"/>
      <c r="J16" s="32"/>
    </row>
    <row r="17" spans="1:10">
      <c r="A17" s="32"/>
      <c r="B17" s="100" t="s">
        <v>241</v>
      </c>
      <c r="C17" s="116"/>
      <c r="D17" s="117"/>
      <c r="E17" s="117"/>
      <c r="F17" s="29"/>
      <c r="G17" s="29"/>
      <c r="H17" s="32"/>
      <c r="I17" s="32"/>
      <c r="J17" s="32"/>
    </row>
    <row r="18" spans="1:10">
      <c r="A18" s="32"/>
      <c r="C18" s="118"/>
      <c r="D18" s="119" t="s">
        <v>242</v>
      </c>
      <c r="E18" s="99">
        <f>SUM(B9+B15)</f>
        <v>10</v>
      </c>
      <c r="F18" s="29"/>
      <c r="G18" s="29"/>
      <c r="H18" s="32"/>
      <c r="I18" s="32"/>
      <c r="J18" s="32"/>
    </row>
    <row r="19" spans="1:10">
      <c r="A19" s="32"/>
      <c r="C19" s="118"/>
      <c r="D19" s="119" t="s">
        <v>243</v>
      </c>
      <c r="E19" s="99">
        <f>SUM(D9+D15)</f>
        <v>10</v>
      </c>
      <c r="F19" s="29"/>
      <c r="G19" s="29"/>
      <c r="H19" s="32"/>
      <c r="I19" s="32"/>
      <c r="J19" s="32"/>
    </row>
    <row r="20" spans="1:10">
      <c r="A20" s="32"/>
      <c r="C20" s="118"/>
      <c r="D20" s="119" t="s">
        <v>244</v>
      </c>
      <c r="E20" s="98">
        <f>SUM(G9+G15)</f>
        <v>1427</v>
      </c>
      <c r="F20" s="29"/>
      <c r="G20" s="29"/>
      <c r="H20" s="32"/>
      <c r="I20" s="32"/>
      <c r="J20" s="32"/>
    </row>
    <row r="21" spans="1:10">
      <c r="A21" s="32"/>
      <c r="B21" s="118"/>
      <c r="C21" s="116"/>
      <c r="D21" s="117"/>
      <c r="E21" s="117"/>
      <c r="F21" s="29"/>
      <c r="G21" s="29"/>
      <c r="H21" s="32"/>
      <c r="I21" s="32"/>
      <c r="J21" s="32"/>
    </row>
    <row r="22" spans="1:10">
      <c r="H22" s="68"/>
      <c r="I22" s="46"/>
      <c r="J22" s="90"/>
    </row>
    <row r="23" spans="1:10">
      <c r="H23" s="24"/>
      <c r="I23" s="91"/>
      <c r="J23" s="24"/>
    </row>
  </sheetData>
  <printOptions horizontalCentered="1" gridLines="1"/>
  <pageMargins left="0.5" right="0.5" top="1.5" bottom="0.75" header="0.5" footer="0.5"/>
  <pageSetup scale="80" orientation="landscape" r:id="rId1"/>
  <headerFooter>
    <oddHeader>&amp;C&amp;"Arial,Bold"&amp;16 2010 Swimming Season
Louisiana Oil Spill-Related Notification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Summary</vt:lpstr>
      <vt:lpstr>Attributes</vt:lpstr>
      <vt:lpstr>Monitoring</vt:lpstr>
      <vt:lpstr>Pollution Sources</vt:lpstr>
      <vt:lpstr>2010 Actions</vt:lpstr>
      <vt:lpstr>Action Durations</vt:lpstr>
      <vt:lpstr>Beach Days</vt:lpstr>
      <vt:lpstr>Tier 1 Stats</vt:lpstr>
      <vt:lpstr>Oil Actions</vt:lpstr>
      <vt:lpstr>'2010 Actions'!Print_Area</vt:lpstr>
      <vt:lpstr>'Action Durations'!Print_Area</vt:lpstr>
      <vt:lpstr>Attributes!Print_Area</vt:lpstr>
      <vt:lpstr>'Beach Days'!Print_Area</vt:lpstr>
      <vt:lpstr>Monitoring!Print_Area</vt:lpstr>
      <vt:lpstr>'Oil Actions'!Print_Area</vt:lpstr>
      <vt:lpstr>'Pollution Sources'!Print_Area</vt:lpstr>
      <vt:lpstr>Summary!Print_Area</vt:lpstr>
      <vt:lpstr>'Tier 1 Stats'!Print_Area</vt:lpstr>
      <vt:lpstr>'2010 Actions'!Print_Titles</vt:lpstr>
      <vt:lpstr>'Action Durations'!Print_Titles</vt:lpstr>
      <vt:lpstr>Attributes!Print_Titles</vt:lpstr>
      <vt:lpstr>'Beach Days'!Print_Titles</vt:lpstr>
      <vt:lpstr>Monitoring!Print_Titles</vt:lpstr>
      <vt:lpstr>'Pollution Sources'!Print_Titles</vt:lpstr>
      <vt:lpstr>Summary!Print_Titles</vt:lpstr>
      <vt:lpstr>'Tier 1 Stats'!Print_Titles</vt:lpstr>
    </vt:vector>
  </TitlesOfParts>
  <Company>Tetra Tech,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Jonathan.Simpson</cp:lastModifiedBy>
  <cp:lastPrinted>2011-06-23T19:55:28Z</cp:lastPrinted>
  <dcterms:created xsi:type="dcterms:W3CDTF">2006-12-12T20:37:17Z</dcterms:created>
  <dcterms:modified xsi:type="dcterms:W3CDTF">2011-06-23T19:55:37Z</dcterms:modified>
</cp:coreProperties>
</file>