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55" yWindow="165" windowWidth="18630" windowHeight="5220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  <sheet name="Tier 1 Stats" sheetId="12" r:id="rId8"/>
  </sheets>
  <definedNames>
    <definedName name="_xlnm.Print_Area" localSheetId="4">'2010 Actions'!$A$1:$J$60</definedName>
    <definedName name="_xlnm.Print_Area" localSheetId="5">'Action Durations'!$A$1:$K$39</definedName>
    <definedName name="_xlnm.Print_Area" localSheetId="1">Attributes!$A$1:$J$398</definedName>
    <definedName name="_xlnm.Print_Area" localSheetId="6">'Beach Days'!$A$1:$L$164</definedName>
    <definedName name="_xlnm.Print_Area" localSheetId="2">Monitoring!$A$1:$J$401</definedName>
    <definedName name="_xlnm.Print_Area" localSheetId="3">'Pollution Sources'!$A$1:$R$177</definedName>
    <definedName name="_xlnm.Print_Area" localSheetId="0">Summary!$A$1:$W$21</definedName>
    <definedName name="_xlnm.Print_Area" localSheetId="7">'Tier 1 Stats'!$A$1:$L$66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  <definedName name="_xlnm.Print_Titles" localSheetId="7">'Tier 1 Stats'!$1:$1</definedName>
  </definedNames>
  <calcPr calcId="125725"/>
</workbook>
</file>

<file path=xl/calcChain.xml><?xml version="1.0" encoding="utf-8"?>
<calcChain xmlns="http://schemas.openxmlformats.org/spreadsheetml/2006/main">
  <c r="L35" i="12"/>
  <c r="L34"/>
  <c r="L33"/>
  <c r="L32"/>
  <c r="L31"/>
  <c r="L30"/>
  <c r="L29"/>
  <c r="L28"/>
  <c r="L27"/>
  <c r="L26"/>
  <c r="B36"/>
  <c r="D36"/>
  <c r="E36"/>
  <c r="K69" i="7"/>
  <c r="L69" s="1"/>
  <c r="I69"/>
  <c r="K68"/>
  <c r="L68" s="1"/>
  <c r="I68"/>
  <c r="K61"/>
  <c r="L61" s="1"/>
  <c r="I61"/>
  <c r="K58"/>
  <c r="L58" s="1"/>
  <c r="K57"/>
  <c r="L57" s="1"/>
  <c r="K56"/>
  <c r="L56" s="1"/>
  <c r="K81"/>
  <c r="L81" s="1"/>
  <c r="I81"/>
  <c r="K80"/>
  <c r="L80" s="1"/>
  <c r="I80"/>
  <c r="K79"/>
  <c r="L79" s="1"/>
  <c r="I79"/>
  <c r="K78"/>
  <c r="L78" s="1"/>
  <c r="I78"/>
  <c r="K77"/>
  <c r="L77" s="1"/>
  <c r="I77"/>
  <c r="K76"/>
  <c r="L76" s="1"/>
  <c r="I76"/>
  <c r="K75"/>
  <c r="L75" s="1"/>
  <c r="I75"/>
  <c r="K74"/>
  <c r="L74" s="1"/>
  <c r="I74"/>
  <c r="K73"/>
  <c r="L73" s="1"/>
  <c r="I73"/>
  <c r="K72"/>
  <c r="L72" s="1"/>
  <c r="I72"/>
  <c r="K71"/>
  <c r="L71" s="1"/>
  <c r="I71"/>
  <c r="K70"/>
  <c r="L70" s="1"/>
  <c r="I70"/>
  <c r="K67"/>
  <c r="L67" s="1"/>
  <c r="I67"/>
  <c r="K66"/>
  <c r="L66" s="1"/>
  <c r="I66"/>
  <c r="K65"/>
  <c r="L65" s="1"/>
  <c r="I65"/>
  <c r="K64"/>
  <c r="L64" s="1"/>
  <c r="I64"/>
  <c r="K63"/>
  <c r="L63" s="1"/>
  <c r="I63"/>
  <c r="K62"/>
  <c r="L62" s="1"/>
  <c r="I62"/>
  <c r="K60"/>
  <c r="L60" s="1"/>
  <c r="I60"/>
  <c r="K59"/>
  <c r="L59" s="1"/>
  <c r="I59"/>
  <c r="I58"/>
  <c r="I57"/>
  <c r="I56"/>
  <c r="K55"/>
  <c r="L55" s="1"/>
  <c r="I55"/>
  <c r="B82" i="11"/>
  <c r="D82"/>
  <c r="E82"/>
  <c r="F82"/>
  <c r="G82"/>
  <c r="H82"/>
  <c r="I82"/>
  <c r="J82"/>
  <c r="K82"/>
  <c r="L82"/>
  <c r="M82"/>
  <c r="N82"/>
  <c r="O82"/>
  <c r="P82"/>
  <c r="Q82"/>
  <c r="R82"/>
  <c r="S6" i="8"/>
  <c r="R6"/>
  <c r="Q6"/>
  <c r="P6"/>
  <c r="O6"/>
  <c r="N6"/>
  <c r="J5"/>
  <c r="J6"/>
  <c r="L25" i="12"/>
  <c r="L24"/>
  <c r="L23"/>
  <c r="L22"/>
  <c r="L21"/>
  <c r="L20"/>
  <c r="L19"/>
  <c r="L18"/>
  <c r="L17"/>
  <c r="L16"/>
  <c r="L15"/>
  <c r="D50" i="4"/>
  <c r="D49"/>
  <c r="D53"/>
  <c r="D59"/>
  <c r="D56"/>
  <c r="D57"/>
  <c r="D37"/>
  <c r="B37"/>
  <c r="D15"/>
  <c r="B15"/>
  <c r="D12"/>
  <c r="B12"/>
  <c r="J4" i="8" s="1"/>
  <c r="K52" i="7"/>
  <c r="L52" s="1"/>
  <c r="I52"/>
  <c r="K51"/>
  <c r="L51" s="1"/>
  <c r="I51"/>
  <c r="K50"/>
  <c r="L50" s="1"/>
  <c r="I50"/>
  <c r="K49"/>
  <c r="L49" s="1"/>
  <c r="I49"/>
  <c r="K48"/>
  <c r="L48" s="1"/>
  <c r="I48"/>
  <c r="K47"/>
  <c r="L47" s="1"/>
  <c r="I47"/>
  <c r="L46"/>
  <c r="K46"/>
  <c r="I46"/>
  <c r="K45"/>
  <c r="L45" s="1"/>
  <c r="I45"/>
  <c r="K44"/>
  <c r="L44" s="1"/>
  <c r="I44"/>
  <c r="K43"/>
  <c r="L43" s="1"/>
  <c r="I43"/>
  <c r="L42"/>
  <c r="K42"/>
  <c r="I42"/>
  <c r="K41"/>
  <c r="L41" s="1"/>
  <c r="I41"/>
  <c r="K40"/>
  <c r="L40" s="1"/>
  <c r="I40"/>
  <c r="K39"/>
  <c r="L39" s="1"/>
  <c r="I39"/>
  <c r="K38"/>
  <c r="L38" s="1"/>
  <c r="I38"/>
  <c r="K37"/>
  <c r="L37" s="1"/>
  <c r="I37"/>
  <c r="K36"/>
  <c r="L36" s="1"/>
  <c r="I36"/>
  <c r="K35"/>
  <c r="L35" s="1"/>
  <c r="I35"/>
  <c r="K34"/>
  <c r="L34" s="1"/>
  <c r="I34"/>
  <c r="K33"/>
  <c r="L33" s="1"/>
  <c r="I33"/>
  <c r="K32"/>
  <c r="L32" s="1"/>
  <c r="I32"/>
  <c r="K31"/>
  <c r="L31" s="1"/>
  <c r="I31"/>
  <c r="L30"/>
  <c r="K30"/>
  <c r="I30"/>
  <c r="K29"/>
  <c r="L29" s="1"/>
  <c r="I29"/>
  <c r="K28"/>
  <c r="L28" s="1"/>
  <c r="I28"/>
  <c r="K27"/>
  <c r="L27" s="1"/>
  <c r="I27"/>
  <c r="L26"/>
  <c r="K26"/>
  <c r="I26"/>
  <c r="K25"/>
  <c r="L25" s="1"/>
  <c r="I25"/>
  <c r="K24"/>
  <c r="L24" s="1"/>
  <c r="I24"/>
  <c r="K23"/>
  <c r="L23" s="1"/>
  <c r="I23"/>
  <c r="K22"/>
  <c r="L22" s="1"/>
  <c r="I22"/>
  <c r="K21"/>
  <c r="L21" s="1"/>
  <c r="I21"/>
  <c r="K20"/>
  <c r="L20" s="1"/>
  <c r="I20"/>
  <c r="K19"/>
  <c r="L19" s="1"/>
  <c r="I19"/>
  <c r="K18"/>
  <c r="L18" s="1"/>
  <c r="I18"/>
  <c r="K17"/>
  <c r="L17" s="1"/>
  <c r="I17"/>
  <c r="K16"/>
  <c r="L16" s="1"/>
  <c r="I16"/>
  <c r="K15"/>
  <c r="L15" s="1"/>
  <c r="I15"/>
  <c r="L14"/>
  <c r="K14"/>
  <c r="I14"/>
  <c r="K13"/>
  <c r="L13" s="1"/>
  <c r="I13"/>
  <c r="K12"/>
  <c r="L12" s="1"/>
  <c r="I12"/>
  <c r="K11"/>
  <c r="L11" s="1"/>
  <c r="I11"/>
  <c r="L10"/>
  <c r="K10"/>
  <c r="I10"/>
  <c r="K9"/>
  <c r="L9" s="1"/>
  <c r="I9"/>
  <c r="K8"/>
  <c r="L8" s="1"/>
  <c r="I8"/>
  <c r="K7"/>
  <c r="L7" s="1"/>
  <c r="I7"/>
  <c r="K6"/>
  <c r="L6" s="1"/>
  <c r="I6"/>
  <c r="K5"/>
  <c r="L5" s="1"/>
  <c r="I5"/>
  <c r="K4"/>
  <c r="L4" s="1"/>
  <c r="I4"/>
  <c r="K3"/>
  <c r="L3" s="1"/>
  <c r="I3"/>
  <c r="K142"/>
  <c r="L142" s="1"/>
  <c r="I142"/>
  <c r="K141"/>
  <c r="L141" s="1"/>
  <c r="I141"/>
  <c r="L140"/>
  <c r="K140"/>
  <c r="I140"/>
  <c r="K139"/>
  <c r="L139" s="1"/>
  <c r="I139"/>
  <c r="K138"/>
  <c r="L138" s="1"/>
  <c r="I138"/>
  <c r="K137"/>
  <c r="L137" s="1"/>
  <c r="I137"/>
  <c r="L136"/>
  <c r="K136"/>
  <c r="I136"/>
  <c r="L135"/>
  <c r="K135"/>
  <c r="I135"/>
  <c r="K134"/>
  <c r="L134" s="1"/>
  <c r="I134"/>
  <c r="K133"/>
  <c r="L133" s="1"/>
  <c r="I133"/>
  <c r="L132"/>
  <c r="K132"/>
  <c r="I132"/>
  <c r="L131"/>
  <c r="K131"/>
  <c r="I131"/>
  <c r="K130"/>
  <c r="L130" s="1"/>
  <c r="I130"/>
  <c r="K129"/>
  <c r="L129" s="1"/>
  <c r="I129"/>
  <c r="L128"/>
  <c r="K128"/>
  <c r="I128"/>
  <c r="K127"/>
  <c r="L127" s="1"/>
  <c r="I127"/>
  <c r="K126"/>
  <c r="L126" s="1"/>
  <c r="I126"/>
  <c r="K125"/>
  <c r="L125" s="1"/>
  <c r="I125"/>
  <c r="K124"/>
  <c r="L124" s="1"/>
  <c r="I124"/>
  <c r="K123"/>
  <c r="L123" s="1"/>
  <c r="I123"/>
  <c r="K122"/>
  <c r="L122" s="1"/>
  <c r="I122"/>
  <c r="K121"/>
  <c r="L121" s="1"/>
  <c r="I121"/>
  <c r="K120"/>
  <c r="L120" s="1"/>
  <c r="I120"/>
  <c r="L119"/>
  <c r="K119"/>
  <c r="I119"/>
  <c r="K118"/>
  <c r="L118" s="1"/>
  <c r="I118"/>
  <c r="K117"/>
  <c r="L117" s="1"/>
  <c r="I117"/>
  <c r="L116"/>
  <c r="K116"/>
  <c r="I116"/>
  <c r="L115"/>
  <c r="K115"/>
  <c r="I115"/>
  <c r="K114"/>
  <c r="L114" s="1"/>
  <c r="I114"/>
  <c r="K113"/>
  <c r="L113" s="1"/>
  <c r="I113"/>
  <c r="K112"/>
  <c r="L112" s="1"/>
  <c r="I112"/>
  <c r="L111"/>
  <c r="K111"/>
  <c r="I111"/>
  <c r="K110"/>
  <c r="L110" s="1"/>
  <c r="I110"/>
  <c r="K109"/>
  <c r="L109" s="1"/>
  <c r="I109"/>
  <c r="L108"/>
  <c r="K108"/>
  <c r="I108"/>
  <c r="L107"/>
  <c r="K107"/>
  <c r="I107"/>
  <c r="K106"/>
  <c r="L106" s="1"/>
  <c r="I106"/>
  <c r="K105"/>
  <c r="L105" s="1"/>
  <c r="I105"/>
  <c r="L104"/>
  <c r="K104"/>
  <c r="I104"/>
  <c r="L103"/>
  <c r="K103"/>
  <c r="I103"/>
  <c r="K102"/>
  <c r="L102" s="1"/>
  <c r="I102"/>
  <c r="D58" i="4"/>
  <c r="G37"/>
  <c r="J393" i="10"/>
  <c r="J264"/>
  <c r="J198"/>
  <c r="J84"/>
  <c r="D161" i="7" l="1"/>
  <c r="E53" i="4"/>
  <c r="D54" l="1"/>
  <c r="E49"/>
  <c r="E50"/>
  <c r="D51"/>
  <c r="D60"/>
  <c r="E59" s="1"/>
  <c r="E55" i="12"/>
  <c r="E43"/>
  <c r="E12"/>
  <c r="G12"/>
  <c r="L54"/>
  <c r="L53"/>
  <c r="L52"/>
  <c r="L51"/>
  <c r="L50"/>
  <c r="L49"/>
  <c r="L48"/>
  <c r="L47"/>
  <c r="L46"/>
  <c r="L45"/>
  <c r="L42"/>
  <c r="L41"/>
  <c r="L40"/>
  <c r="L39"/>
  <c r="L38"/>
  <c r="L14"/>
  <c r="L11"/>
  <c r="L10"/>
  <c r="L9"/>
  <c r="L8"/>
  <c r="L7"/>
  <c r="L6"/>
  <c r="L5"/>
  <c r="L4"/>
  <c r="L3"/>
  <c r="L2"/>
  <c r="K55"/>
  <c r="J55"/>
  <c r="K43"/>
  <c r="J43"/>
  <c r="K36"/>
  <c r="J36"/>
  <c r="K12"/>
  <c r="J12"/>
  <c r="I55"/>
  <c r="I43"/>
  <c r="I36"/>
  <c r="I12"/>
  <c r="G55"/>
  <c r="G43"/>
  <c r="G36"/>
  <c r="D55"/>
  <c r="B55"/>
  <c r="G6" i="8" s="1"/>
  <c r="D43" i="12"/>
  <c r="B43"/>
  <c r="G5" i="8" s="1"/>
  <c r="G4"/>
  <c r="D12" i="12"/>
  <c r="B12"/>
  <c r="F6" i="8"/>
  <c r="F5"/>
  <c r="F4"/>
  <c r="F3"/>
  <c r="F393" i="2"/>
  <c r="F264"/>
  <c r="F198"/>
  <c r="F84"/>
  <c r="G15" i="4"/>
  <c r="B155" i="11"/>
  <c r="D155"/>
  <c r="E155"/>
  <c r="F155"/>
  <c r="G155"/>
  <c r="H155"/>
  <c r="I155"/>
  <c r="J155"/>
  <c r="K155"/>
  <c r="L155"/>
  <c r="M155"/>
  <c r="N155"/>
  <c r="O155"/>
  <c r="P155"/>
  <c r="Q155"/>
  <c r="R155"/>
  <c r="F264" i="10"/>
  <c r="D5" i="8" s="1"/>
  <c r="F198" i="10"/>
  <c r="D4" i="8" s="1"/>
  <c r="F84" i="10"/>
  <c r="F393"/>
  <c r="D6" i="8" s="1"/>
  <c r="E53" i="7"/>
  <c r="E82"/>
  <c r="U4" i="8" s="1"/>
  <c r="E99" i="7"/>
  <c r="E99" i="11"/>
  <c r="E53"/>
  <c r="D42" i="4"/>
  <c r="D43"/>
  <c r="G12"/>
  <c r="R53" i="11"/>
  <c r="R99"/>
  <c r="Q53"/>
  <c r="Q99"/>
  <c r="D53"/>
  <c r="D99"/>
  <c r="P53"/>
  <c r="P99"/>
  <c r="O53"/>
  <c r="O99"/>
  <c r="N53"/>
  <c r="N99"/>
  <c r="M53"/>
  <c r="M99"/>
  <c r="L53"/>
  <c r="L99"/>
  <c r="K53"/>
  <c r="K99"/>
  <c r="J53"/>
  <c r="J99"/>
  <c r="I53"/>
  <c r="I99"/>
  <c r="H53"/>
  <c r="H99"/>
  <c r="G53"/>
  <c r="G99"/>
  <c r="F53"/>
  <c r="F99"/>
  <c r="B53"/>
  <c r="B99"/>
  <c r="H53" i="7"/>
  <c r="B82"/>
  <c r="H82"/>
  <c r="V4" i="8" s="1"/>
  <c r="G82" i="7"/>
  <c r="H99"/>
  <c r="V5" i="8" s="1"/>
  <c r="H155" i="7"/>
  <c r="V6" i="8" s="1"/>
  <c r="E155" i="7"/>
  <c r="D162" s="1"/>
  <c r="G53"/>
  <c r="G99"/>
  <c r="G155"/>
  <c r="B53"/>
  <c r="B99"/>
  <c r="B155"/>
  <c r="K154"/>
  <c r="L154" s="1"/>
  <c r="I154"/>
  <c r="K153"/>
  <c r="L153" s="1"/>
  <c r="I153"/>
  <c r="K152"/>
  <c r="L152" s="1"/>
  <c r="I152"/>
  <c r="K151"/>
  <c r="L151" s="1"/>
  <c r="I151"/>
  <c r="K150"/>
  <c r="L150" s="1"/>
  <c r="I150"/>
  <c r="K149"/>
  <c r="L149" s="1"/>
  <c r="I149"/>
  <c r="K148"/>
  <c r="L148" s="1"/>
  <c r="I148"/>
  <c r="K147"/>
  <c r="L147" s="1"/>
  <c r="I147"/>
  <c r="K146"/>
  <c r="L146" s="1"/>
  <c r="I146"/>
  <c r="K145"/>
  <c r="L145" s="1"/>
  <c r="I145"/>
  <c r="K144"/>
  <c r="L144" s="1"/>
  <c r="I144"/>
  <c r="K143"/>
  <c r="L143" s="1"/>
  <c r="I143"/>
  <c r="K101"/>
  <c r="L101" s="1"/>
  <c r="I101"/>
  <c r="K98"/>
  <c r="L98" s="1"/>
  <c r="I98"/>
  <c r="K97"/>
  <c r="L97" s="1"/>
  <c r="I97"/>
  <c r="K96"/>
  <c r="L96" s="1"/>
  <c r="I96"/>
  <c r="K95"/>
  <c r="L95" s="1"/>
  <c r="I95"/>
  <c r="K94"/>
  <c r="L94" s="1"/>
  <c r="I94"/>
  <c r="K93"/>
  <c r="L93" s="1"/>
  <c r="I93"/>
  <c r="K92"/>
  <c r="L92" s="1"/>
  <c r="I92"/>
  <c r="K91"/>
  <c r="L91" s="1"/>
  <c r="I91"/>
  <c r="K90"/>
  <c r="L90" s="1"/>
  <c r="I90"/>
  <c r="K89"/>
  <c r="L89" s="1"/>
  <c r="I89"/>
  <c r="K88"/>
  <c r="L88" s="1"/>
  <c r="I88"/>
  <c r="K87"/>
  <c r="L87" s="1"/>
  <c r="I87"/>
  <c r="K86"/>
  <c r="L86" s="1"/>
  <c r="I86"/>
  <c r="K85"/>
  <c r="L85" s="1"/>
  <c r="I85"/>
  <c r="K84"/>
  <c r="L84" s="1"/>
  <c r="I84"/>
  <c r="G5" i="9"/>
  <c r="E5"/>
  <c r="D31" s="1"/>
  <c r="D5"/>
  <c r="B25"/>
  <c r="B5"/>
  <c r="D29" s="1"/>
  <c r="B393" i="10"/>
  <c r="C6" i="8" s="1"/>
  <c r="B264" i="10"/>
  <c r="K25" i="9"/>
  <c r="J25"/>
  <c r="I25"/>
  <c r="H25"/>
  <c r="G25"/>
  <c r="D25"/>
  <c r="B198" i="10"/>
  <c r="C4" i="8" s="1"/>
  <c r="V3"/>
  <c r="U3"/>
  <c r="H5" i="9"/>
  <c r="I5"/>
  <c r="J5"/>
  <c r="K5"/>
  <c r="B84" i="10"/>
  <c r="C3" i="8" s="1"/>
  <c r="E25" i="9"/>
  <c r="B84" i="2"/>
  <c r="B198"/>
  <c r="B264"/>
  <c r="B393"/>
  <c r="I53" i="7"/>
  <c r="U6" i="8"/>
  <c r="G35" i="9" l="1"/>
  <c r="P4" i="8"/>
  <c r="S4"/>
  <c r="G38" i="9"/>
  <c r="Q4" i="8"/>
  <c r="G36" i="9"/>
  <c r="G37"/>
  <c r="R4" i="8"/>
  <c r="N4"/>
  <c r="D30" i="9"/>
  <c r="O4" i="8"/>
  <c r="G34" i="9"/>
  <c r="E59" i="12"/>
  <c r="E65"/>
  <c r="E60"/>
  <c r="E61"/>
  <c r="E64"/>
  <c r="K155" i="7"/>
  <c r="L155" s="1"/>
  <c r="I99"/>
  <c r="D44" i="4"/>
  <c r="E54"/>
  <c r="E51"/>
  <c r="G160" i="11"/>
  <c r="G159"/>
  <c r="D399" i="10"/>
  <c r="D398" i="2"/>
  <c r="D397"/>
  <c r="E160" i="7"/>
  <c r="G164" i="11"/>
  <c r="G165"/>
  <c r="G169"/>
  <c r="G173"/>
  <c r="G176"/>
  <c r="G166"/>
  <c r="G170"/>
  <c r="G174"/>
  <c r="E63" i="12"/>
  <c r="F36"/>
  <c r="H4" i="8" s="1"/>
  <c r="F55" i="12"/>
  <c r="H6" i="8" s="1"/>
  <c r="F43" i="12"/>
  <c r="H5" i="8" s="1"/>
  <c r="F12" i="12"/>
  <c r="H3" i="8" s="1"/>
  <c r="E158" i="7"/>
  <c r="E161"/>
  <c r="E159"/>
  <c r="G161" i="11"/>
  <c r="G167"/>
  <c r="G171"/>
  <c r="G168"/>
  <c r="G172"/>
  <c r="G175"/>
  <c r="S7" i="8"/>
  <c r="O7"/>
  <c r="P7"/>
  <c r="E58" i="4"/>
  <c r="E56"/>
  <c r="E57"/>
  <c r="D398" i="10"/>
  <c r="D401"/>
  <c r="G3" i="8"/>
  <c r="G7" s="1"/>
  <c r="L55" i="12"/>
  <c r="L12"/>
  <c r="L43"/>
  <c r="L36"/>
  <c r="L6" i="8"/>
  <c r="F7"/>
  <c r="I155" i="7"/>
  <c r="U5" i="8"/>
  <c r="U7" s="1"/>
  <c r="W3"/>
  <c r="Q7"/>
  <c r="K53" i="7"/>
  <c r="K82"/>
  <c r="L82" s="1"/>
  <c r="W6" i="8"/>
  <c r="I82" i="7"/>
  <c r="K4" i="8"/>
  <c r="C5"/>
  <c r="E5" s="1"/>
  <c r="L4"/>
  <c r="E4"/>
  <c r="D3"/>
  <c r="E3" s="1"/>
  <c r="W4"/>
  <c r="L5"/>
  <c r="K5"/>
  <c r="E6"/>
  <c r="K6"/>
  <c r="V7"/>
  <c r="R7"/>
  <c r="K99" i="7"/>
  <c r="L99" s="1"/>
  <c r="E62" i="12" l="1"/>
  <c r="H7" i="8" s="1"/>
  <c r="E66" i="12"/>
  <c r="N7" i="8"/>
  <c r="E60" i="4"/>
  <c r="D400" i="10"/>
  <c r="C7" i="8"/>
  <c r="W5"/>
  <c r="E162" i="7"/>
  <c r="L53"/>
  <c r="E163"/>
  <c r="G177" i="11"/>
  <c r="G39" i="9"/>
  <c r="H38" s="1"/>
  <c r="W7" i="8"/>
  <c r="D7"/>
  <c r="J7"/>
  <c r="L3"/>
  <c r="K3"/>
  <c r="E164" i="7" l="1"/>
  <c r="E7" i="8"/>
  <c r="H35" i="9"/>
  <c r="H37"/>
  <c r="H36"/>
  <c r="H34"/>
  <c r="L7" i="8"/>
  <c r="K7"/>
  <c r="H39" i="9" l="1"/>
</calcChain>
</file>

<file path=xl/sharedStrings.xml><?xml version="1.0" encoding="utf-8"?>
<sst xmlns="http://schemas.openxmlformats.org/spreadsheetml/2006/main" count="5792" uniqueCount="959">
  <si>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</si>
  <si>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</si>
  <si>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</si>
  <si>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</si>
  <si>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</si>
  <si>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</si>
  <si>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</si>
  <si>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</si>
  <si>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</si>
  <si>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</si>
  <si>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</si>
  <si>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</si>
  <si>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 xml:space="preserve">COUNTY </t>
  </si>
  <si>
    <t xml:space="preserve">BEACH ID </t>
  </si>
  <si>
    <t xml:space="preserve">BEACH NAME 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</si>
  <si>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</si>
  <si>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</si>
  <si>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</si>
  <si>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</si>
  <si>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</si>
  <si>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</si>
  <si>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</si>
  <si>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</si>
  <si>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</si>
  <si>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</si>
  <si>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</si>
  <si>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</si>
  <si>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</si>
  <si>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</si>
  <si>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</si>
  <si>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</si>
  <si>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</si>
  <si>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</si>
  <si>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</si>
  <si>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PER_MONTH</t>
  </si>
  <si>
    <t>PREEMPT</t>
  </si>
  <si>
    <t>Contamination Advisory</t>
  </si>
  <si>
    <t>Not Under an Action</t>
  </si>
  <si>
    <t>No</t>
  </si>
  <si>
    <t>BEACH Act Beaches</t>
  </si>
  <si>
    <t>DAYS</t>
  </si>
  <si>
    <t>MONITORED BEACHES</t>
  </si>
  <si>
    <t>Beach action in 2010?</t>
  </si>
  <si>
    <t>Actions During Swim Season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</si>
  <si>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</si>
  <si>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</si>
  <si>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</si>
  <si>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</si>
  <si>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</si>
  <si>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</si>
  <si>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</si>
  <si>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</si>
  <si>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</si>
  <si>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</si>
  <si>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</si>
  <si>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</si>
  <si>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</si>
  <si>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</si>
  <si>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</si>
  <si>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</si>
  <si>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</si>
  <si>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</si>
  <si>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</si>
  <si>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</si>
  <si>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</si>
  <si>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</si>
  <si>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</si>
  <si>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</si>
  <si>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</si>
  <si>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</si>
  <si>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</si>
  <si>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Beach Tier Rank </t>
  </si>
  <si>
    <t>Swim season monitor frequency</t>
  </si>
  <si>
    <t>Swim season monitor frequency units</t>
  </si>
  <si>
    <t>Is beach monitored?</t>
  </si>
  <si>
    <t>POLLUTION SOURCES SUMMARY</t>
  </si>
  <si>
    <t>2010 ACTIONS SUMMARY</t>
  </si>
  <si>
    <t>TIER 1 BEACH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</si>
  <si>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</si>
  <si>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</si>
  <si>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</si>
  <si>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</si>
  <si>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</si>
  <si>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</si>
  <si>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</si>
  <si>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</si>
  <si>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</si>
  <si>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</si>
  <si>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</si>
  <si>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</si>
  <si>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</si>
  <si>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</si>
  <si>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</si>
  <si>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</si>
  <si>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</si>
  <si>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</si>
  <si>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</si>
  <si>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</si>
  <si>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</si>
  <si>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</si>
  <si>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</si>
  <si>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</si>
  <si>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</si>
  <si>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</si>
  <si>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</si>
  <si>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</si>
  <si>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</si>
  <si>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</si>
  <si>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PREEMPT: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</si>
  <si>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</si>
  <si>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</si>
  <si>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</si>
  <si>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</si>
  <si>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</si>
  <si>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</si>
  <si>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</si>
  <si>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</si>
  <si>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</si>
  <si>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</si>
  <si>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</si>
  <si>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</si>
  <si>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</si>
  <si>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</si>
  <si>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</si>
  <si>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OTHER: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</si>
  <si>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</si>
  <si>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</si>
  <si>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</si>
  <si>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</si>
  <si>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</si>
  <si>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</si>
  <si>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</si>
  <si>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</si>
  <si>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</si>
  <si>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</si>
  <si>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</si>
  <si>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</si>
  <si>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</si>
  <si>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</si>
  <si>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</si>
  <si>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</si>
  <si>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</si>
  <si>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</si>
  <si>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</si>
  <si>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</si>
  <si>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</si>
  <si>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</si>
  <si>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</si>
  <si>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</si>
  <si>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</si>
  <si>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</si>
  <si>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</si>
  <si>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</si>
  <si>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</si>
  <si>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</si>
  <si>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</si>
  <si>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</si>
  <si>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No. of Tier 1 beaches:</t>
  </si>
  <si>
    <t>Total length of Tier 1 beaches:</t>
  </si>
  <si>
    <t>Percent of Tier 1 beaches monitored:</t>
  </si>
  <si>
    <t>Percent of BEACH Act beaches monitored:</t>
  </si>
  <si>
    <t>No.  of Tier 1 beaches monitored:</t>
  </si>
  <si>
    <t>No. of Tier 1 beach days:</t>
  </si>
  <si>
    <t>No. of Tier 1 beaches with actions:</t>
  </si>
  <si>
    <t>No. of days under a Tier 1 beach action:</t>
  </si>
  <si>
    <t>Percent of Tier 1 beach days under an action:</t>
  </si>
  <si>
    <t>POSSIBLE POLLUTION SOURCES</t>
  </si>
  <si>
    <t xml:space="preserve"> = Beach is not monitored. It is not included in EPA's monitored beach summary statistics.</t>
  </si>
  <si>
    <t>HAWAII</t>
  </si>
  <si>
    <t>HI616452</t>
  </si>
  <si>
    <t>2nd Beach (Next to Mahaiula)</t>
  </si>
  <si>
    <t>HI326172</t>
  </si>
  <si>
    <t>Anaeho'omalu Bay</t>
  </si>
  <si>
    <t>HI707059</t>
  </si>
  <si>
    <t>Analani Pond (Puala'a)</t>
  </si>
  <si>
    <t>HI713314</t>
  </si>
  <si>
    <t>Banyan's Surfing Area</t>
  </si>
  <si>
    <t>HI977673</t>
  </si>
  <si>
    <t>Coconut Island Park</t>
  </si>
  <si>
    <t>HI138086</t>
  </si>
  <si>
    <t>Hakalau Co. Pk.</t>
  </si>
  <si>
    <t>HI621002</t>
  </si>
  <si>
    <t>Hapuna Beach St. Rec. Area</t>
  </si>
  <si>
    <t>HI908102</t>
  </si>
  <si>
    <t>Heeia</t>
  </si>
  <si>
    <t>HI315019</t>
  </si>
  <si>
    <t>Hilo Bayfront</t>
  </si>
  <si>
    <t>HI152572</t>
  </si>
  <si>
    <t>Ho'okena</t>
  </si>
  <si>
    <t>HI582331</t>
  </si>
  <si>
    <t>Holoholokai Beach</t>
  </si>
  <si>
    <t>HI246645</t>
  </si>
  <si>
    <t>Honaunau Bay</t>
  </si>
  <si>
    <t>HI315174</t>
  </si>
  <si>
    <t>Honokohau Beach</t>
  </si>
  <si>
    <t>HI857411</t>
  </si>
  <si>
    <t>Honoli'i Beach Co. Park</t>
  </si>
  <si>
    <t>HI831766</t>
  </si>
  <si>
    <t>Honomalino Bay</t>
  </si>
  <si>
    <t>HI659453</t>
  </si>
  <si>
    <t>Ice Pond (single point)</t>
  </si>
  <si>
    <t>HI670326</t>
  </si>
  <si>
    <t>Isaac Hale Beach Co. Pk.</t>
  </si>
  <si>
    <t>HI670254</t>
  </si>
  <si>
    <t>James Kealoha Park</t>
  </si>
  <si>
    <t>HI107517</t>
  </si>
  <si>
    <t>Ka Lae (South Point)</t>
  </si>
  <si>
    <t>HI770607</t>
  </si>
  <si>
    <t>Ka'upulehu</t>
  </si>
  <si>
    <t>HI013290</t>
  </si>
  <si>
    <t>Kahalu'u Beach Co. Pk.</t>
  </si>
  <si>
    <t>HI753566</t>
  </si>
  <si>
    <t>Kailua Bay</t>
  </si>
  <si>
    <t>HI377322</t>
  </si>
  <si>
    <t>Kalahiki Beach</t>
  </si>
  <si>
    <t>HI542822</t>
  </si>
  <si>
    <t>Kalapana Beach (new) (Harry K. Brown Beach Co. Pk.)</t>
  </si>
  <si>
    <t>HI261474</t>
  </si>
  <si>
    <t>Kamakaokahonu</t>
  </si>
  <si>
    <t>HI602472</t>
  </si>
  <si>
    <t>Kamoa Pt.</t>
  </si>
  <si>
    <t>HI871399</t>
  </si>
  <si>
    <t>Kapa'a Beach Co. Pk.</t>
  </si>
  <si>
    <t>HI391407</t>
  </si>
  <si>
    <t>Kapoho Bay</t>
  </si>
  <si>
    <t>HI122881</t>
  </si>
  <si>
    <t>Kapoho Tidepools (Vacationland)</t>
  </si>
  <si>
    <t>HI627359</t>
  </si>
  <si>
    <t>Kapu'a Bay</t>
  </si>
  <si>
    <t>HI261869</t>
  </si>
  <si>
    <t>Kauna'oa Beach</t>
  </si>
  <si>
    <t>HI535602</t>
  </si>
  <si>
    <t>Kawa Bay</t>
  </si>
  <si>
    <t>HI978783</t>
  </si>
  <si>
    <t>Kawaihae Harbor</t>
  </si>
  <si>
    <t>HI858729</t>
  </si>
  <si>
    <t>Ke'ei</t>
  </si>
  <si>
    <t>HI713293</t>
  </si>
  <si>
    <t>Keahou Bay (Kona)</t>
  </si>
  <si>
    <t>HI514168</t>
  </si>
  <si>
    <t>Kealia Beach</t>
  </si>
  <si>
    <t>HI849313</t>
  </si>
  <si>
    <t>Keaukaha Beach Park</t>
  </si>
  <si>
    <t>HI929053</t>
  </si>
  <si>
    <t>Keawaiki</t>
  </si>
  <si>
    <t>HI459942</t>
  </si>
  <si>
    <t>Kehena</t>
  </si>
  <si>
    <t>HI784200</t>
  </si>
  <si>
    <t>Keokea Beach Co. Pk.</t>
  </si>
  <si>
    <t>HI331785</t>
  </si>
  <si>
    <t>Kiholo Bay</t>
  </si>
  <si>
    <t>HI693485</t>
  </si>
  <si>
    <t>Kolekole Beach Co. Park</t>
  </si>
  <si>
    <t>HI887804</t>
  </si>
  <si>
    <t>Kuki'o</t>
  </si>
  <si>
    <t>HI490010</t>
  </si>
  <si>
    <t>Lapakahi St. Hist. Park</t>
  </si>
  <si>
    <t>HI380623</t>
  </si>
  <si>
    <t>Laupahoehoe Beach Co. Park</t>
  </si>
  <si>
    <t>HI691720</t>
  </si>
  <si>
    <t>Lehia Beach Co. Pk.</t>
  </si>
  <si>
    <t>HI540868</t>
  </si>
  <si>
    <t>Leleiwi Beach Co. Pk.</t>
  </si>
  <si>
    <t>HI694255</t>
  </si>
  <si>
    <t>Mahai'ula Bay</t>
  </si>
  <si>
    <t>HI273526</t>
  </si>
  <si>
    <t>Mahukona Beach Co. Pk.</t>
  </si>
  <si>
    <t>HI901744</t>
  </si>
  <si>
    <t>Makalawena</t>
  </si>
  <si>
    <t>HI223059</t>
  </si>
  <si>
    <t>Makole'a Beach</t>
  </si>
  <si>
    <t>HI379764</t>
  </si>
  <si>
    <t>Manini Point Co. Pk.</t>
  </si>
  <si>
    <t>HI720408</t>
  </si>
  <si>
    <t>Manini'owali</t>
  </si>
  <si>
    <t>HI647110</t>
  </si>
  <si>
    <t>Manuka Bay</t>
  </si>
  <si>
    <t>HI120357</t>
  </si>
  <si>
    <t>Mau'umae Beach</t>
  </si>
  <si>
    <t>HI890924</t>
  </si>
  <si>
    <t>Mauna Lani (Kalahuipua'a)</t>
  </si>
  <si>
    <t>HI470112</t>
  </si>
  <si>
    <t>Miloli'i Beach</t>
  </si>
  <si>
    <t>HI588578</t>
  </si>
  <si>
    <t>Napo'apo'o Beach Co. Pk.</t>
  </si>
  <si>
    <t>HI124561</t>
  </si>
  <si>
    <t>Ninole</t>
  </si>
  <si>
    <t>HI143737</t>
  </si>
  <si>
    <t>Ohai'ula Beach</t>
  </si>
  <si>
    <t>HI256093</t>
  </si>
  <si>
    <t>Old Kona Airport St. Rec. Area</t>
  </si>
  <si>
    <t>HI862286</t>
  </si>
  <si>
    <t>Onekahakaha Beach Co. Pk.</t>
  </si>
  <si>
    <t>HI935352</t>
  </si>
  <si>
    <t>Pahoehoe Beach Co. Pk.</t>
  </si>
  <si>
    <t>HI738158</t>
  </si>
  <si>
    <t>Pelekane Bay</t>
  </si>
  <si>
    <t>HI320616</t>
  </si>
  <si>
    <t>Pine Trees</t>
  </si>
  <si>
    <t>HI316864</t>
  </si>
  <si>
    <t>Pohoiki Beach</t>
  </si>
  <si>
    <t>HI227694</t>
  </si>
  <si>
    <t>Pohue Bay</t>
  </si>
  <si>
    <t>HI183806</t>
  </si>
  <si>
    <t>Pololu Valley</t>
  </si>
  <si>
    <t>HI478461</t>
  </si>
  <si>
    <t>Pu'uhonua Pt. (Pu'u o Honaunau)</t>
  </si>
  <si>
    <t>HI668132</t>
  </si>
  <si>
    <t>Puako</t>
  </si>
  <si>
    <t>HI930479</t>
  </si>
  <si>
    <t>Pueo Bay</t>
  </si>
  <si>
    <t>HI224651</t>
  </si>
  <si>
    <t>Punalu'u</t>
  </si>
  <si>
    <t>HI425303</t>
  </si>
  <si>
    <t>Radio Bay</t>
  </si>
  <si>
    <t>HI254097</t>
  </si>
  <si>
    <t>Reeds Bay Park</t>
  </si>
  <si>
    <t>HI936372</t>
  </si>
  <si>
    <t>Spencer Beach Co. Pk.</t>
  </si>
  <si>
    <t>HI754307</t>
  </si>
  <si>
    <t>Wai'ahukini</t>
  </si>
  <si>
    <t>HI381812</t>
  </si>
  <si>
    <t>Waialea Bay</t>
  </si>
  <si>
    <t>HI534434</t>
  </si>
  <si>
    <t>Waipi'o Bay</t>
  </si>
  <si>
    <t>HI934020</t>
  </si>
  <si>
    <t>Waiulaula</t>
  </si>
  <si>
    <t>HI643938</t>
  </si>
  <si>
    <t>Wawaloli Beach</t>
  </si>
  <si>
    <t>HI436267</t>
  </si>
  <si>
    <t>White Sands Beach Co. Pk. (Magic Sands)</t>
  </si>
  <si>
    <t>HI720900</t>
  </si>
  <si>
    <t>Whittington Beach Co. Pk.</t>
  </si>
  <si>
    <t>HONOLULU</t>
  </si>
  <si>
    <t>HI473893</t>
  </si>
  <si>
    <t>Ala Moana Beach Co. Park</t>
  </si>
  <si>
    <t>HI145110</t>
  </si>
  <si>
    <t>Aukai Beach Co. Park</t>
  </si>
  <si>
    <t>HI908378</t>
  </si>
  <si>
    <t>Banzai</t>
  </si>
  <si>
    <t>HI593573</t>
  </si>
  <si>
    <t>Barbers Point Beach Co. Pk.</t>
  </si>
  <si>
    <t>HI544313</t>
  </si>
  <si>
    <t>Diamond Head</t>
  </si>
  <si>
    <t>HI531535</t>
  </si>
  <si>
    <t>Ehukai Beach Co. Pk.</t>
  </si>
  <si>
    <t>HI767464</t>
  </si>
  <si>
    <t>Ewa Beach</t>
  </si>
  <si>
    <t>HI045715</t>
  </si>
  <si>
    <t>Fort DeRussy Beach</t>
  </si>
  <si>
    <t>HI555850</t>
  </si>
  <si>
    <t>Fort DeRussy Beach Park</t>
  </si>
  <si>
    <t>HI410735</t>
  </si>
  <si>
    <t>Fort Hase Beach</t>
  </si>
  <si>
    <t>HI767754</t>
  </si>
  <si>
    <t>Fort Kamehameha Beach</t>
  </si>
  <si>
    <t>HI941499</t>
  </si>
  <si>
    <t>Gray's Beach</t>
  </si>
  <si>
    <t>HI451176</t>
  </si>
  <si>
    <t>Hale'iwa Ali'i Beach Co. Pk.</t>
  </si>
  <si>
    <t>HI994019</t>
  </si>
  <si>
    <t>Hale'iwa Beach Co. Pk.</t>
  </si>
  <si>
    <t>HI132946</t>
  </si>
  <si>
    <t>Halona Blowhole</t>
  </si>
  <si>
    <t>HI646411</t>
  </si>
  <si>
    <t>Hanaka'ilio Beach</t>
  </si>
  <si>
    <t>HI451471</t>
  </si>
  <si>
    <t>Hanauma Bay</t>
  </si>
  <si>
    <t>HI854492</t>
  </si>
  <si>
    <t>Hau'ula Beach Co. Park</t>
  </si>
  <si>
    <t>HI628972</t>
  </si>
  <si>
    <t>Hawaiian Electric Beach Park</t>
  </si>
  <si>
    <t>HI815093</t>
  </si>
  <si>
    <t>Ihilani Honu</t>
  </si>
  <si>
    <t>HI515191</t>
  </si>
  <si>
    <t>Ihilani Kohola</t>
  </si>
  <si>
    <t>HI685981</t>
  </si>
  <si>
    <t>Ihilani Naia</t>
  </si>
  <si>
    <t>HI550240</t>
  </si>
  <si>
    <t>Ihilani Ulua</t>
  </si>
  <si>
    <t>HI412839</t>
  </si>
  <si>
    <t>Iroquois Pt.</t>
  </si>
  <si>
    <t>HI580360</t>
  </si>
  <si>
    <t>Ka'a'awa Beach Co. Park</t>
  </si>
  <si>
    <t>HI253930</t>
  </si>
  <si>
    <t>Ka'alawai Beach</t>
  </si>
  <si>
    <t>HI645485</t>
  </si>
  <si>
    <t>Ka'ena Pt.</t>
  </si>
  <si>
    <t>HI759491</t>
  </si>
  <si>
    <t>Kahana Bay</t>
  </si>
  <si>
    <t>HI366432</t>
  </si>
  <si>
    <t>Kahanamoku Beach</t>
  </si>
  <si>
    <t>HI548986</t>
  </si>
  <si>
    <t>Kahe Pt. Beach Co. Pk.</t>
  </si>
  <si>
    <t>HI989341</t>
  </si>
  <si>
    <t>Kahuku Golf Course</t>
  </si>
  <si>
    <t>HI585092</t>
  </si>
  <si>
    <t>Kaiaka</t>
  </si>
  <si>
    <t>HI668562</t>
  </si>
  <si>
    <t>Kaihalulu Beach</t>
  </si>
  <si>
    <t>HI446787</t>
  </si>
  <si>
    <t>Kailua Beach Middle</t>
  </si>
  <si>
    <t>HI234342</t>
  </si>
  <si>
    <t>Kaiona Beach Co. Park</t>
  </si>
  <si>
    <t>HI787959</t>
  </si>
  <si>
    <t>Kaipapa'u Beach</t>
  </si>
  <si>
    <t>HI302297</t>
  </si>
  <si>
    <t>Kakaako Waterfront</t>
  </si>
  <si>
    <t>HI860454</t>
  </si>
  <si>
    <t>Kalae'o'io Beach Co. Park</t>
  </si>
  <si>
    <t>HI353985</t>
  </si>
  <si>
    <t>Kaloko (Queens) Beach</t>
  </si>
  <si>
    <t>HI391176</t>
  </si>
  <si>
    <t>Kaluahole Beach</t>
  </si>
  <si>
    <t>HI410842</t>
  </si>
  <si>
    <t>Kaluanui Beach</t>
  </si>
  <si>
    <t>HI272280</t>
  </si>
  <si>
    <t>Kane'ohe Bay</t>
  </si>
  <si>
    <t>HI196120</t>
  </si>
  <si>
    <t>Kanenelu Beach</t>
  </si>
  <si>
    <t>HI733929</t>
  </si>
  <si>
    <t>Kapi'olani Park</t>
  </si>
  <si>
    <t>HI622160</t>
  </si>
  <si>
    <t>Kaunala Beach</t>
  </si>
  <si>
    <t>HI791127</t>
  </si>
  <si>
    <t>Kaupo Beach Co. Park</t>
  </si>
  <si>
    <t>HI312049</t>
  </si>
  <si>
    <t>Kawailoa Beach</t>
  </si>
  <si>
    <t>HI698581</t>
  </si>
  <si>
    <t>Kawela Bay</t>
  </si>
  <si>
    <t>HI757588</t>
  </si>
  <si>
    <t>Ke'ehi Lagoon</t>
  </si>
  <si>
    <t>HI730738</t>
  </si>
  <si>
    <t>Kea'au Beach Co. Park</t>
  </si>
  <si>
    <t>HI767708</t>
  </si>
  <si>
    <t>Kokololio Beach</t>
  </si>
  <si>
    <t>HI848207</t>
  </si>
  <si>
    <t>Kualoa Co. Regional Park</t>
  </si>
  <si>
    <t>HI484535</t>
  </si>
  <si>
    <t>Kualoa Sugar Mill Beach</t>
  </si>
  <si>
    <t>HI681782</t>
  </si>
  <si>
    <t>Kuhio Beach Park</t>
  </si>
  <si>
    <t>HI431723</t>
  </si>
  <si>
    <t>Kuilei Cliffs Beach Park</t>
  </si>
  <si>
    <t>HI412224</t>
  </si>
  <si>
    <t>Kuilima Cove</t>
  </si>
  <si>
    <t>HI930562</t>
  </si>
  <si>
    <t>Laenani Beach Co. Park</t>
  </si>
  <si>
    <t>HI472847</t>
  </si>
  <si>
    <t>Laie Beach Co. Park</t>
  </si>
  <si>
    <t>HI596989</t>
  </si>
  <si>
    <t>Lanikai</t>
  </si>
  <si>
    <t>HI201901</t>
  </si>
  <si>
    <t>Laniloa Peninsula (Beach)</t>
  </si>
  <si>
    <t>HI739818</t>
  </si>
  <si>
    <t>Laukinui Beach</t>
  </si>
  <si>
    <t>HI800877</t>
  </si>
  <si>
    <t>Lualualei Beach Co. Park</t>
  </si>
  <si>
    <t>HI627464</t>
  </si>
  <si>
    <t>Ma'ili Beach Co. Park</t>
  </si>
  <si>
    <t>HI529142</t>
  </si>
  <si>
    <t>Magic Island Beach</t>
  </si>
  <si>
    <t>HI280966</t>
  </si>
  <si>
    <t>Maipalaoa Beach</t>
  </si>
  <si>
    <t>HI632106</t>
  </si>
  <si>
    <t>Makaha Beach Co. Park</t>
  </si>
  <si>
    <t>HI147212</t>
  </si>
  <si>
    <t>Makao Beach</t>
  </si>
  <si>
    <t>HI723399</t>
  </si>
  <si>
    <t>Makapu'u Beach Co. Park</t>
  </si>
  <si>
    <t>HI542752</t>
  </si>
  <si>
    <t>Makaua Beach Co. Park</t>
  </si>
  <si>
    <t>HI915061</t>
  </si>
  <si>
    <t>Makua Beach</t>
  </si>
  <si>
    <t>HI137325</t>
  </si>
  <si>
    <t>Malaekahana Bay</t>
  </si>
  <si>
    <t>HI717740</t>
  </si>
  <si>
    <t>Manner's Beach</t>
  </si>
  <si>
    <t>HI639551</t>
  </si>
  <si>
    <t>Mauna Lahilahi Beach Co. Pk.</t>
  </si>
  <si>
    <t>HI423413</t>
  </si>
  <si>
    <t>Maunalua Bay</t>
  </si>
  <si>
    <t>HI908786</t>
  </si>
  <si>
    <t>Mokule'ia Beach</t>
  </si>
  <si>
    <t>HI504242</t>
  </si>
  <si>
    <t>Nanaikapono Beach</t>
  </si>
  <si>
    <t>HI467413</t>
  </si>
  <si>
    <t>Nanakuli Beach Co. Pk.</t>
  </si>
  <si>
    <t>HI682233</t>
  </si>
  <si>
    <t>Nimitz Beach</t>
  </si>
  <si>
    <t>HI426406</t>
  </si>
  <si>
    <t>North Beach</t>
  </si>
  <si>
    <t>HI731423</t>
  </si>
  <si>
    <t>Ohikilolo Beach(Barking Sands)</t>
  </si>
  <si>
    <t>HI825419</t>
  </si>
  <si>
    <t>One'ula Beach Co. Park</t>
  </si>
  <si>
    <t>HI943325</t>
  </si>
  <si>
    <t>Outrigger Canoe Club Beach</t>
  </si>
  <si>
    <t>HI575467</t>
  </si>
  <si>
    <t>Pahipahi'alua Beach</t>
  </si>
  <si>
    <t>HI478834</t>
  </si>
  <si>
    <t>Papa'iloa Beach</t>
  </si>
  <si>
    <t>HI990625</t>
  </si>
  <si>
    <t>Papaoneone Beach</t>
  </si>
  <si>
    <t>HI197311</t>
  </si>
  <si>
    <t>Point Panic Beach Park</t>
  </si>
  <si>
    <t>HI659533</t>
  </si>
  <si>
    <t>Poka'i Bay Beach Co. Pk.</t>
  </si>
  <si>
    <t>HI587568</t>
  </si>
  <si>
    <t>Pounders Beach</t>
  </si>
  <si>
    <t>HI437024</t>
  </si>
  <si>
    <t>Pu'uiki</t>
  </si>
  <si>
    <t>HI960731</t>
  </si>
  <si>
    <t>Pu'uohulu Beach</t>
  </si>
  <si>
    <t>HI148836</t>
  </si>
  <si>
    <t>Punalu'u Beach Co. Park</t>
  </si>
  <si>
    <t>HI193495</t>
  </si>
  <si>
    <t>Pupukea Beach Co. Pk.</t>
  </si>
  <si>
    <t>HI851298</t>
  </si>
  <si>
    <t>Queen's Surf Beach Park</t>
  </si>
  <si>
    <t>HI898947</t>
  </si>
  <si>
    <t>Royal-Moana Beach</t>
  </si>
  <si>
    <t>HI714359</t>
  </si>
  <si>
    <t>Sand Island</t>
  </si>
  <si>
    <t>HI776760</t>
  </si>
  <si>
    <t>Sandy Beach Co. Park</t>
  </si>
  <si>
    <t>HI617815</t>
  </si>
  <si>
    <t>Sans Souci St. Rec. Area</t>
  </si>
  <si>
    <t>HI860544</t>
  </si>
  <si>
    <t>Sunset Beach</t>
  </si>
  <si>
    <t>HI151343</t>
  </si>
  <si>
    <t>Swanzy Beach Co. Park</t>
  </si>
  <si>
    <t>HI248913</t>
  </si>
  <si>
    <t>Tongg's Beach</t>
  </si>
  <si>
    <t>HI776670</t>
  </si>
  <si>
    <t>Turtle Bay</t>
  </si>
  <si>
    <t>HI784010</t>
  </si>
  <si>
    <t>Ulehawa Beach Co. Park</t>
  </si>
  <si>
    <t>HI944962</t>
  </si>
  <si>
    <t>Wai'anae Kai Military Reservation Beach</t>
  </si>
  <si>
    <t>HI668527</t>
  </si>
  <si>
    <t>Wai'anae Regional Park</t>
  </si>
  <si>
    <t>HI109657</t>
  </si>
  <si>
    <t>Waiale'e</t>
  </si>
  <si>
    <t>HI244505</t>
  </si>
  <si>
    <t>Waikiki Beach Center</t>
  </si>
  <si>
    <t>HI696599</t>
  </si>
  <si>
    <t>Waimea Bay Beach Co. Pk.</t>
  </si>
  <si>
    <t>HI329454</t>
  </si>
  <si>
    <t>Wawamalu Beach Park</t>
  </si>
  <si>
    <t>HI267023</t>
  </si>
  <si>
    <t>White Plains Beach</t>
  </si>
  <si>
    <t>HI269028</t>
  </si>
  <si>
    <t>Yokohama Bay</t>
  </si>
  <si>
    <t>KAUAI</t>
  </si>
  <si>
    <t>HI710019</t>
  </si>
  <si>
    <t>Aliomanu Beach</t>
  </si>
  <si>
    <t>HI270737</t>
  </si>
  <si>
    <t>Anahola Beach</t>
  </si>
  <si>
    <t>HI922249</t>
  </si>
  <si>
    <t>Anahola Beach Co. Park</t>
  </si>
  <si>
    <t>HI338804</t>
  </si>
  <si>
    <t>Anini Beach</t>
  </si>
  <si>
    <t>HI418744</t>
  </si>
  <si>
    <t>Anini Beach Park</t>
  </si>
  <si>
    <t>HI156238</t>
  </si>
  <si>
    <t>Beach House Beach</t>
  </si>
  <si>
    <t>HI891354</t>
  </si>
  <si>
    <t>Black Pot Beach Park</t>
  </si>
  <si>
    <t>HI166521</t>
  </si>
  <si>
    <t>Brennecke Beach</t>
  </si>
  <si>
    <t>HI853903</t>
  </si>
  <si>
    <t>Donkey Park</t>
  </si>
  <si>
    <t>HI976083</t>
  </si>
  <si>
    <t>Gillin's Beach</t>
  </si>
  <si>
    <t>HI949505</t>
  </si>
  <si>
    <t>Glass Beach</t>
  </si>
  <si>
    <t>HI554189</t>
  </si>
  <si>
    <t>Ha'ena Beach Co. Park</t>
  </si>
  <si>
    <t>HI385259</t>
  </si>
  <si>
    <t>Hanalei Beach Co. Park</t>
  </si>
  <si>
    <t>HI352580</t>
  </si>
  <si>
    <t>Hanama'ulu Beach Co. Park</t>
  </si>
  <si>
    <t>HI277808</t>
  </si>
  <si>
    <t>Haula Beach</t>
  </si>
  <si>
    <t>HI533519</t>
  </si>
  <si>
    <t>Kahili Beach</t>
  </si>
  <si>
    <t>HI758685</t>
  </si>
  <si>
    <t>Kalapaki Beach</t>
  </si>
  <si>
    <t>HI264001</t>
  </si>
  <si>
    <t>Kalihiwai Bay</t>
  </si>
  <si>
    <t>HI972832</t>
  </si>
  <si>
    <t>Kapa'a Beach Co. Park</t>
  </si>
  <si>
    <t>HI669328</t>
  </si>
  <si>
    <t>Kaupea Beach (Secret Beach)</t>
  </si>
  <si>
    <t>HI698776</t>
  </si>
  <si>
    <t>HI124511</t>
  </si>
  <si>
    <t>Ke'e Beach</t>
  </si>
  <si>
    <t>HI402035</t>
  </si>
  <si>
    <t>Kealia</t>
  </si>
  <si>
    <t>HI530569</t>
  </si>
  <si>
    <t>Kekaha Beach Co. Pk.</t>
  </si>
  <si>
    <t>HI344813</t>
  </si>
  <si>
    <t>Kepuhi Beach</t>
  </si>
  <si>
    <t>HI119207</t>
  </si>
  <si>
    <t>Kikiaola Beach</t>
  </si>
  <si>
    <t>HI471488</t>
  </si>
  <si>
    <t>Kilauea Pt. Nat. Wildlife Ref.</t>
  </si>
  <si>
    <t>HI266627</t>
  </si>
  <si>
    <t>Kipu Kai</t>
  </si>
  <si>
    <t>HI955435</t>
  </si>
  <si>
    <t>Koloa Landing</t>
  </si>
  <si>
    <t>HI619039</t>
  </si>
  <si>
    <t>Kukui'ula Bay</t>
  </si>
  <si>
    <t>HI860960</t>
  </si>
  <si>
    <t>Larsens Beach</t>
  </si>
  <si>
    <t>HI434882</t>
  </si>
  <si>
    <t>Lawa'i Kai</t>
  </si>
  <si>
    <t>HI862821</t>
  </si>
  <si>
    <t>Lucy Wright Beach Co. Park</t>
  </si>
  <si>
    <t>HI889639</t>
  </si>
  <si>
    <t>Lumaha'i Beach</t>
  </si>
  <si>
    <t>HI798758</t>
  </si>
  <si>
    <t>Lydgate State Park</t>
  </si>
  <si>
    <t>HI547745</t>
  </si>
  <si>
    <t>Moloa'a Bay</t>
  </si>
  <si>
    <t>HI709808</t>
  </si>
  <si>
    <t>Na Pali Coast State Park</t>
  </si>
  <si>
    <t>HI953916</t>
  </si>
  <si>
    <t>Niumalu Beach Park</t>
  </si>
  <si>
    <t>HI502794</t>
  </si>
  <si>
    <t>Nukoli'I Beach Park</t>
  </si>
  <si>
    <t>HI176480</t>
  </si>
  <si>
    <t>Pacific Missile Range Facility</t>
  </si>
  <si>
    <t>HI468251</t>
  </si>
  <si>
    <t>Pakala (Makaweli)</t>
  </si>
  <si>
    <t>HI665178</t>
  </si>
  <si>
    <t>Palama Beach (Nomilu)</t>
  </si>
  <si>
    <t>HI130639</t>
  </si>
  <si>
    <t>Papa'a Bay</t>
  </si>
  <si>
    <t>HI363048</t>
  </si>
  <si>
    <t>Pila'a Beach</t>
  </si>
  <si>
    <t>HI396850</t>
  </si>
  <si>
    <t>Po'ipu Beach Co. Park</t>
  </si>
  <si>
    <t>HI247403</t>
  </si>
  <si>
    <t>Polihale State Park</t>
  </si>
  <si>
    <t>HI646762</t>
  </si>
  <si>
    <t>Port Allen</t>
  </si>
  <si>
    <t>HI742228</t>
  </si>
  <si>
    <t>Prince Kuhio Park</t>
  </si>
  <si>
    <t>HI520271</t>
  </si>
  <si>
    <t>Princeville</t>
  </si>
  <si>
    <t>HI701008</t>
  </si>
  <si>
    <t>Salt Pond Beach Co. Park</t>
  </si>
  <si>
    <t>HI542569</t>
  </si>
  <si>
    <t>Sheraton Beach</t>
  </si>
  <si>
    <t>HI358435</t>
  </si>
  <si>
    <t>Shipwreck Beach</t>
  </si>
  <si>
    <t>HI951651</t>
  </si>
  <si>
    <t>Spouting Horn Beach Co. Park</t>
  </si>
  <si>
    <t>HI936087</t>
  </si>
  <si>
    <t>Tunnels Beach</t>
  </si>
  <si>
    <t>HI179708</t>
  </si>
  <si>
    <t>Wahiawa Bay</t>
  </si>
  <si>
    <t>HI392082</t>
  </si>
  <si>
    <t>Wai'ohai Beach</t>
  </si>
  <si>
    <t>HI836118</t>
  </si>
  <si>
    <t>Wai'oli Beach Park</t>
  </si>
  <si>
    <t>HI505816</t>
  </si>
  <si>
    <t>Waiakalua Iki Beach</t>
  </si>
  <si>
    <t>HI371632</t>
  </si>
  <si>
    <t>Waiakalua Nui Beach</t>
  </si>
  <si>
    <t>HI330114</t>
  </si>
  <si>
    <t>Waikoko Bay</t>
  </si>
  <si>
    <t>HI606168</t>
  </si>
  <si>
    <t>Wailua Beach</t>
  </si>
  <si>
    <t>HI245235</t>
  </si>
  <si>
    <t>Waimea Rec. Pier St. Pk.</t>
  </si>
  <si>
    <t>HI417823</t>
  </si>
  <si>
    <t>Wainiha Bay</t>
  </si>
  <si>
    <t>HI682678</t>
  </si>
  <si>
    <t>Waipouli</t>
  </si>
  <si>
    <t>MAUI</t>
  </si>
  <si>
    <t>HI879646</t>
  </si>
  <si>
    <t>Ahihi-kina'u Natural Area Reserve</t>
  </si>
  <si>
    <t>HI616569</t>
  </si>
  <si>
    <t>Alaeloa Beach</t>
  </si>
  <si>
    <t>HI702920</t>
  </si>
  <si>
    <t>Awahua Beach</t>
  </si>
  <si>
    <t>HI839739</t>
  </si>
  <si>
    <t>Awalua Beach</t>
  </si>
  <si>
    <t>HI571680</t>
  </si>
  <si>
    <t>Fagans Beach</t>
  </si>
  <si>
    <t>HI525524</t>
  </si>
  <si>
    <t>Father Jules Papa</t>
  </si>
  <si>
    <t>HI253548</t>
  </si>
  <si>
    <t>Fleming Beach North</t>
  </si>
  <si>
    <t>HI901232</t>
  </si>
  <si>
    <t>H-Poko Papa</t>
  </si>
  <si>
    <t>HI846900</t>
  </si>
  <si>
    <t>H.P. Baldwin Beach Co. Pk.</t>
  </si>
  <si>
    <t>HI928793</t>
  </si>
  <si>
    <t>Halawa Beach Park</t>
  </si>
  <si>
    <t>HI417163</t>
  </si>
  <si>
    <t>Halena Beach</t>
  </si>
  <si>
    <t>HI297944</t>
  </si>
  <si>
    <t>Halepalaoa Beach</t>
  </si>
  <si>
    <t>HI287670</t>
  </si>
  <si>
    <t>Hamoa</t>
  </si>
  <si>
    <t>HI996835</t>
  </si>
  <si>
    <t>Hana Bay</t>
  </si>
  <si>
    <t>HI797917</t>
  </si>
  <si>
    <t>Hanaka'o'o Beach Co. Pk.</t>
  </si>
  <si>
    <t>HI553820</t>
  </si>
  <si>
    <t>Hata's</t>
  </si>
  <si>
    <t>HI985873</t>
  </si>
  <si>
    <t>Ho'okipa Beach Co. Pk.</t>
  </si>
  <si>
    <t>HI229021</t>
  </si>
  <si>
    <t>Honokeana Bay</t>
  </si>
  <si>
    <t>HI432902</t>
  </si>
  <si>
    <t>Honokohau Bay</t>
  </si>
  <si>
    <t>HI412391</t>
  </si>
  <si>
    <t>Honokowai Beach Co. Pk.</t>
  </si>
  <si>
    <t>HI280286</t>
  </si>
  <si>
    <t>Honolua Bay</t>
  </si>
  <si>
    <t>HI984456</t>
  </si>
  <si>
    <t>Honomanu Bay</t>
  </si>
  <si>
    <t>HI783671</t>
  </si>
  <si>
    <t>Honouli Malo'o</t>
  </si>
  <si>
    <t>HI376731</t>
  </si>
  <si>
    <t>Honouli Wai</t>
  </si>
  <si>
    <t>HI385800</t>
  </si>
  <si>
    <t>Huakini Bay</t>
  </si>
  <si>
    <t>HI126591</t>
  </si>
  <si>
    <t>Hulopo'e Beach Park</t>
  </si>
  <si>
    <t>HI618345</t>
  </si>
  <si>
    <t>Iliopi'i Beach</t>
  </si>
  <si>
    <t>HI643627</t>
  </si>
  <si>
    <t>Ka'anapali</t>
  </si>
  <si>
    <t>HI641844</t>
  </si>
  <si>
    <t>Ka'ili'ili Beach</t>
  </si>
  <si>
    <t>HI191374</t>
  </si>
  <si>
    <t>Kahalepohaku Beach</t>
  </si>
  <si>
    <t>HI280920</t>
  </si>
  <si>
    <t>Kahalui Harbor</t>
  </si>
  <si>
    <t>HI160433</t>
  </si>
  <si>
    <t>Kahana</t>
  </si>
  <si>
    <t>HI801428</t>
  </si>
  <si>
    <t>Kahemano Beach</t>
  </si>
  <si>
    <t>HI432263</t>
  </si>
  <si>
    <t>Kaihalulu Bay</t>
  </si>
  <si>
    <t>HI939514</t>
  </si>
  <si>
    <t>Kakahai'a Beach Park</t>
  </si>
  <si>
    <t>HI705118</t>
  </si>
  <si>
    <t>Kalama Beach Co. Park</t>
  </si>
  <si>
    <t>HI647373</t>
  </si>
  <si>
    <t>Kalepolepo Beach</t>
  </si>
  <si>
    <t>HI761092</t>
  </si>
  <si>
    <t>Kama'ole Beach 1</t>
  </si>
  <si>
    <t>HI097179</t>
  </si>
  <si>
    <t>Kama'ole Beach 2 (Ili'iliholo Beach)</t>
  </si>
  <si>
    <t>HI496115</t>
  </si>
  <si>
    <t>Kama'ole Beach 3</t>
  </si>
  <si>
    <t>HI923737</t>
  </si>
  <si>
    <t>Kamaka'ipo Beach</t>
  </si>
  <si>
    <t>HI797225</t>
  </si>
  <si>
    <t>Kanaha Beach Co. Park</t>
  </si>
  <si>
    <t>HI404881</t>
  </si>
  <si>
    <t>Kanaio Beach</t>
  </si>
  <si>
    <t>HI559049</t>
  </si>
  <si>
    <t>Kanalukaha Beach</t>
  </si>
  <si>
    <t>HI391006</t>
  </si>
  <si>
    <t>Kapalua (Fleming's) Beach</t>
  </si>
  <si>
    <t>HI599968</t>
  </si>
  <si>
    <t>Kapoli Beach Co. Park</t>
  </si>
  <si>
    <t>HI941577</t>
  </si>
  <si>
    <t>Kapukahehu Beach</t>
  </si>
  <si>
    <t>HI565164</t>
  </si>
  <si>
    <t>Kapukuwahine Beach</t>
  </si>
  <si>
    <t>HI726225</t>
  </si>
  <si>
    <t>HI923988</t>
  </si>
  <si>
    <t>Kaunolu Bay</t>
  </si>
  <si>
    <t>HI481092</t>
  </si>
  <si>
    <t>Kaupoa Beach</t>
  </si>
  <si>
    <t>HI384043</t>
  </si>
  <si>
    <t>Kawa'aloa Bay</t>
  </si>
  <si>
    <t>HI114962</t>
  </si>
  <si>
    <t>Kawakiu Bay (Nui)</t>
  </si>
  <si>
    <t>HI959746</t>
  </si>
  <si>
    <t>Ke'anae</t>
  </si>
  <si>
    <t>HI593477</t>
  </si>
  <si>
    <t>Kea'a Beach</t>
  </si>
  <si>
    <t>HI607763</t>
  </si>
  <si>
    <t>Keawakapu Beach</t>
  </si>
  <si>
    <t>HI854690</t>
  </si>
  <si>
    <t>Keomuku Beach</t>
  </si>
  <si>
    <t>HI199865</t>
  </si>
  <si>
    <t>Keonenui Beach</t>
  </si>
  <si>
    <t>HI287930</t>
  </si>
  <si>
    <t>HI206014</t>
  </si>
  <si>
    <t>Kiowea Park (Kamehameha Coconut Grove)</t>
  </si>
  <si>
    <t>HI650469</t>
  </si>
  <si>
    <t>Koki Beach Park (VFW)</t>
  </si>
  <si>
    <t>HI928768</t>
  </si>
  <si>
    <t>Kolo Wharf</t>
  </si>
  <si>
    <t>HI276573</t>
  </si>
  <si>
    <t>Ku'au Bay</t>
  </si>
  <si>
    <t>HI852861</t>
  </si>
  <si>
    <t>Kuiaha Bay</t>
  </si>
  <si>
    <t>HI674004</t>
  </si>
  <si>
    <t>La Perouse Bay</t>
  </si>
  <si>
    <t>HI407363</t>
  </si>
  <si>
    <t>Lahaina Beach</t>
  </si>
  <si>
    <t>HI558359</t>
  </si>
  <si>
    <t>Launiupoko St. Wayside</t>
  </si>
  <si>
    <t>HI884223</t>
  </si>
  <si>
    <t>Leho'ula Beach</t>
  </si>
  <si>
    <t>HI934213</t>
  </si>
  <si>
    <t>Lighthouse Beach</t>
  </si>
  <si>
    <t>HI735036</t>
  </si>
  <si>
    <t>Lopa Beach</t>
  </si>
  <si>
    <t>HI864937</t>
  </si>
  <si>
    <t>Lower Pa'ia</t>
  </si>
  <si>
    <t>HI058731</t>
  </si>
  <si>
    <t>Ma'alaea Beach</t>
  </si>
  <si>
    <t>HI715975</t>
  </si>
  <si>
    <t>Mai Poina Oe lau Beach Co. Pk.</t>
  </si>
  <si>
    <t>HI978171</t>
  </si>
  <si>
    <t>Maka'alae Pt.</t>
  </si>
  <si>
    <t>HI245556</t>
  </si>
  <si>
    <t>Makena Landing Beach</t>
  </si>
  <si>
    <t>HI423064</t>
  </si>
  <si>
    <t>Maliko Bay</t>
  </si>
  <si>
    <t>HI847607</t>
  </si>
  <si>
    <t>Malu'aka Beach</t>
  </si>
  <si>
    <t>HI615699</t>
  </si>
  <si>
    <t>Manele Bay</t>
  </si>
  <si>
    <t>HI482300</t>
  </si>
  <si>
    <t>Mantokuji Bay</t>
  </si>
  <si>
    <t>HI227321</t>
  </si>
  <si>
    <t>McGregor Pt.</t>
  </si>
  <si>
    <t>HI204811</t>
  </si>
  <si>
    <t>Mo'omomi Beach</t>
  </si>
  <si>
    <t>HI861961</t>
  </si>
  <si>
    <t>Mokapu Beach Park</t>
  </si>
  <si>
    <t>HI519980</t>
  </si>
  <si>
    <t>Mokulau</t>
  </si>
  <si>
    <t>HI977299</t>
  </si>
  <si>
    <t>HI138494</t>
  </si>
  <si>
    <t>Murphy Beach Park</t>
  </si>
  <si>
    <t>HI225961</t>
  </si>
  <si>
    <t>Naha Beach</t>
  </si>
  <si>
    <t>HI983172</t>
  </si>
  <si>
    <t>Nahiku</t>
  </si>
  <si>
    <t>HI764060</t>
  </si>
  <si>
    <t>Napili Bay</t>
  </si>
  <si>
    <t>HI176594</t>
  </si>
  <si>
    <t>Nu'u Bay</t>
  </si>
  <si>
    <t>HI491359</t>
  </si>
  <si>
    <t>Olowalu</t>
  </si>
  <si>
    <t>HI904462</t>
  </si>
  <si>
    <t>Oneali'I Beach Park</t>
  </si>
  <si>
    <t>HI740710</t>
  </si>
  <si>
    <t>Oneloa Bay Beach</t>
  </si>
  <si>
    <t>HI279887</t>
  </si>
  <si>
    <t>Oneloa Beach (Big Beach)</t>
  </si>
  <si>
    <t>HI756040</t>
  </si>
  <si>
    <t>Oneuli Beach</t>
  </si>
  <si>
    <t>HI997014</t>
  </si>
  <si>
    <t>Palauea Beach Park</t>
  </si>
  <si>
    <t>HI462219</t>
  </si>
  <si>
    <t>Papalaua</t>
  </si>
  <si>
    <t>HI301825</t>
  </si>
  <si>
    <t>Papaloa Beach</t>
  </si>
  <si>
    <t>HI556777</t>
  </si>
  <si>
    <t>Papohaku Beach</t>
  </si>
  <si>
    <t>HI463097</t>
  </si>
  <si>
    <t>Paukukalo Beach</t>
  </si>
  <si>
    <t>HI443237</t>
  </si>
  <si>
    <t>Pelekunu</t>
  </si>
  <si>
    <t>HI136430</t>
  </si>
  <si>
    <t>Pepeiaolepo Bay</t>
  </si>
  <si>
    <t>HI454004</t>
  </si>
  <si>
    <t>Po'olau Beach</t>
  </si>
  <si>
    <t>HI684864</t>
  </si>
  <si>
    <t>Po'olenalena Beach</t>
  </si>
  <si>
    <t>HI268134</t>
  </si>
  <si>
    <t>Pohaku Mauliuli Beach</t>
  </si>
  <si>
    <t>HI845453</t>
  </si>
  <si>
    <t>Polihua Beach</t>
  </si>
  <si>
    <t>HI339656</t>
  </si>
  <si>
    <t>Polo Beach Park</t>
  </si>
  <si>
    <t>HI579345</t>
  </si>
  <si>
    <t>Pu'u Pehe Cove</t>
  </si>
  <si>
    <t>HI157533</t>
  </si>
  <si>
    <t>Pu'u ola'i (Small Beach)</t>
  </si>
  <si>
    <t>HI373055</t>
  </si>
  <si>
    <t>Pu'unoa Beach</t>
  </si>
  <si>
    <t>HI167153</t>
  </si>
  <si>
    <t>Puamana Beach Co. Park</t>
  </si>
  <si>
    <t>HI665969</t>
  </si>
  <si>
    <t>Puko'o</t>
  </si>
  <si>
    <t>HI641109</t>
  </si>
  <si>
    <t>Punalau</t>
  </si>
  <si>
    <t>HI329518</t>
  </si>
  <si>
    <t>Sandy Beach</t>
  </si>
  <si>
    <t>HI362906</t>
  </si>
  <si>
    <t>HI789952</t>
  </si>
  <si>
    <t>Spreckelsville</t>
  </si>
  <si>
    <t>HI765340</t>
  </si>
  <si>
    <t>St. Theresa's</t>
  </si>
  <si>
    <t>HI814309</t>
  </si>
  <si>
    <t>Ukumehame Beach Co. Pk.</t>
  </si>
  <si>
    <t>HI588333</t>
  </si>
  <si>
    <t>Ulua Beach Park</t>
  </si>
  <si>
    <t>HI169380</t>
  </si>
  <si>
    <t>Wahikuli State Wayside Park</t>
  </si>
  <si>
    <t>HI118874</t>
  </si>
  <si>
    <t>Wai'anapanapa State Park</t>
  </si>
  <si>
    <t>HI916183</t>
  </si>
  <si>
    <t>Waiehu Beach Co. Park</t>
  </si>
  <si>
    <t>HI343702</t>
  </si>
  <si>
    <t>Waihe'e Beach Co. Park</t>
  </si>
  <si>
    <t>HI796679</t>
  </si>
  <si>
    <t>Waikoloa Beach</t>
  </si>
  <si>
    <t>HI603285</t>
  </si>
  <si>
    <t>Wailau</t>
  </si>
  <si>
    <t>HI278988</t>
  </si>
  <si>
    <t>Wailea Beach Park</t>
  </si>
  <si>
    <t>HI236756</t>
  </si>
  <si>
    <t>Waimaha'ihai Beach</t>
  </si>
  <si>
    <t>HI284036</t>
  </si>
  <si>
    <t>Waipulani</t>
  </si>
  <si>
    <t>Beach length (MI)</t>
  </si>
  <si>
    <t>Miles</t>
  </si>
  <si>
    <t>PER_WEEK</t>
  </si>
  <si>
    <t>PER_YEAR</t>
  </si>
  <si>
    <t>Monitored Beach Length (MI)</t>
  </si>
  <si>
    <t>SEWAGE</t>
  </si>
  <si>
    <t>SEWER_LINE</t>
  </si>
  <si>
    <t>HI071892</t>
  </si>
  <si>
    <t>Kalama Beach</t>
  </si>
  <si>
    <t>SEPTIC</t>
  </si>
  <si>
    <t>HI279194</t>
  </si>
  <si>
    <t>Waimanalo Bay St. Rec. Area</t>
  </si>
  <si>
    <t>SEWAGE:</t>
  </si>
  <si>
    <t>SEWER_LINE:</t>
  </si>
  <si>
    <t>POTW:</t>
  </si>
  <si>
    <t>SEPTIC:</t>
  </si>
  <si>
    <t>Total length of monitored beaches (MI)</t>
  </si>
  <si>
    <t>---</t>
  </si>
  <si>
    <t>Beach Length (MI)</t>
  </si>
  <si>
    <t>HI950962</t>
  </si>
  <si>
    <t>Chun's Reef</t>
  </si>
  <si>
    <t>HI471097</t>
  </si>
  <si>
    <t>Waimanalo Beach Co Park</t>
  </si>
  <si>
    <t>Waimanalo Beach Co. Park</t>
  </si>
  <si>
    <t>Action start date</t>
  </si>
  <si>
    <t>Action end date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</si>
</sst>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/d/yy\ h:mm\ AM/PM;@"/>
  </numFmts>
  <fonts count="2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 applyAlignment="1">
      <alignment horizontal="center"/>
    </xf>
    <xf numFmtId="9" fontId="4" fillId="0" borderId="0" xfId="0" applyNumberFormat="1" applyFont="1" applyFill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wrapText="1"/>
    </xf>
    <xf numFmtId="4" fontId="12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Border="1"/>
    <xf numFmtId="4" fontId="5" fillId="0" borderId="0" xfId="0" applyNumberFormat="1" applyFont="1" applyFill="1" applyBorder="1"/>
    <xf numFmtId="4" fontId="4" fillId="0" borderId="0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12" fillId="3" borderId="0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1" fontId="5" fillId="0" borderId="0" xfId="0" quotePrefix="1" applyNumberFormat="1" applyFont="1" applyFill="1" applyAlignment="1">
      <alignment horizontal="center"/>
    </xf>
    <xf numFmtId="4" fontId="4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14" fontId="12" fillId="4" borderId="0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  <xf numFmtId="164" fontId="17" fillId="0" borderId="0" xfId="0" quotePrefix="1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21"/>
  <sheetViews>
    <sheetView tabSelected="1" workbookViewId="0"/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169" t="s">
        <v>39</v>
      </c>
      <c r="D1" s="171"/>
      <c r="E1" s="171"/>
      <c r="F1" s="170"/>
      <c r="G1" s="170"/>
      <c r="H1" s="61"/>
      <c r="I1" s="79"/>
      <c r="J1" s="169" t="s">
        <v>43</v>
      </c>
      <c r="K1" s="169"/>
      <c r="L1" s="169"/>
      <c r="M1" s="61"/>
      <c r="N1" s="169" t="s">
        <v>47</v>
      </c>
      <c r="O1" s="170"/>
      <c r="P1" s="170"/>
      <c r="Q1" s="170"/>
      <c r="R1" s="170"/>
      <c r="S1" s="170"/>
      <c r="T1" s="61"/>
      <c r="U1" s="169" t="s">
        <v>46</v>
      </c>
      <c r="V1" s="170"/>
      <c r="W1" s="170"/>
    </row>
    <row r="2" spans="1:23" ht="88.5" customHeight="1">
      <c r="A2" s="4" t="s">
        <v>16</v>
      </c>
      <c r="B2" s="4"/>
      <c r="C2" s="3" t="s">
        <v>44</v>
      </c>
      <c r="D2" s="3" t="s">
        <v>49</v>
      </c>
      <c r="E2" s="3" t="s">
        <v>50</v>
      </c>
      <c r="F2" s="3" t="s">
        <v>949</v>
      </c>
      <c r="G2" s="3" t="s">
        <v>45</v>
      </c>
      <c r="H2" s="3" t="s">
        <v>59</v>
      </c>
      <c r="I2" s="3"/>
      <c r="J2" s="3" t="s">
        <v>0</v>
      </c>
      <c r="K2" s="3" t="s">
        <v>1</v>
      </c>
      <c r="L2" s="3" t="s">
        <v>2</v>
      </c>
      <c r="M2" s="3"/>
      <c r="N2" s="14" t="s">
        <v>48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19</v>
      </c>
    </row>
    <row r="3" spans="1:23">
      <c r="A3" s="75" t="s">
        <v>168</v>
      </c>
      <c r="B3" s="16"/>
      <c r="C3" s="33">
        <f>Monitoring!$B$84</f>
        <v>82</v>
      </c>
      <c r="D3" s="30">
        <f>Monitoring!$F$84</f>
        <v>50</v>
      </c>
      <c r="E3" s="51">
        <f>D3/C3</f>
        <v>0.6097560975609756</v>
      </c>
      <c r="F3" s="157">
        <f>Monitoring!$J$84</f>
        <v>15.76</v>
      </c>
      <c r="G3" s="13">
        <f>'Tier 1 Stats'!B12</f>
        <v>10</v>
      </c>
      <c r="H3" s="87">
        <f>'Tier 1 Stats'!F12</f>
        <v>1</v>
      </c>
      <c r="I3" s="13"/>
      <c r="J3" s="50">
        <v>0</v>
      </c>
      <c r="K3" s="50">
        <f>D3-J3</f>
        <v>50</v>
      </c>
      <c r="L3" s="51">
        <f>J3/D3</f>
        <v>0</v>
      </c>
      <c r="M3" s="13"/>
      <c r="N3" s="61">
        <v>0</v>
      </c>
      <c r="O3" s="160" t="s">
        <v>950</v>
      </c>
      <c r="P3" s="160" t="s">
        <v>950</v>
      </c>
      <c r="Q3" s="160" t="s">
        <v>950</v>
      </c>
      <c r="R3" s="160" t="s">
        <v>950</v>
      </c>
      <c r="S3" s="160" t="s">
        <v>950</v>
      </c>
      <c r="T3" s="13"/>
      <c r="U3" s="52">
        <f>'Beach Days'!$E$53</f>
        <v>18250</v>
      </c>
      <c r="V3" s="52">
        <f>'Beach Days'!$H$53</f>
        <v>0</v>
      </c>
      <c r="W3" s="40">
        <f>V3/U3</f>
        <v>0</v>
      </c>
    </row>
    <row r="4" spans="1:23">
      <c r="A4" s="75" t="s">
        <v>333</v>
      </c>
      <c r="B4" s="16"/>
      <c r="C4" s="57">
        <f>Monitoring!$B$198</f>
        <v>112</v>
      </c>
      <c r="D4" s="30">
        <f>Monitoring!$F$198</f>
        <v>27</v>
      </c>
      <c r="E4" s="51">
        <f>D4/C4</f>
        <v>0.24107142857142858</v>
      </c>
      <c r="F4" s="157">
        <f>Monitoring!$J$198</f>
        <v>18.930000000000003</v>
      </c>
      <c r="G4" s="13">
        <f>'Tier 1 Stats'!B36</f>
        <v>22</v>
      </c>
      <c r="H4" s="87">
        <f>'Tier 1 Stats'!F36</f>
        <v>1</v>
      </c>
      <c r="I4" s="13"/>
      <c r="J4" s="50">
        <f>'2010 Actions'!$B$12</f>
        <v>2</v>
      </c>
      <c r="K4" s="50">
        <f>D4-J4</f>
        <v>25</v>
      </c>
      <c r="L4" s="51">
        <f>J4/D4</f>
        <v>7.407407407407407E-2</v>
      </c>
      <c r="M4" s="13"/>
      <c r="N4" s="156">
        <f>'Action Durations'!$D$5</f>
        <v>2</v>
      </c>
      <c r="O4" s="50">
        <f>'Action Durations'!G5</f>
        <v>1</v>
      </c>
      <c r="P4" s="50">
        <f>'Action Durations'!H5</f>
        <v>0</v>
      </c>
      <c r="Q4" s="50">
        <f>'Action Durations'!I5</f>
        <v>1</v>
      </c>
      <c r="R4" s="50">
        <f>'Action Durations'!J5</f>
        <v>0</v>
      </c>
      <c r="S4" s="50">
        <f>'Action Durations'!K5</f>
        <v>0</v>
      </c>
      <c r="T4" s="13"/>
      <c r="U4" s="52">
        <f>'Beach Days'!$E$82</f>
        <v>9855</v>
      </c>
      <c r="V4" s="52">
        <f>'Beach Days'!$H$82</f>
        <v>4</v>
      </c>
      <c r="W4" s="40">
        <f>V4/U4</f>
        <v>4.0588533739218671E-4</v>
      </c>
    </row>
    <row r="5" spans="1:23">
      <c r="A5" s="75" t="s">
        <v>554</v>
      </c>
      <c r="B5" s="16"/>
      <c r="C5" s="33">
        <f>Monitoring!$B$264</f>
        <v>64</v>
      </c>
      <c r="D5" s="30">
        <f>Monitoring!$F$264</f>
        <v>15</v>
      </c>
      <c r="E5" s="51">
        <f>D5/C5</f>
        <v>0.234375</v>
      </c>
      <c r="F5" s="157">
        <f>Monitoring!$J$264</f>
        <v>11.639999999999999</v>
      </c>
      <c r="G5" s="13">
        <f>'Tier 1 Stats'!B43</f>
        <v>5</v>
      </c>
      <c r="H5" s="87">
        <f>'Tier 1 Stats'!F43</f>
        <v>1</v>
      </c>
      <c r="I5" s="13"/>
      <c r="J5" s="50">
        <f>'2010 Actions'!$B$15</f>
        <v>0</v>
      </c>
      <c r="K5" s="50">
        <f>D5-J5</f>
        <v>15</v>
      </c>
      <c r="L5" s="51">
        <f>J5/D5</f>
        <v>0</v>
      </c>
      <c r="M5" s="13"/>
      <c r="N5" s="156">
        <v>0</v>
      </c>
      <c r="O5" s="160" t="s">
        <v>950</v>
      </c>
      <c r="P5" s="160" t="s">
        <v>950</v>
      </c>
      <c r="Q5" s="160" t="s">
        <v>950</v>
      </c>
      <c r="R5" s="160" t="s">
        <v>950</v>
      </c>
      <c r="S5" s="160" t="s">
        <v>950</v>
      </c>
      <c r="T5" s="13"/>
      <c r="U5" s="52">
        <f>'Beach Days'!$E$99</f>
        <v>5475</v>
      </c>
      <c r="V5" s="52">
        <f>'Beach Days'!$H$99</f>
        <v>0</v>
      </c>
      <c r="W5" s="40">
        <f>V5/U5</f>
        <v>0</v>
      </c>
    </row>
    <row r="6" spans="1:23">
      <c r="A6" s="75" t="s">
        <v>682</v>
      </c>
      <c r="B6" s="142"/>
      <c r="C6" s="36">
        <f>Monitoring!$B$393</f>
        <v>127</v>
      </c>
      <c r="D6" s="31">
        <f>Monitoring!$F$393</f>
        <v>54</v>
      </c>
      <c r="E6" s="43">
        <f>D6/C6</f>
        <v>0.42519685039370081</v>
      </c>
      <c r="F6" s="158">
        <f>Monitoring!$J$393</f>
        <v>35.82</v>
      </c>
      <c r="G6" s="68">
        <f>'Tier 1 Stats'!B55</f>
        <v>10</v>
      </c>
      <c r="H6" s="89">
        <f>'Tier 1 Stats'!F55</f>
        <v>1</v>
      </c>
      <c r="I6" s="68"/>
      <c r="J6" s="69">
        <f>'2010 Actions'!$B$37</f>
        <v>18</v>
      </c>
      <c r="K6" s="69">
        <f>D6-J6</f>
        <v>36</v>
      </c>
      <c r="L6" s="43">
        <f>J6/D6</f>
        <v>0.33333333333333331</v>
      </c>
      <c r="M6" s="68"/>
      <c r="N6" s="70">
        <f>'Action Durations'!$D$25</f>
        <v>18</v>
      </c>
      <c r="O6" s="69">
        <f>'Action Durations'!G25</f>
        <v>0</v>
      </c>
      <c r="P6" s="69">
        <f>'Action Durations'!H25</f>
        <v>0</v>
      </c>
      <c r="Q6" s="69">
        <f>'Action Durations'!I25</f>
        <v>18</v>
      </c>
      <c r="R6" s="69">
        <f>'Action Durations'!J25</f>
        <v>0</v>
      </c>
      <c r="S6" s="69">
        <f>'Action Durations'!K25</f>
        <v>0</v>
      </c>
      <c r="T6" s="68"/>
      <c r="U6" s="44">
        <f>'Beach Days'!$E$155</f>
        <v>19710</v>
      </c>
      <c r="V6" s="44">
        <f>'Beach Days'!$H$155</f>
        <v>126</v>
      </c>
      <c r="W6" s="43">
        <f>V6/U6</f>
        <v>6.392694063926941E-3</v>
      </c>
    </row>
    <row r="7" spans="1:23">
      <c r="C7" s="12">
        <f>SUM(C3:C6)</f>
        <v>385</v>
      </c>
      <c r="D7" s="12">
        <f>SUM(D3:D6)</f>
        <v>146</v>
      </c>
      <c r="E7" s="18">
        <f>D7/C7</f>
        <v>0.37922077922077924</v>
      </c>
      <c r="F7" s="159">
        <f>SUM(F3:F6)</f>
        <v>82.15</v>
      </c>
      <c r="G7" s="10">
        <f>SUM(G3:G6)</f>
        <v>47</v>
      </c>
      <c r="H7" s="138">
        <f>'Tier 1 Stats'!E62</f>
        <v>1</v>
      </c>
      <c r="I7" s="12"/>
      <c r="J7" s="12">
        <f>SUM(J3:J6)</f>
        <v>20</v>
      </c>
      <c r="K7" s="17">
        <f>D7-J7</f>
        <v>126</v>
      </c>
      <c r="L7" s="18">
        <f>J7/D7</f>
        <v>0.13698630136986301</v>
      </c>
      <c r="M7" s="12"/>
      <c r="N7" s="12">
        <f t="shared" ref="N7:S7" si="0">SUM(N3:N6)</f>
        <v>20</v>
      </c>
      <c r="O7" s="12">
        <f t="shared" si="0"/>
        <v>1</v>
      </c>
      <c r="P7" s="12">
        <f t="shared" si="0"/>
        <v>0</v>
      </c>
      <c r="Q7" s="12">
        <f t="shared" si="0"/>
        <v>19</v>
      </c>
      <c r="R7" s="12">
        <f t="shared" si="0"/>
        <v>0</v>
      </c>
      <c r="S7" s="12">
        <f t="shared" si="0"/>
        <v>0</v>
      </c>
      <c r="T7" s="12"/>
      <c r="U7" s="10">
        <f>SUM(U3:U6)</f>
        <v>53290</v>
      </c>
      <c r="V7" s="10">
        <f>SUM(V3:V6)</f>
        <v>130</v>
      </c>
      <c r="W7" s="54">
        <f>V7/U7</f>
        <v>2.4394820791893415E-3</v>
      </c>
    </row>
    <row r="8" spans="1:23">
      <c r="C8" s="12"/>
      <c r="D8" s="12"/>
      <c r="E8" s="18"/>
      <c r="F8" s="10"/>
      <c r="G8" s="10"/>
      <c r="H8" s="88"/>
      <c r="I8" s="12"/>
      <c r="J8" s="12"/>
      <c r="K8" s="17"/>
      <c r="L8" s="18"/>
      <c r="M8" s="12"/>
      <c r="N8" s="12"/>
      <c r="O8" s="12"/>
      <c r="P8" s="12"/>
      <c r="Q8" s="12"/>
      <c r="R8" s="12"/>
      <c r="S8" s="12"/>
      <c r="T8" s="12"/>
      <c r="U8" s="10"/>
      <c r="V8" s="10"/>
      <c r="W8" s="54"/>
    </row>
    <row r="9" spans="1:23">
      <c r="V9" s="19"/>
    </row>
    <row r="10" spans="1:23">
      <c r="A10" s="85" t="s">
        <v>54</v>
      </c>
      <c r="V10" s="19"/>
    </row>
    <row r="11" spans="1:23">
      <c r="C11" s="95" t="s">
        <v>51</v>
      </c>
      <c r="D11" s="84" t="s">
        <v>63</v>
      </c>
    </row>
    <row r="12" spans="1:23">
      <c r="C12" s="95"/>
      <c r="D12" s="84" t="s">
        <v>64</v>
      </c>
    </row>
    <row r="13" spans="1:23">
      <c r="C13" s="95" t="s">
        <v>55</v>
      </c>
      <c r="D13" s="83" t="s">
        <v>62</v>
      </c>
    </row>
    <row r="14" spans="1:23">
      <c r="C14" s="95" t="s">
        <v>52</v>
      </c>
      <c r="D14" s="84" t="s">
        <v>65</v>
      </c>
    </row>
    <row r="15" spans="1:23">
      <c r="C15" s="95"/>
      <c r="D15" s="84" t="s">
        <v>66</v>
      </c>
    </row>
    <row r="16" spans="1:23">
      <c r="C16" s="95" t="s">
        <v>53</v>
      </c>
      <c r="D16" s="83" t="s">
        <v>67</v>
      </c>
    </row>
    <row r="17" spans="3:4">
      <c r="C17" s="95"/>
      <c r="D17" s="83" t="s">
        <v>68</v>
      </c>
    </row>
    <row r="18" spans="3:4">
      <c r="C18" s="95" t="s">
        <v>57</v>
      </c>
      <c r="D18" s="83" t="s">
        <v>69</v>
      </c>
    </row>
    <row r="19" spans="3:4">
      <c r="C19" s="96"/>
      <c r="D19" s="83" t="s">
        <v>70</v>
      </c>
    </row>
    <row r="20" spans="3:4">
      <c r="C20" s="95" t="s">
        <v>56</v>
      </c>
      <c r="D20" s="83" t="s">
        <v>60</v>
      </c>
    </row>
    <row r="21" spans="3:4">
      <c r="C21" s="95" t="s">
        <v>58</v>
      </c>
      <c r="D21" s="83" t="s">
        <v>61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Hawaii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398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6" customWidth="1"/>
    <col min="6" max="6" width="9.140625" style="145"/>
    <col min="7" max="10" width="9.7109375" style="28" customWidth="1"/>
    <col min="12" max="16384" width="9.140625" style="24"/>
  </cols>
  <sheetData>
    <row r="1" spans="1:10" ht="33.75" customHeight="1">
      <c r="A1" s="25" t="s">
        <v>16</v>
      </c>
      <c r="B1" s="25" t="s">
        <v>17</v>
      </c>
      <c r="C1" s="25" t="s">
        <v>85</v>
      </c>
      <c r="D1" s="25" t="s">
        <v>86</v>
      </c>
      <c r="E1" s="3" t="s">
        <v>87</v>
      </c>
      <c r="F1" s="82" t="s">
        <v>933</v>
      </c>
      <c r="G1" s="25" t="s">
        <v>88</v>
      </c>
      <c r="H1" s="25" t="s">
        <v>89</v>
      </c>
      <c r="I1" s="25" t="s">
        <v>90</v>
      </c>
      <c r="J1" s="25" t="s">
        <v>91</v>
      </c>
    </row>
    <row r="2" spans="1:10" ht="12.75" customHeight="1">
      <c r="A2" s="75" t="s">
        <v>168</v>
      </c>
      <c r="B2" s="75" t="s">
        <v>169</v>
      </c>
      <c r="C2" s="75" t="s">
        <v>170</v>
      </c>
      <c r="D2" s="75" t="s">
        <v>33</v>
      </c>
      <c r="E2" s="75">
        <v>2</v>
      </c>
      <c r="F2" s="143">
        <v>0.16</v>
      </c>
      <c r="G2" s="75">
        <v>19.780885999999999</v>
      </c>
      <c r="H2" s="75">
        <v>-156.04255800000001</v>
      </c>
      <c r="I2" s="75">
        <v>19.781590999999999</v>
      </c>
      <c r="J2" s="75">
        <v>-156.040424</v>
      </c>
    </row>
    <row r="3" spans="1:10" ht="12.75" customHeight="1">
      <c r="A3" s="75" t="s">
        <v>168</v>
      </c>
      <c r="B3" s="75" t="s">
        <v>171</v>
      </c>
      <c r="C3" s="75" t="s">
        <v>172</v>
      </c>
      <c r="D3" s="75" t="s">
        <v>33</v>
      </c>
      <c r="E3" s="75">
        <v>1</v>
      </c>
      <c r="F3" s="143">
        <v>0.44</v>
      </c>
      <c r="G3" s="75">
        <v>19.913083</v>
      </c>
      <c r="H3" s="75">
        <v>-155.88916599999999</v>
      </c>
      <c r="I3" s="75">
        <v>19.917860999999998</v>
      </c>
      <c r="J3" s="75">
        <v>-155.88916599999999</v>
      </c>
    </row>
    <row r="4" spans="1:10" ht="12.75" customHeight="1">
      <c r="A4" s="75" t="s">
        <v>168</v>
      </c>
      <c r="B4" s="75" t="s">
        <v>173</v>
      </c>
      <c r="C4" s="75" t="s">
        <v>174</v>
      </c>
      <c r="D4" s="75" t="s">
        <v>33</v>
      </c>
      <c r="E4" s="75">
        <v>1</v>
      </c>
      <c r="F4" s="143">
        <v>0.09</v>
      </c>
      <c r="G4" s="75">
        <v>19.468077999999998</v>
      </c>
      <c r="H4" s="75">
        <v>-154.83226300000001</v>
      </c>
      <c r="I4" s="75">
        <v>19.468036000000001</v>
      </c>
      <c r="J4" s="75">
        <v>-154.83228399999999</v>
      </c>
    </row>
    <row r="5" spans="1:10" ht="12.75" customHeight="1">
      <c r="A5" s="75" t="s">
        <v>168</v>
      </c>
      <c r="B5" s="75" t="s">
        <v>175</v>
      </c>
      <c r="C5" s="75" t="s">
        <v>176</v>
      </c>
      <c r="D5" s="75" t="s">
        <v>33</v>
      </c>
      <c r="E5" s="75">
        <v>3</v>
      </c>
      <c r="F5" s="143">
        <v>0.21</v>
      </c>
      <c r="G5" s="75">
        <v>19.605473</v>
      </c>
      <c r="H5" s="75">
        <v>-155.976212</v>
      </c>
      <c r="I5" s="75">
        <v>19.607935000000001</v>
      </c>
      <c r="J5" s="75">
        <v>-155.977769</v>
      </c>
    </row>
    <row r="6" spans="1:10" ht="12.75" customHeight="1">
      <c r="A6" s="75" t="s">
        <v>168</v>
      </c>
      <c r="B6" s="75" t="s">
        <v>177</v>
      </c>
      <c r="C6" s="75" t="s">
        <v>178</v>
      </c>
      <c r="D6" s="75" t="s">
        <v>33</v>
      </c>
      <c r="E6" s="75">
        <v>2</v>
      </c>
      <c r="F6" s="143">
        <v>0.33</v>
      </c>
      <c r="G6" s="75">
        <v>19.730468999999999</v>
      </c>
      <c r="H6" s="75">
        <v>-155.06855999999999</v>
      </c>
      <c r="I6" s="75">
        <v>19.729144000000002</v>
      </c>
      <c r="J6" s="75">
        <v>-155.06868299999999</v>
      </c>
    </row>
    <row r="7" spans="1:10" ht="12.75" customHeight="1">
      <c r="A7" s="75" t="s">
        <v>168</v>
      </c>
      <c r="B7" s="75" t="s">
        <v>179</v>
      </c>
      <c r="C7" s="75" t="s">
        <v>180</v>
      </c>
      <c r="D7" s="75" t="s">
        <v>33</v>
      </c>
      <c r="E7" s="75">
        <v>2</v>
      </c>
      <c r="F7" s="143">
        <v>0.08</v>
      </c>
      <c r="G7" s="75">
        <v>19.900825999999999</v>
      </c>
      <c r="H7" s="75">
        <v>-155.12887000000001</v>
      </c>
      <c r="I7" s="75">
        <v>19.899812000000001</v>
      </c>
      <c r="J7" s="75">
        <v>-155.128275</v>
      </c>
    </row>
    <row r="8" spans="1:10" ht="12.75" customHeight="1">
      <c r="A8" s="75" t="s">
        <v>168</v>
      </c>
      <c r="B8" s="75" t="s">
        <v>181</v>
      </c>
      <c r="C8" s="75" t="s">
        <v>182</v>
      </c>
      <c r="D8" s="75" t="s">
        <v>33</v>
      </c>
      <c r="E8" s="75">
        <v>2</v>
      </c>
      <c r="F8" s="143">
        <v>0.37</v>
      </c>
      <c r="G8" s="75">
        <v>19.989699000000002</v>
      </c>
      <c r="H8" s="75">
        <v>-155.82644300000001</v>
      </c>
      <c r="I8" s="75">
        <v>19.994861</v>
      </c>
      <c r="J8" s="75">
        <v>-155.82583299999999</v>
      </c>
    </row>
    <row r="9" spans="1:10" ht="12.75" customHeight="1">
      <c r="A9" s="75" t="s">
        <v>168</v>
      </c>
      <c r="B9" s="75" t="s">
        <v>183</v>
      </c>
      <c r="C9" s="75" t="s">
        <v>184</v>
      </c>
      <c r="D9" s="75" t="s">
        <v>33</v>
      </c>
      <c r="E9" s="75">
        <v>3</v>
      </c>
      <c r="F9" s="143">
        <v>0.16</v>
      </c>
      <c r="G9" s="75">
        <v>19.562826000000001</v>
      </c>
      <c r="H9" s="75">
        <v>-155.965236</v>
      </c>
      <c r="I9" s="75">
        <v>19.563998000000002</v>
      </c>
      <c r="J9" s="75">
        <v>-155.96582599999999</v>
      </c>
    </row>
    <row r="10" spans="1:10" ht="12.75" customHeight="1">
      <c r="A10" s="75" t="s">
        <v>168</v>
      </c>
      <c r="B10" s="75" t="s">
        <v>185</v>
      </c>
      <c r="C10" s="75" t="s">
        <v>186</v>
      </c>
      <c r="D10" s="75" t="s">
        <v>33</v>
      </c>
      <c r="E10" s="75">
        <v>1</v>
      </c>
      <c r="F10" s="143">
        <v>1.1399999999999999</v>
      </c>
      <c r="G10" s="75">
        <v>19.723669000000001</v>
      </c>
      <c r="H10" s="75">
        <v>-155.071483</v>
      </c>
      <c r="I10" s="75">
        <v>19.727744000000001</v>
      </c>
      <c r="J10" s="75">
        <v>-155.086758</v>
      </c>
    </row>
    <row r="11" spans="1:10" ht="12.75" customHeight="1">
      <c r="A11" s="75" t="s">
        <v>168</v>
      </c>
      <c r="B11" s="75" t="s">
        <v>187</v>
      </c>
      <c r="C11" s="75" t="s">
        <v>188</v>
      </c>
      <c r="D11" s="75" t="s">
        <v>33</v>
      </c>
      <c r="E11" s="75">
        <v>2</v>
      </c>
      <c r="F11" s="143">
        <v>0.14000000000000001</v>
      </c>
      <c r="G11" s="75">
        <v>19.379135999999999</v>
      </c>
      <c r="H11" s="75">
        <v>-155.896739</v>
      </c>
      <c r="I11" s="75">
        <v>19.379731</v>
      </c>
      <c r="J11" s="75">
        <v>-155.898796</v>
      </c>
    </row>
    <row r="12" spans="1:10" ht="12.75" customHeight="1">
      <c r="A12" s="75" t="s">
        <v>168</v>
      </c>
      <c r="B12" s="75" t="s">
        <v>189</v>
      </c>
      <c r="C12" s="75" t="s">
        <v>190</v>
      </c>
      <c r="D12" s="75" t="s">
        <v>33</v>
      </c>
      <c r="E12" s="75">
        <v>2</v>
      </c>
      <c r="F12" s="143">
        <v>0.38</v>
      </c>
      <c r="G12" s="75"/>
      <c r="H12" s="75"/>
      <c r="I12" s="75"/>
      <c r="J12" s="75"/>
    </row>
    <row r="13" spans="1:10" ht="12.75" customHeight="1">
      <c r="A13" s="75" t="s">
        <v>168</v>
      </c>
      <c r="B13" s="75" t="s">
        <v>191</v>
      </c>
      <c r="C13" s="75" t="s">
        <v>192</v>
      </c>
      <c r="D13" s="75" t="s">
        <v>33</v>
      </c>
      <c r="E13" s="75">
        <v>2</v>
      </c>
      <c r="F13" s="143">
        <v>0.37</v>
      </c>
      <c r="G13" s="75"/>
      <c r="H13" s="75"/>
      <c r="I13" s="75"/>
      <c r="J13" s="75"/>
    </row>
    <row r="14" spans="1:10" ht="12.75" customHeight="1">
      <c r="A14" s="75" t="s">
        <v>168</v>
      </c>
      <c r="B14" s="75" t="s">
        <v>193</v>
      </c>
      <c r="C14" s="75" t="s">
        <v>194</v>
      </c>
      <c r="D14" s="75" t="s">
        <v>33</v>
      </c>
      <c r="E14" s="75">
        <v>3</v>
      </c>
      <c r="F14" s="143">
        <v>0.91</v>
      </c>
      <c r="G14" s="75">
        <v>19.671063</v>
      </c>
      <c r="H14" s="75">
        <v>-156.027558</v>
      </c>
      <c r="I14" s="75">
        <v>19.678059999999999</v>
      </c>
      <c r="J14" s="75">
        <v>-156.029864</v>
      </c>
    </row>
    <row r="15" spans="1:10" ht="12.75" customHeight="1">
      <c r="A15" s="75" t="s">
        <v>168</v>
      </c>
      <c r="B15" s="75" t="s">
        <v>195</v>
      </c>
      <c r="C15" s="75" t="s">
        <v>196</v>
      </c>
      <c r="D15" s="75" t="s">
        <v>33</v>
      </c>
      <c r="E15" s="75">
        <v>1</v>
      </c>
      <c r="F15" s="143">
        <v>0.16</v>
      </c>
      <c r="G15" s="75">
        <v>19.75665</v>
      </c>
      <c r="H15" s="75">
        <v>-155.09133299999999</v>
      </c>
      <c r="I15" s="75">
        <v>19.754740999999999</v>
      </c>
      <c r="J15" s="75">
        <v>-155.090633</v>
      </c>
    </row>
    <row r="16" spans="1:10" ht="12.75" customHeight="1">
      <c r="A16" s="75" t="s">
        <v>168</v>
      </c>
      <c r="B16" s="75" t="s">
        <v>197</v>
      </c>
      <c r="C16" s="75" t="s">
        <v>198</v>
      </c>
      <c r="D16" s="75" t="s">
        <v>33</v>
      </c>
      <c r="E16" s="75">
        <v>3</v>
      </c>
      <c r="F16" s="143">
        <v>0.19</v>
      </c>
      <c r="G16" s="75">
        <v>19.171271669999999</v>
      </c>
      <c r="H16" s="75">
        <v>-155.90685089999999</v>
      </c>
      <c r="I16" s="75">
        <v>19.172431450000001</v>
      </c>
      <c r="J16" s="75">
        <v>-155.90848783000001</v>
      </c>
    </row>
    <row r="17" spans="1:10" ht="12.75" customHeight="1">
      <c r="A17" s="75" t="s">
        <v>168</v>
      </c>
      <c r="B17" s="75" t="s">
        <v>199</v>
      </c>
      <c r="C17" s="75" t="s">
        <v>200</v>
      </c>
      <c r="D17" s="75" t="s">
        <v>33</v>
      </c>
      <c r="E17" s="75">
        <v>2</v>
      </c>
      <c r="F17" s="143">
        <v>0.22</v>
      </c>
      <c r="G17" s="75">
        <v>19.725263000000002</v>
      </c>
      <c r="H17" s="75">
        <v>-155.06262799999999</v>
      </c>
      <c r="I17" s="75">
        <v>19.724734000000002</v>
      </c>
      <c r="J17" s="75">
        <v>-155.062499</v>
      </c>
    </row>
    <row r="18" spans="1:10" ht="12.75" customHeight="1">
      <c r="A18" s="75" t="s">
        <v>168</v>
      </c>
      <c r="B18" s="75" t="s">
        <v>201</v>
      </c>
      <c r="C18" s="75" t="s">
        <v>202</v>
      </c>
      <c r="D18" s="75" t="s">
        <v>33</v>
      </c>
      <c r="E18" s="75">
        <v>3</v>
      </c>
      <c r="F18" s="143">
        <v>0</v>
      </c>
      <c r="G18" s="75">
        <v>19.457678000000001</v>
      </c>
      <c r="H18" s="75">
        <v>-154.84107800000001</v>
      </c>
      <c r="I18" s="75">
        <v>19.457425000000001</v>
      </c>
      <c r="J18" s="75">
        <v>-154.842581</v>
      </c>
    </row>
    <row r="19" spans="1:10" ht="12.75" customHeight="1">
      <c r="A19" s="75" t="s">
        <v>168</v>
      </c>
      <c r="B19" s="75" t="s">
        <v>203</v>
      </c>
      <c r="C19" s="75" t="s">
        <v>204</v>
      </c>
      <c r="D19" s="75" t="s">
        <v>33</v>
      </c>
      <c r="E19" s="75">
        <v>1</v>
      </c>
      <c r="F19" s="143">
        <v>0.49</v>
      </c>
      <c r="G19" s="75">
        <v>19.734655</v>
      </c>
      <c r="H19" s="75">
        <v>-155.03123299999999</v>
      </c>
      <c r="I19" s="75">
        <v>19.734210999999998</v>
      </c>
      <c r="J19" s="75">
        <v>-155.02748</v>
      </c>
    </row>
    <row r="20" spans="1:10" ht="12.75" customHeight="1">
      <c r="A20" s="75" t="s">
        <v>168</v>
      </c>
      <c r="B20" s="75" t="s">
        <v>205</v>
      </c>
      <c r="C20" s="75" t="s">
        <v>206</v>
      </c>
      <c r="D20" s="75" t="s">
        <v>33</v>
      </c>
      <c r="E20" s="75">
        <v>2</v>
      </c>
      <c r="F20" s="143">
        <v>0.17</v>
      </c>
      <c r="G20" s="75">
        <v>18.910993999999999</v>
      </c>
      <c r="H20" s="75">
        <v>-155.681319</v>
      </c>
      <c r="I20" s="75">
        <v>18.913484</v>
      </c>
      <c r="J20" s="75">
        <v>-155.682827</v>
      </c>
    </row>
    <row r="21" spans="1:10" ht="12.75" customHeight="1">
      <c r="A21" s="75" t="s">
        <v>168</v>
      </c>
      <c r="B21" s="75" t="s">
        <v>207</v>
      </c>
      <c r="C21" s="75" t="s">
        <v>208</v>
      </c>
      <c r="D21" s="75" t="s">
        <v>33</v>
      </c>
      <c r="E21" s="75">
        <v>3</v>
      </c>
      <c r="F21" s="143">
        <v>0.8</v>
      </c>
      <c r="G21" s="75">
        <v>19.826611</v>
      </c>
      <c r="H21" s="75">
        <v>-155.99522200000001</v>
      </c>
      <c r="I21" s="75">
        <v>19.832138</v>
      </c>
      <c r="J21" s="75">
        <v>-155.985972</v>
      </c>
    </row>
    <row r="22" spans="1:10" ht="12.75" customHeight="1">
      <c r="A22" s="75" t="s">
        <v>168</v>
      </c>
      <c r="B22" s="75" t="s">
        <v>209</v>
      </c>
      <c r="C22" s="75" t="s">
        <v>210</v>
      </c>
      <c r="D22" s="75" t="s">
        <v>33</v>
      </c>
      <c r="E22" s="75">
        <v>1</v>
      </c>
      <c r="F22" s="143">
        <v>0.15</v>
      </c>
      <c r="G22" s="75">
        <v>19.578779999999998</v>
      </c>
      <c r="H22" s="75">
        <v>-155.96733800000001</v>
      </c>
      <c r="I22" s="75">
        <v>19.580501999999999</v>
      </c>
      <c r="J22" s="75">
        <v>-155.966476</v>
      </c>
    </row>
    <row r="23" spans="1:10" ht="12.75" customHeight="1">
      <c r="A23" s="75" t="s">
        <v>168</v>
      </c>
      <c r="B23" s="75" t="s">
        <v>211</v>
      </c>
      <c r="C23" s="75" t="s">
        <v>212</v>
      </c>
      <c r="D23" s="75" t="s">
        <v>33</v>
      </c>
      <c r="E23" s="75">
        <v>2</v>
      </c>
      <c r="F23" s="143">
        <v>0.28999999999999998</v>
      </c>
      <c r="G23" s="75"/>
      <c r="H23" s="75"/>
      <c r="I23" s="75"/>
      <c r="J23" s="75"/>
    </row>
    <row r="24" spans="1:10" ht="12.75" customHeight="1">
      <c r="A24" s="75" t="s">
        <v>168</v>
      </c>
      <c r="B24" s="75" t="s">
        <v>213</v>
      </c>
      <c r="C24" s="75" t="s">
        <v>214</v>
      </c>
      <c r="D24" s="75" t="s">
        <v>33</v>
      </c>
      <c r="E24" s="75">
        <v>3</v>
      </c>
      <c r="F24" s="143">
        <v>0.25</v>
      </c>
      <c r="G24" s="75">
        <v>19.370549</v>
      </c>
      <c r="H24" s="75">
        <v>-155.89732599999999</v>
      </c>
      <c r="I24" s="75">
        <v>19.374493000000001</v>
      </c>
      <c r="J24" s="75">
        <v>-155.896444</v>
      </c>
    </row>
    <row r="25" spans="1:10" ht="12.75" customHeight="1">
      <c r="A25" s="75" t="s">
        <v>168</v>
      </c>
      <c r="B25" s="75" t="s">
        <v>215</v>
      </c>
      <c r="C25" s="75" t="s">
        <v>216</v>
      </c>
      <c r="D25" s="75" t="s">
        <v>33</v>
      </c>
      <c r="E25" s="75">
        <v>2</v>
      </c>
      <c r="F25" s="143">
        <v>0.2</v>
      </c>
      <c r="G25" s="75">
        <v>19.357161999999999</v>
      </c>
      <c r="H25" s="75">
        <v>-154.967591</v>
      </c>
      <c r="I25" s="75">
        <v>19.354868</v>
      </c>
      <c r="J25" s="75">
        <v>-154.96937800000001</v>
      </c>
    </row>
    <row r="26" spans="1:10" ht="12.75" customHeight="1">
      <c r="A26" s="75" t="s">
        <v>168</v>
      </c>
      <c r="B26" s="75" t="s">
        <v>217</v>
      </c>
      <c r="C26" s="75" t="s">
        <v>218</v>
      </c>
      <c r="D26" s="75" t="s">
        <v>33</v>
      </c>
      <c r="E26" s="75">
        <v>1</v>
      </c>
      <c r="F26" s="143">
        <v>0.19</v>
      </c>
      <c r="G26" s="75">
        <v>19.638522999999999</v>
      </c>
      <c r="H26" s="75">
        <v>-155.99694</v>
      </c>
      <c r="I26" s="75">
        <v>19.638932</v>
      </c>
      <c r="J26" s="75">
        <v>-155.99710400000001</v>
      </c>
    </row>
    <row r="27" spans="1:10" ht="12.75" customHeight="1">
      <c r="A27" s="75" t="s">
        <v>168</v>
      </c>
      <c r="B27" s="75" t="s">
        <v>219</v>
      </c>
      <c r="C27" s="75" t="s">
        <v>220</v>
      </c>
      <c r="D27" s="75" t="s">
        <v>33</v>
      </c>
      <c r="E27" s="75">
        <v>3</v>
      </c>
      <c r="F27" s="143">
        <v>0.06</v>
      </c>
      <c r="G27" s="75">
        <v>19.602250999999999</v>
      </c>
      <c r="H27" s="75">
        <v>-155.97589300000001</v>
      </c>
      <c r="I27" s="75">
        <v>19.602473</v>
      </c>
      <c r="J27" s="75">
        <v>-155.97511499999999</v>
      </c>
    </row>
    <row r="28" spans="1:10" ht="12.75" customHeight="1">
      <c r="A28" s="75" t="s">
        <v>168</v>
      </c>
      <c r="B28" s="75" t="s">
        <v>221</v>
      </c>
      <c r="C28" s="75" t="s">
        <v>222</v>
      </c>
      <c r="D28" s="75" t="s">
        <v>33</v>
      </c>
      <c r="E28" s="75">
        <v>3</v>
      </c>
      <c r="F28" s="143">
        <v>0.08</v>
      </c>
      <c r="G28" s="75">
        <v>20.202335999999999</v>
      </c>
      <c r="H28" s="75">
        <v>-155.902536</v>
      </c>
      <c r="I28" s="75">
        <v>20.204718</v>
      </c>
      <c r="J28" s="75">
        <v>-155.90157099999999</v>
      </c>
    </row>
    <row r="29" spans="1:10" ht="12.75" customHeight="1">
      <c r="A29" s="75" t="s">
        <v>168</v>
      </c>
      <c r="B29" s="75" t="s">
        <v>223</v>
      </c>
      <c r="C29" s="75" t="s">
        <v>224</v>
      </c>
      <c r="D29" s="75" t="s">
        <v>33</v>
      </c>
      <c r="E29" s="75">
        <v>2</v>
      </c>
      <c r="F29" s="143">
        <v>0.17</v>
      </c>
      <c r="G29" s="75">
        <v>19.501017000000001</v>
      </c>
      <c r="H29" s="75">
        <v>-154.81504200000001</v>
      </c>
      <c r="I29" s="75">
        <v>19.501859</v>
      </c>
      <c r="J29" s="75">
        <v>-154.81662800000001</v>
      </c>
    </row>
    <row r="30" spans="1:10" ht="12.75" customHeight="1">
      <c r="A30" s="75" t="s">
        <v>168</v>
      </c>
      <c r="B30" s="75" t="s">
        <v>225</v>
      </c>
      <c r="C30" s="75" t="s">
        <v>226</v>
      </c>
      <c r="D30" s="75" t="s">
        <v>33</v>
      </c>
      <c r="E30" s="75">
        <v>2</v>
      </c>
      <c r="F30" s="143">
        <v>0.56000000000000005</v>
      </c>
      <c r="G30" s="75">
        <v>19.488416000000001</v>
      </c>
      <c r="H30" s="75">
        <v>-154.819862</v>
      </c>
      <c r="I30" s="75">
        <v>19.489007999999998</v>
      </c>
      <c r="J30" s="75">
        <v>-154.82219499999999</v>
      </c>
    </row>
    <row r="31" spans="1:10" ht="12.75" customHeight="1">
      <c r="A31" s="75" t="s">
        <v>168</v>
      </c>
      <c r="B31" s="75" t="s">
        <v>227</v>
      </c>
      <c r="C31" s="75" t="s">
        <v>228</v>
      </c>
      <c r="D31" s="75" t="s">
        <v>33</v>
      </c>
      <c r="E31" s="75">
        <v>3</v>
      </c>
      <c r="F31" s="143">
        <v>0.06</v>
      </c>
      <c r="G31" s="75">
        <v>19.142281000000001</v>
      </c>
      <c r="H31" s="75">
        <v>-155.91108500000001</v>
      </c>
      <c r="I31" s="75">
        <v>19.142800999999999</v>
      </c>
      <c r="J31" s="75">
        <v>-155.91089500000001</v>
      </c>
    </row>
    <row r="32" spans="1:10" ht="12.75" customHeight="1">
      <c r="A32" s="75" t="s">
        <v>168</v>
      </c>
      <c r="B32" s="75" t="s">
        <v>229</v>
      </c>
      <c r="C32" s="75" t="s">
        <v>230</v>
      </c>
      <c r="D32" s="75" t="s">
        <v>33</v>
      </c>
      <c r="E32" s="75">
        <v>2</v>
      </c>
      <c r="F32" s="143">
        <v>0.26</v>
      </c>
      <c r="G32" s="75">
        <v>20.002707000000001</v>
      </c>
      <c r="H32" s="75">
        <v>-155.82628800000001</v>
      </c>
      <c r="I32" s="75">
        <v>20.006088999999999</v>
      </c>
      <c r="J32" s="75">
        <v>-155.825084</v>
      </c>
    </row>
    <row r="33" spans="1:10" ht="12.75" customHeight="1">
      <c r="A33" s="75" t="s">
        <v>168</v>
      </c>
      <c r="B33" s="75" t="s">
        <v>231</v>
      </c>
      <c r="C33" s="75" t="s">
        <v>232</v>
      </c>
      <c r="D33" s="75" t="s">
        <v>33</v>
      </c>
      <c r="E33" s="75">
        <v>3</v>
      </c>
      <c r="F33" s="143">
        <v>0.12</v>
      </c>
      <c r="G33" s="75">
        <v>19.113586000000002</v>
      </c>
      <c r="H33" s="75">
        <v>-155.52447900000001</v>
      </c>
      <c r="I33" s="75">
        <v>19.112514999999998</v>
      </c>
      <c r="J33" s="75">
        <v>-155.525734</v>
      </c>
    </row>
    <row r="34" spans="1:10" ht="12.75" customHeight="1">
      <c r="A34" s="75" t="s">
        <v>168</v>
      </c>
      <c r="B34" s="75" t="s">
        <v>233</v>
      </c>
      <c r="C34" s="75" t="s">
        <v>234</v>
      </c>
      <c r="D34" s="75" t="s">
        <v>33</v>
      </c>
      <c r="E34" s="75">
        <v>2</v>
      </c>
      <c r="F34" s="143">
        <v>0.31</v>
      </c>
      <c r="G34" s="75">
        <v>20.031238999999999</v>
      </c>
      <c r="H34" s="75">
        <v>-155.83031500000001</v>
      </c>
      <c r="I34" s="75">
        <v>20.032678000000001</v>
      </c>
      <c r="J34" s="75">
        <v>-155.826773</v>
      </c>
    </row>
    <row r="35" spans="1:10" ht="12.75" customHeight="1">
      <c r="A35" s="75" t="s">
        <v>168</v>
      </c>
      <c r="B35" s="75" t="s">
        <v>235</v>
      </c>
      <c r="C35" s="75" t="s">
        <v>236</v>
      </c>
      <c r="D35" s="75" t="s">
        <v>33</v>
      </c>
      <c r="E35" s="75">
        <v>3</v>
      </c>
      <c r="F35" s="143">
        <v>0.27</v>
      </c>
      <c r="G35" s="75">
        <v>19.459575999999998</v>
      </c>
      <c r="H35" s="75">
        <v>-155.926804</v>
      </c>
      <c r="I35" s="75">
        <v>19.460528</v>
      </c>
      <c r="J35" s="75">
        <v>-155.925195</v>
      </c>
    </row>
    <row r="36" spans="1:10" ht="12.75" customHeight="1">
      <c r="A36" s="75" t="s">
        <v>168</v>
      </c>
      <c r="B36" s="75" t="s">
        <v>237</v>
      </c>
      <c r="C36" s="75" t="s">
        <v>238</v>
      </c>
      <c r="D36" s="75" t="s">
        <v>33</v>
      </c>
      <c r="E36" s="75">
        <v>2</v>
      </c>
      <c r="F36" s="143">
        <v>0.57999999999999996</v>
      </c>
      <c r="G36" s="75">
        <v>19.559871000000001</v>
      </c>
      <c r="H36" s="75">
        <v>-155.96571700000001</v>
      </c>
      <c r="I36" s="75">
        <v>19.562346999999999</v>
      </c>
      <c r="J36" s="75">
        <v>-155.963009</v>
      </c>
    </row>
    <row r="37" spans="1:10" ht="12.75" customHeight="1">
      <c r="A37" s="75" t="s">
        <v>168</v>
      </c>
      <c r="B37" s="75" t="s">
        <v>239</v>
      </c>
      <c r="C37" s="75" t="s">
        <v>240</v>
      </c>
      <c r="D37" s="75" t="s">
        <v>33</v>
      </c>
      <c r="E37" s="75">
        <v>3</v>
      </c>
      <c r="F37" s="143">
        <v>0.7</v>
      </c>
      <c r="G37" s="75">
        <v>19.379731</v>
      </c>
      <c r="H37" s="75">
        <v>-155.898796</v>
      </c>
      <c r="I37" s="75">
        <v>19.387352</v>
      </c>
      <c r="J37" s="75">
        <v>-155.90240499999999</v>
      </c>
    </row>
    <row r="38" spans="1:10" ht="12.75" customHeight="1">
      <c r="A38" s="75" t="s">
        <v>168</v>
      </c>
      <c r="B38" s="75" t="s">
        <v>241</v>
      </c>
      <c r="C38" s="75" t="s">
        <v>242</v>
      </c>
      <c r="D38" s="75" t="s">
        <v>33</v>
      </c>
      <c r="E38" s="75">
        <v>2</v>
      </c>
      <c r="F38" s="143">
        <v>0.68</v>
      </c>
      <c r="G38" s="75">
        <v>19.732561</v>
      </c>
      <c r="H38" s="75">
        <v>-155.04901899999999</v>
      </c>
      <c r="I38" s="75">
        <v>19.733668999999999</v>
      </c>
      <c r="J38" s="75">
        <v>-155.044714</v>
      </c>
    </row>
    <row r="39" spans="1:10" ht="12.75" customHeight="1">
      <c r="A39" s="75" t="s">
        <v>168</v>
      </c>
      <c r="B39" s="75" t="s">
        <v>243</v>
      </c>
      <c r="C39" s="75" t="s">
        <v>244</v>
      </c>
      <c r="D39" s="75" t="s">
        <v>33</v>
      </c>
      <c r="E39" s="75">
        <v>3</v>
      </c>
      <c r="F39" s="143">
        <v>0.6</v>
      </c>
      <c r="G39" s="75">
        <v>19.885729999999999</v>
      </c>
      <c r="H39" s="75">
        <v>-155.909142</v>
      </c>
      <c r="I39" s="75">
        <v>19.891916999999999</v>
      </c>
      <c r="J39" s="75">
        <v>-155.906226</v>
      </c>
    </row>
    <row r="40" spans="1:10" ht="12.75" customHeight="1">
      <c r="A40" s="75" t="s">
        <v>168</v>
      </c>
      <c r="B40" s="75" t="s">
        <v>245</v>
      </c>
      <c r="C40" s="75" t="s">
        <v>246</v>
      </c>
      <c r="D40" s="75" t="s">
        <v>33</v>
      </c>
      <c r="E40" s="75">
        <v>2</v>
      </c>
      <c r="F40" s="143">
        <v>0.05</v>
      </c>
      <c r="G40" s="75">
        <v>19.395209999999999</v>
      </c>
      <c r="H40" s="75">
        <v>-154.928596</v>
      </c>
      <c r="I40" s="75">
        <v>19.394666999999998</v>
      </c>
      <c r="J40" s="75">
        <v>-154.92914099999999</v>
      </c>
    </row>
    <row r="41" spans="1:10" ht="12.75" customHeight="1">
      <c r="A41" s="75" t="s">
        <v>168</v>
      </c>
      <c r="B41" s="75" t="s">
        <v>247</v>
      </c>
      <c r="C41" s="75" t="s">
        <v>248</v>
      </c>
      <c r="D41" s="75" t="s">
        <v>33</v>
      </c>
      <c r="E41" s="75">
        <v>3</v>
      </c>
      <c r="F41" s="143">
        <v>0.11</v>
      </c>
      <c r="G41" s="75">
        <v>20.227063000000001</v>
      </c>
      <c r="H41" s="75">
        <v>-155.748636</v>
      </c>
      <c r="I41" s="75">
        <v>20.226807999999998</v>
      </c>
      <c r="J41" s="75">
        <v>-155.747073</v>
      </c>
    </row>
    <row r="42" spans="1:10" ht="12.75" customHeight="1">
      <c r="A42" s="75" t="s">
        <v>168</v>
      </c>
      <c r="B42" s="75" t="s">
        <v>249</v>
      </c>
      <c r="C42" s="75" t="s">
        <v>250</v>
      </c>
      <c r="D42" s="75" t="s">
        <v>33</v>
      </c>
      <c r="E42" s="75">
        <v>3</v>
      </c>
      <c r="F42" s="143">
        <v>1.67</v>
      </c>
      <c r="G42" s="75">
        <v>19.850023</v>
      </c>
      <c r="H42" s="75">
        <v>-155.94107</v>
      </c>
      <c r="I42" s="75">
        <v>19.856698999999999</v>
      </c>
      <c r="J42" s="75">
        <v>-155.92036899999999</v>
      </c>
    </row>
    <row r="43" spans="1:10" ht="12.75" customHeight="1">
      <c r="A43" s="75" t="s">
        <v>168</v>
      </c>
      <c r="B43" s="75" t="s">
        <v>251</v>
      </c>
      <c r="C43" s="75" t="s">
        <v>252</v>
      </c>
      <c r="D43" s="75" t="s">
        <v>33</v>
      </c>
      <c r="E43" s="75">
        <v>2</v>
      </c>
      <c r="F43" s="143">
        <v>0.11</v>
      </c>
      <c r="G43" s="75">
        <v>19.883229</v>
      </c>
      <c r="H43" s="75">
        <v>-155.119057</v>
      </c>
      <c r="I43" s="75">
        <v>19.882997</v>
      </c>
      <c r="J43" s="75">
        <v>-155.11873800000001</v>
      </c>
    </row>
    <row r="44" spans="1:10" ht="12.75" customHeight="1">
      <c r="A44" s="75" t="s">
        <v>168</v>
      </c>
      <c r="B44" s="75" t="s">
        <v>253</v>
      </c>
      <c r="C44" s="75" t="s">
        <v>254</v>
      </c>
      <c r="D44" s="75" t="s">
        <v>33</v>
      </c>
      <c r="E44" s="75">
        <v>3</v>
      </c>
      <c r="F44" s="143">
        <v>0.47</v>
      </c>
      <c r="G44" s="75">
        <v>19.819385</v>
      </c>
      <c r="H44" s="75">
        <v>-156.001205</v>
      </c>
      <c r="I44" s="75">
        <v>19.821994</v>
      </c>
      <c r="J44" s="75">
        <v>-155.99693099999999</v>
      </c>
    </row>
    <row r="45" spans="1:10" ht="12.75" customHeight="1">
      <c r="A45" s="75" t="s">
        <v>168</v>
      </c>
      <c r="B45" s="75" t="s">
        <v>255</v>
      </c>
      <c r="C45" s="75" t="s">
        <v>256</v>
      </c>
      <c r="D45" s="75" t="s">
        <v>33</v>
      </c>
      <c r="E45" s="75">
        <v>3</v>
      </c>
      <c r="F45" s="143">
        <v>0.42</v>
      </c>
      <c r="G45" s="75">
        <v>20.174026000000001</v>
      </c>
      <c r="H45" s="75">
        <v>-155.899767</v>
      </c>
      <c r="I45" s="75">
        <v>20.17933</v>
      </c>
      <c r="J45" s="75">
        <v>-155.901104</v>
      </c>
    </row>
    <row r="46" spans="1:10" ht="12.75" customHeight="1">
      <c r="A46" s="75" t="s">
        <v>168</v>
      </c>
      <c r="B46" s="75" t="s">
        <v>257</v>
      </c>
      <c r="C46" s="75" t="s">
        <v>258</v>
      </c>
      <c r="D46" s="75" t="s">
        <v>33</v>
      </c>
      <c r="E46" s="75">
        <v>2</v>
      </c>
      <c r="F46" s="143">
        <v>0.24</v>
      </c>
      <c r="G46" s="75">
        <v>19.992135999999999</v>
      </c>
      <c r="H46" s="75">
        <v>-155.23996099999999</v>
      </c>
      <c r="I46" s="75">
        <v>19.989363000000001</v>
      </c>
      <c r="J46" s="75">
        <v>-155.24002999999999</v>
      </c>
    </row>
    <row r="47" spans="1:10" ht="12.75" customHeight="1">
      <c r="A47" s="75" t="s">
        <v>168</v>
      </c>
      <c r="B47" s="75" t="s">
        <v>259</v>
      </c>
      <c r="C47" s="75" t="s">
        <v>260</v>
      </c>
      <c r="D47" s="75" t="s">
        <v>33</v>
      </c>
      <c r="E47" s="75">
        <v>2</v>
      </c>
      <c r="F47" s="143">
        <v>0.13</v>
      </c>
      <c r="G47" s="75">
        <v>19.735735999999999</v>
      </c>
      <c r="H47" s="75">
        <v>-155.010491</v>
      </c>
      <c r="I47" s="75">
        <v>19.735163</v>
      </c>
      <c r="J47" s="75">
        <v>-155.008925</v>
      </c>
    </row>
    <row r="48" spans="1:10" ht="12.75" customHeight="1">
      <c r="A48" s="75" t="s">
        <v>168</v>
      </c>
      <c r="B48" s="75" t="s">
        <v>261</v>
      </c>
      <c r="C48" s="75" t="s">
        <v>262</v>
      </c>
      <c r="D48" s="75" t="s">
        <v>33</v>
      </c>
      <c r="E48" s="75">
        <v>1</v>
      </c>
      <c r="F48" s="143">
        <v>0.56999999999999995</v>
      </c>
      <c r="G48" s="75">
        <v>19.733211000000001</v>
      </c>
      <c r="H48" s="75">
        <v>-155.018</v>
      </c>
      <c r="I48" s="75">
        <v>19.736751999999999</v>
      </c>
      <c r="J48" s="75">
        <v>-155.01343</v>
      </c>
    </row>
    <row r="49" spans="1:10" ht="12.75" customHeight="1">
      <c r="A49" s="75" t="s">
        <v>168</v>
      </c>
      <c r="B49" s="75" t="s">
        <v>263</v>
      </c>
      <c r="C49" s="75" t="s">
        <v>264</v>
      </c>
      <c r="D49" s="75" t="s">
        <v>33</v>
      </c>
      <c r="E49" s="75">
        <v>3</v>
      </c>
      <c r="F49" s="143">
        <v>0.24</v>
      </c>
      <c r="G49" s="75">
        <v>19.781362000000001</v>
      </c>
      <c r="H49" s="75">
        <v>-156.038543</v>
      </c>
      <c r="I49" s="75">
        <v>19.783653000000001</v>
      </c>
      <c r="J49" s="75">
        <v>-156.036531</v>
      </c>
    </row>
    <row r="50" spans="1:10" ht="12.75" customHeight="1">
      <c r="A50" s="75" t="s">
        <v>168</v>
      </c>
      <c r="B50" s="75" t="s">
        <v>265</v>
      </c>
      <c r="C50" s="75" t="s">
        <v>266</v>
      </c>
      <c r="D50" s="75" t="s">
        <v>33</v>
      </c>
      <c r="E50" s="75">
        <v>3</v>
      </c>
      <c r="F50" s="143">
        <v>7.0000000000000007E-2</v>
      </c>
      <c r="G50" s="75">
        <v>20.183342</v>
      </c>
      <c r="H50" s="75">
        <v>-155.900825</v>
      </c>
      <c r="I50" s="75">
        <v>20.183868</v>
      </c>
      <c r="J50" s="75">
        <v>-155.90047999999999</v>
      </c>
    </row>
    <row r="51" spans="1:10" ht="12.75" customHeight="1">
      <c r="A51" s="75" t="s">
        <v>168</v>
      </c>
      <c r="B51" s="75" t="s">
        <v>267</v>
      </c>
      <c r="C51" s="75" t="s">
        <v>268</v>
      </c>
      <c r="D51" s="75" t="s">
        <v>33</v>
      </c>
      <c r="E51" s="75">
        <v>3</v>
      </c>
      <c r="F51" s="143">
        <v>0.52</v>
      </c>
      <c r="G51" s="75">
        <v>19.790151000000002</v>
      </c>
      <c r="H51" s="75">
        <v>-156.03200799999999</v>
      </c>
      <c r="I51" s="75">
        <v>19.793541000000001</v>
      </c>
      <c r="J51" s="75">
        <v>-156.02575100000001</v>
      </c>
    </row>
    <row r="52" spans="1:10" ht="12.75" customHeight="1">
      <c r="A52" s="75" t="s">
        <v>168</v>
      </c>
      <c r="B52" s="75" t="s">
        <v>269</v>
      </c>
      <c r="C52" s="75" t="s">
        <v>270</v>
      </c>
      <c r="D52" s="75" t="s">
        <v>33</v>
      </c>
      <c r="E52" s="75">
        <v>3</v>
      </c>
      <c r="F52" s="143">
        <v>0.04</v>
      </c>
      <c r="G52" s="75">
        <v>19.767721000000002</v>
      </c>
      <c r="H52" s="75">
        <v>-156.048889</v>
      </c>
      <c r="I52" s="75">
        <v>19.768228000000001</v>
      </c>
      <c r="J52" s="75">
        <v>-156.04898499999999</v>
      </c>
    </row>
    <row r="53" spans="1:10" ht="12.75" customHeight="1">
      <c r="A53" s="75" t="s">
        <v>168</v>
      </c>
      <c r="B53" s="75" t="s">
        <v>271</v>
      </c>
      <c r="C53" s="75" t="s">
        <v>272</v>
      </c>
      <c r="D53" s="75" t="s">
        <v>33</v>
      </c>
      <c r="E53" s="75">
        <v>3</v>
      </c>
      <c r="F53" s="143">
        <v>0.09</v>
      </c>
      <c r="G53" s="75">
        <v>19.47129</v>
      </c>
      <c r="H53" s="75">
        <v>-155.92149800000001</v>
      </c>
      <c r="I53" s="75">
        <v>19.471145</v>
      </c>
      <c r="J53" s="75">
        <v>-155.92077</v>
      </c>
    </row>
    <row r="54" spans="1:10" ht="12.75" customHeight="1">
      <c r="A54" s="75" t="s">
        <v>168</v>
      </c>
      <c r="B54" s="75" t="s">
        <v>273</v>
      </c>
      <c r="C54" s="75" t="s">
        <v>274</v>
      </c>
      <c r="D54" s="75" t="s">
        <v>33</v>
      </c>
      <c r="E54" s="75">
        <v>2</v>
      </c>
      <c r="F54" s="143">
        <v>0.35</v>
      </c>
      <c r="G54" s="75">
        <v>19.808641999999999</v>
      </c>
      <c r="H54" s="75">
        <v>-156.00870399999999</v>
      </c>
      <c r="I54" s="75">
        <v>19.812532999999998</v>
      </c>
      <c r="J54" s="75">
        <v>-156.00708499999999</v>
      </c>
    </row>
    <row r="55" spans="1:10" ht="12.75" customHeight="1">
      <c r="A55" s="75" t="s">
        <v>168</v>
      </c>
      <c r="B55" s="75" t="s">
        <v>275</v>
      </c>
      <c r="C55" s="75" t="s">
        <v>276</v>
      </c>
      <c r="D55" s="75" t="s">
        <v>33</v>
      </c>
      <c r="E55" s="75">
        <v>3</v>
      </c>
      <c r="F55" s="143">
        <v>0.24</v>
      </c>
      <c r="G55" s="75">
        <v>19.076703999999999</v>
      </c>
      <c r="H55" s="75">
        <v>-155.900137</v>
      </c>
      <c r="I55" s="75">
        <v>19.078534000000001</v>
      </c>
      <c r="J55" s="75">
        <v>-155.903076</v>
      </c>
    </row>
    <row r="56" spans="1:10" ht="12.75" customHeight="1">
      <c r="A56" s="75" t="s">
        <v>168</v>
      </c>
      <c r="B56" s="75" t="s">
        <v>277</v>
      </c>
      <c r="C56" s="75" t="s">
        <v>278</v>
      </c>
      <c r="D56" s="75" t="s">
        <v>33</v>
      </c>
      <c r="E56" s="75">
        <v>3</v>
      </c>
      <c r="F56" s="143">
        <v>7.0000000000000007E-2</v>
      </c>
      <c r="G56" s="75">
        <v>20.015841999999999</v>
      </c>
      <c r="H56" s="75">
        <v>-155.82367600000001</v>
      </c>
      <c r="I56" s="75">
        <v>20.016712999999999</v>
      </c>
      <c r="J56" s="75">
        <v>-155.823117</v>
      </c>
    </row>
    <row r="57" spans="1:10" ht="12.75" customHeight="1">
      <c r="A57" s="75" t="s">
        <v>168</v>
      </c>
      <c r="B57" s="75" t="s">
        <v>279</v>
      </c>
      <c r="C57" s="75" t="s">
        <v>280</v>
      </c>
      <c r="D57" s="75" t="s">
        <v>33</v>
      </c>
      <c r="E57" s="75">
        <v>3</v>
      </c>
      <c r="F57" s="143">
        <v>1.34</v>
      </c>
      <c r="G57" s="75">
        <v>19.943152999999999</v>
      </c>
      <c r="H57" s="75">
        <v>-155.872793</v>
      </c>
      <c r="I57" s="75">
        <v>19.952766</v>
      </c>
      <c r="J57" s="75">
        <v>-155.86207400000001</v>
      </c>
    </row>
    <row r="58" spans="1:10" ht="12.75" customHeight="1">
      <c r="A58" s="75" t="s">
        <v>168</v>
      </c>
      <c r="B58" s="75" t="s">
        <v>281</v>
      </c>
      <c r="C58" s="75" t="s">
        <v>282</v>
      </c>
      <c r="D58" s="75" t="s">
        <v>33</v>
      </c>
      <c r="E58" s="75">
        <v>2</v>
      </c>
      <c r="F58" s="143">
        <v>0.1</v>
      </c>
      <c r="G58" s="75">
        <v>19.182027000000001</v>
      </c>
      <c r="H58" s="75">
        <v>-155.90783300000001</v>
      </c>
      <c r="I58" s="75">
        <v>19.182490999999999</v>
      </c>
      <c r="J58" s="75">
        <v>-155.90776600000001</v>
      </c>
    </row>
    <row r="59" spans="1:10" ht="12.75" customHeight="1">
      <c r="A59" s="75" t="s">
        <v>168</v>
      </c>
      <c r="B59" s="75" t="s">
        <v>283</v>
      </c>
      <c r="C59" s="75" t="s">
        <v>284</v>
      </c>
      <c r="D59" s="75" t="s">
        <v>33</v>
      </c>
      <c r="E59" s="75">
        <v>3</v>
      </c>
      <c r="F59" s="143">
        <v>0.14000000000000001</v>
      </c>
      <c r="G59" s="75">
        <v>19.470299000000001</v>
      </c>
      <c r="H59" s="75">
        <v>-155.92229699999999</v>
      </c>
      <c r="I59" s="75">
        <v>19.47129</v>
      </c>
      <c r="J59" s="75">
        <v>-155.92149800000001</v>
      </c>
    </row>
    <row r="60" spans="1:10" ht="12.75" customHeight="1">
      <c r="A60" s="75" t="s">
        <v>168</v>
      </c>
      <c r="B60" s="75" t="s">
        <v>285</v>
      </c>
      <c r="C60" s="75" t="s">
        <v>286</v>
      </c>
      <c r="D60" s="75" t="s">
        <v>33</v>
      </c>
      <c r="E60" s="75">
        <v>2</v>
      </c>
      <c r="F60" s="143">
        <v>0.4</v>
      </c>
      <c r="G60" s="75">
        <v>19.129079000000001</v>
      </c>
      <c r="H60" s="75">
        <v>-155.51016100000001</v>
      </c>
      <c r="I60" s="75">
        <v>19.127666999999999</v>
      </c>
      <c r="J60" s="75">
        <v>-155.510864</v>
      </c>
    </row>
    <row r="61" spans="1:10" ht="12.75" customHeight="1">
      <c r="A61" s="75" t="s">
        <v>168</v>
      </c>
      <c r="B61" s="75" t="s">
        <v>287</v>
      </c>
      <c r="C61" s="75" t="s">
        <v>288</v>
      </c>
      <c r="D61" s="75" t="s">
        <v>33</v>
      </c>
      <c r="E61" s="75">
        <v>3</v>
      </c>
      <c r="F61" s="143">
        <v>0.09</v>
      </c>
      <c r="G61" s="75">
        <v>20.023101</v>
      </c>
      <c r="H61" s="75">
        <v>-155.822407</v>
      </c>
      <c r="I61" s="75">
        <v>20.02422</v>
      </c>
      <c r="J61" s="75">
        <v>-155.82283799999999</v>
      </c>
    </row>
    <row r="62" spans="1:10" ht="12.75" customHeight="1">
      <c r="A62" s="75" t="s">
        <v>168</v>
      </c>
      <c r="B62" s="75" t="s">
        <v>289</v>
      </c>
      <c r="C62" s="75" t="s">
        <v>290</v>
      </c>
      <c r="D62" s="75" t="s">
        <v>33</v>
      </c>
      <c r="E62" s="75">
        <v>3</v>
      </c>
      <c r="F62" s="143">
        <v>1.55</v>
      </c>
      <c r="G62" s="75">
        <v>19.637104000000001</v>
      </c>
      <c r="H62" s="75">
        <v>-156.00128699999999</v>
      </c>
      <c r="I62" s="75">
        <v>19.647807</v>
      </c>
      <c r="J62" s="75">
        <v>-156.01993999999999</v>
      </c>
    </row>
    <row r="63" spans="1:10" ht="12.75" customHeight="1">
      <c r="A63" s="75" t="s">
        <v>168</v>
      </c>
      <c r="B63" s="75" t="s">
        <v>291</v>
      </c>
      <c r="C63" s="75" t="s">
        <v>292</v>
      </c>
      <c r="D63" s="75" t="s">
        <v>33</v>
      </c>
      <c r="E63" s="75">
        <v>1</v>
      </c>
      <c r="F63" s="143">
        <v>0.94</v>
      </c>
      <c r="G63" s="75">
        <v>19.736661000000002</v>
      </c>
      <c r="H63" s="75">
        <v>-155.04300499999999</v>
      </c>
      <c r="I63" s="75">
        <v>19.737925000000001</v>
      </c>
      <c r="J63" s="75">
        <v>-155.03688</v>
      </c>
    </row>
    <row r="64" spans="1:10" ht="12.75" customHeight="1">
      <c r="A64" s="75" t="s">
        <v>168</v>
      </c>
      <c r="B64" s="75" t="s">
        <v>293</v>
      </c>
      <c r="C64" s="75" t="s">
        <v>294</v>
      </c>
      <c r="D64" s="75" t="s">
        <v>33</v>
      </c>
      <c r="E64" s="75">
        <v>3</v>
      </c>
      <c r="F64" s="143">
        <v>0.01</v>
      </c>
      <c r="G64" s="75">
        <v>19.596278999999999</v>
      </c>
      <c r="H64" s="75">
        <v>-155.97333699999999</v>
      </c>
      <c r="I64" s="75">
        <v>19.596335</v>
      </c>
      <c r="J64" s="75">
        <v>-155.97347600000001</v>
      </c>
    </row>
    <row r="65" spans="1:10" ht="12.75" customHeight="1">
      <c r="A65" s="75" t="s">
        <v>168</v>
      </c>
      <c r="B65" s="75" t="s">
        <v>295</v>
      </c>
      <c r="C65" s="75" t="s">
        <v>296</v>
      </c>
      <c r="D65" s="75" t="s">
        <v>33</v>
      </c>
      <c r="E65" s="75">
        <v>2</v>
      </c>
      <c r="F65" s="143">
        <v>0.17</v>
      </c>
      <c r="G65" s="75"/>
      <c r="H65" s="75"/>
      <c r="I65" s="75"/>
      <c r="J65" s="75"/>
    </row>
    <row r="66" spans="1:10" ht="12.75" customHeight="1">
      <c r="A66" s="75" t="s">
        <v>168</v>
      </c>
      <c r="B66" s="75" t="s">
        <v>297</v>
      </c>
      <c r="C66" s="75" t="s">
        <v>298</v>
      </c>
      <c r="D66" s="75" t="s">
        <v>33</v>
      </c>
      <c r="E66" s="75">
        <v>2</v>
      </c>
      <c r="F66" s="143">
        <v>0.19</v>
      </c>
      <c r="G66" s="75">
        <v>19.694324000000002</v>
      </c>
      <c r="H66" s="75">
        <v>-156.044939</v>
      </c>
      <c r="I66" s="75">
        <v>19.696608999999999</v>
      </c>
      <c r="J66" s="75">
        <v>-156.04610700000001</v>
      </c>
    </row>
    <row r="67" spans="1:10" ht="12.75" customHeight="1">
      <c r="A67" s="75" t="s">
        <v>168</v>
      </c>
      <c r="B67" s="75" t="s">
        <v>299</v>
      </c>
      <c r="C67" s="75" t="s">
        <v>300</v>
      </c>
      <c r="D67" s="75" t="s">
        <v>33</v>
      </c>
      <c r="E67" s="75">
        <v>2</v>
      </c>
      <c r="F67" s="143">
        <v>0.22</v>
      </c>
      <c r="G67" s="75">
        <v>19.457425000000001</v>
      </c>
      <c r="H67" s="75">
        <v>-154.842581</v>
      </c>
      <c r="I67" s="75">
        <v>19.455978000000002</v>
      </c>
      <c r="J67" s="75">
        <v>-154.84463199999999</v>
      </c>
    </row>
    <row r="68" spans="1:10" ht="12.75" customHeight="1">
      <c r="A68" s="75" t="s">
        <v>168</v>
      </c>
      <c r="B68" s="75" t="s">
        <v>301</v>
      </c>
      <c r="C68" s="75" t="s">
        <v>302</v>
      </c>
      <c r="D68" s="75" t="s">
        <v>33</v>
      </c>
      <c r="E68" s="75">
        <v>3</v>
      </c>
      <c r="F68" s="143">
        <v>0.13</v>
      </c>
      <c r="G68" s="75">
        <v>19.009416000000002</v>
      </c>
      <c r="H68" s="75">
        <v>-155.79739900000001</v>
      </c>
      <c r="I68" s="75">
        <v>19.010359999999999</v>
      </c>
      <c r="J68" s="75">
        <v>-155.799645</v>
      </c>
    </row>
    <row r="69" spans="1:10" ht="12.75" customHeight="1">
      <c r="A69" s="75" t="s">
        <v>168</v>
      </c>
      <c r="B69" s="75" t="s">
        <v>303</v>
      </c>
      <c r="C69" s="75" t="s">
        <v>304</v>
      </c>
      <c r="D69" s="75" t="s">
        <v>33</v>
      </c>
      <c r="E69" s="75">
        <v>3</v>
      </c>
      <c r="F69" s="143">
        <v>0.4</v>
      </c>
      <c r="G69" s="75">
        <v>20.204833000000001</v>
      </c>
      <c r="H69" s="75">
        <v>-155.731134</v>
      </c>
      <c r="I69" s="75">
        <v>20.201142000000001</v>
      </c>
      <c r="J69" s="75">
        <v>-155.72725399999999</v>
      </c>
    </row>
    <row r="70" spans="1:10" ht="12.75" customHeight="1">
      <c r="A70" s="75" t="s">
        <v>168</v>
      </c>
      <c r="B70" s="75" t="s">
        <v>305</v>
      </c>
      <c r="C70" s="75" t="s">
        <v>306</v>
      </c>
      <c r="D70" s="75" t="s">
        <v>33</v>
      </c>
      <c r="E70" s="75">
        <v>2</v>
      </c>
      <c r="F70" s="143">
        <v>0.02</v>
      </c>
      <c r="G70" s="75">
        <v>19.421554</v>
      </c>
      <c r="H70" s="75">
        <v>-155.911563</v>
      </c>
      <c r="I70" s="75">
        <v>19.421468999999998</v>
      </c>
      <c r="J70" s="75">
        <v>-155.91123200000001</v>
      </c>
    </row>
    <row r="71" spans="1:10" ht="12.75" customHeight="1">
      <c r="A71" s="75" t="s">
        <v>168</v>
      </c>
      <c r="B71" s="75" t="s">
        <v>307</v>
      </c>
      <c r="C71" s="75" t="s">
        <v>308</v>
      </c>
      <c r="D71" s="75" t="s">
        <v>33</v>
      </c>
      <c r="E71" s="75">
        <v>1</v>
      </c>
      <c r="F71" s="143">
        <v>1.5</v>
      </c>
      <c r="G71" s="75">
        <v>19.956665999999998</v>
      </c>
      <c r="H71" s="75">
        <v>-155.8595</v>
      </c>
      <c r="I71" s="75">
        <v>19.97467</v>
      </c>
      <c r="J71" s="75">
        <v>-155.831548</v>
      </c>
    </row>
    <row r="72" spans="1:10" ht="12.75" customHeight="1">
      <c r="A72" s="75" t="s">
        <v>168</v>
      </c>
      <c r="B72" s="75" t="s">
        <v>309</v>
      </c>
      <c r="C72" s="75" t="s">
        <v>310</v>
      </c>
      <c r="D72" s="75" t="s">
        <v>33</v>
      </c>
      <c r="E72" s="75">
        <v>3</v>
      </c>
      <c r="F72" s="143">
        <v>0.56000000000000005</v>
      </c>
      <c r="G72" s="75">
        <v>19.891916999999999</v>
      </c>
      <c r="H72" s="75">
        <v>-155.906226</v>
      </c>
      <c r="I72" s="75">
        <v>19.89716</v>
      </c>
      <c r="J72" s="75">
        <v>-155.90665799999999</v>
      </c>
    </row>
    <row r="73" spans="1:10" ht="12.75" customHeight="1">
      <c r="A73" s="75" t="s">
        <v>168</v>
      </c>
      <c r="B73" s="75" t="s">
        <v>311</v>
      </c>
      <c r="C73" s="75" t="s">
        <v>312</v>
      </c>
      <c r="D73" s="75" t="s">
        <v>33</v>
      </c>
      <c r="E73" s="75">
        <v>2</v>
      </c>
      <c r="F73" s="143">
        <v>0.19</v>
      </c>
      <c r="G73" s="75">
        <v>19.136377</v>
      </c>
      <c r="H73" s="75">
        <v>-155.50353999999999</v>
      </c>
      <c r="I73" s="75">
        <v>19.13449</v>
      </c>
      <c r="J73" s="75">
        <v>-155.505133</v>
      </c>
    </row>
    <row r="74" spans="1:10" ht="12.75" customHeight="1">
      <c r="A74" s="75" t="s">
        <v>168</v>
      </c>
      <c r="B74" s="75" t="s">
        <v>313</v>
      </c>
      <c r="C74" s="75" t="s">
        <v>314</v>
      </c>
      <c r="D74" s="75" t="s">
        <v>33</v>
      </c>
      <c r="E74" s="75">
        <v>2</v>
      </c>
      <c r="F74" s="143">
        <v>0.2</v>
      </c>
      <c r="G74" s="75">
        <v>19.731241000000001</v>
      </c>
      <c r="H74" s="75">
        <v>-155.053214</v>
      </c>
      <c r="I74" s="75">
        <v>19.732679999999998</v>
      </c>
      <c r="J74" s="75">
        <v>-155.05176599999999</v>
      </c>
    </row>
    <row r="75" spans="1:10" ht="12.75" customHeight="1">
      <c r="A75" s="75" t="s">
        <v>168</v>
      </c>
      <c r="B75" s="75" t="s">
        <v>315</v>
      </c>
      <c r="C75" s="75" t="s">
        <v>316</v>
      </c>
      <c r="D75" s="75" t="s">
        <v>33</v>
      </c>
      <c r="E75" s="75">
        <v>3</v>
      </c>
      <c r="F75" s="143">
        <v>0.16</v>
      </c>
      <c r="G75" s="75">
        <v>19.732679999999998</v>
      </c>
      <c r="H75" s="75">
        <v>-155.05176599999999</v>
      </c>
      <c r="I75" s="75">
        <v>19.725263000000002</v>
      </c>
      <c r="J75" s="75">
        <v>-155.06262799999999</v>
      </c>
    </row>
    <row r="76" spans="1:10" ht="12.75" customHeight="1">
      <c r="A76" s="75" t="s">
        <v>168</v>
      </c>
      <c r="B76" s="75" t="s">
        <v>317</v>
      </c>
      <c r="C76" s="75" t="s">
        <v>318</v>
      </c>
      <c r="D76" s="75" t="s">
        <v>33</v>
      </c>
      <c r="E76" s="75">
        <v>2</v>
      </c>
      <c r="F76" s="143">
        <v>0.23</v>
      </c>
      <c r="G76" s="75">
        <v>20.023102000000002</v>
      </c>
      <c r="H76" s="75">
        <v>-155.822408</v>
      </c>
      <c r="I76" s="75">
        <v>20.024221000000001</v>
      </c>
      <c r="J76" s="75">
        <v>-155.82283799999999</v>
      </c>
    </row>
    <row r="77" spans="1:10" ht="12.75" customHeight="1">
      <c r="A77" s="75" t="s">
        <v>168</v>
      </c>
      <c r="B77" s="75" t="s">
        <v>319</v>
      </c>
      <c r="C77" s="75" t="s">
        <v>320</v>
      </c>
      <c r="D77" s="75" t="s">
        <v>33</v>
      </c>
      <c r="E77" s="75">
        <v>3</v>
      </c>
      <c r="F77" s="143">
        <v>0.4</v>
      </c>
      <c r="G77" s="75">
        <v>18.945806000000001</v>
      </c>
      <c r="H77" s="75">
        <v>-155.696392</v>
      </c>
      <c r="I77" s="75">
        <v>18.946885999999999</v>
      </c>
      <c r="J77" s="75">
        <v>-155.700478</v>
      </c>
    </row>
    <row r="78" spans="1:10" ht="12.75" customHeight="1">
      <c r="A78" s="75" t="s">
        <v>168</v>
      </c>
      <c r="B78" s="75" t="s">
        <v>321</v>
      </c>
      <c r="C78" s="75" t="s">
        <v>322</v>
      </c>
      <c r="D78" s="75" t="s">
        <v>33</v>
      </c>
      <c r="E78" s="75">
        <v>3</v>
      </c>
      <c r="F78" s="143">
        <v>0.28000000000000003</v>
      </c>
      <c r="G78" s="75">
        <v>19.978783</v>
      </c>
      <c r="H78" s="75">
        <v>-155.82988800000001</v>
      </c>
      <c r="I78" s="75">
        <v>19.982333000000001</v>
      </c>
      <c r="J78" s="75">
        <v>-155.82844399999999</v>
      </c>
    </row>
    <row r="79" spans="1:10" ht="12.75" customHeight="1">
      <c r="A79" s="75" t="s">
        <v>168</v>
      </c>
      <c r="B79" s="75" t="s">
        <v>323</v>
      </c>
      <c r="C79" s="75" t="s">
        <v>324</v>
      </c>
      <c r="D79" s="75" t="s">
        <v>33</v>
      </c>
      <c r="E79" s="75">
        <v>2</v>
      </c>
      <c r="F79" s="143">
        <v>0.84</v>
      </c>
      <c r="G79" s="75">
        <v>20.123913000000002</v>
      </c>
      <c r="H79" s="75">
        <v>-155.59840299999999</v>
      </c>
      <c r="I79" s="75">
        <v>20.118922000000001</v>
      </c>
      <c r="J79" s="75">
        <v>-155.587255</v>
      </c>
    </row>
    <row r="80" spans="1:10" ht="12.75" customHeight="1">
      <c r="A80" s="75" t="s">
        <v>168</v>
      </c>
      <c r="B80" s="75" t="s">
        <v>325</v>
      </c>
      <c r="C80" s="75" t="s">
        <v>326</v>
      </c>
      <c r="D80" s="75" t="s">
        <v>33</v>
      </c>
      <c r="E80" s="75">
        <v>2</v>
      </c>
      <c r="F80" s="143">
        <v>0.2</v>
      </c>
      <c r="G80" s="75"/>
      <c r="H80" s="75"/>
      <c r="I80" s="75"/>
      <c r="J80" s="75"/>
    </row>
    <row r="81" spans="1:10" ht="12.75" customHeight="1">
      <c r="A81" s="75" t="s">
        <v>168</v>
      </c>
      <c r="B81" s="75" t="s">
        <v>327</v>
      </c>
      <c r="C81" s="75" t="s">
        <v>328</v>
      </c>
      <c r="D81" s="75" t="s">
        <v>33</v>
      </c>
      <c r="E81" s="75">
        <v>3</v>
      </c>
      <c r="F81" s="143">
        <v>0.3</v>
      </c>
      <c r="G81" s="75">
        <v>19.716957000000001</v>
      </c>
      <c r="H81" s="75">
        <v>-156.05098599999999</v>
      </c>
      <c r="I81" s="75">
        <v>19.719418000000001</v>
      </c>
      <c r="J81" s="75">
        <v>-156.05407700000001</v>
      </c>
    </row>
    <row r="82" spans="1:10" ht="12.75" customHeight="1">
      <c r="A82" s="75" t="s">
        <v>168</v>
      </c>
      <c r="B82" s="75" t="s">
        <v>329</v>
      </c>
      <c r="C82" s="75" t="s">
        <v>330</v>
      </c>
      <c r="D82" s="75" t="s">
        <v>33</v>
      </c>
      <c r="E82" s="75">
        <v>2</v>
      </c>
      <c r="F82" s="143">
        <v>7.0000000000000007E-2</v>
      </c>
      <c r="G82" s="75">
        <v>19.593917999999999</v>
      </c>
      <c r="H82" s="75">
        <v>-155.97172599999999</v>
      </c>
      <c r="I82" s="75">
        <v>19.594695999999999</v>
      </c>
      <c r="J82" s="75">
        <v>-155.972115</v>
      </c>
    </row>
    <row r="83" spans="1:10" ht="12.75" customHeight="1">
      <c r="A83" s="76" t="s">
        <v>168</v>
      </c>
      <c r="B83" s="76" t="s">
        <v>331</v>
      </c>
      <c r="C83" s="76" t="s">
        <v>332</v>
      </c>
      <c r="D83" s="76" t="s">
        <v>33</v>
      </c>
      <c r="E83" s="76">
        <v>2</v>
      </c>
      <c r="F83" s="149">
        <v>0.18</v>
      </c>
      <c r="G83" s="76">
        <v>19.086196999999999</v>
      </c>
      <c r="H83" s="76">
        <v>-155.548484</v>
      </c>
      <c r="I83" s="76">
        <v>19.085204000000001</v>
      </c>
      <c r="J83" s="76">
        <v>-155.54972900000001</v>
      </c>
    </row>
    <row r="84" spans="1:10" ht="12.75" customHeight="1">
      <c r="A84" s="33"/>
      <c r="B84" s="34">
        <f>COUNTA(B2:B83)</f>
        <v>82</v>
      </c>
      <c r="C84" s="33"/>
      <c r="D84" s="33"/>
      <c r="E84" s="81"/>
      <c r="F84" s="144">
        <f>SUM(F2:F83)</f>
        <v>28.54</v>
      </c>
      <c r="G84" s="33"/>
      <c r="H84" s="33"/>
      <c r="I84" s="33"/>
      <c r="J84" s="33"/>
    </row>
    <row r="85" spans="1:10" ht="12.75" customHeight="1">
      <c r="A85" s="33"/>
      <c r="B85" s="33"/>
      <c r="C85" s="33"/>
      <c r="D85" s="33"/>
      <c r="E85" s="57"/>
      <c r="G85" s="33"/>
      <c r="H85" s="33"/>
      <c r="I85" s="33"/>
      <c r="J85" s="33"/>
    </row>
    <row r="86" spans="1:10" ht="12.75" customHeight="1">
      <c r="A86" s="75" t="s">
        <v>333</v>
      </c>
      <c r="B86" s="75" t="s">
        <v>334</v>
      </c>
      <c r="C86" s="75" t="s">
        <v>335</v>
      </c>
      <c r="D86" s="75" t="s">
        <v>33</v>
      </c>
      <c r="E86" s="75">
        <v>1</v>
      </c>
      <c r="F86" s="75">
        <v>0.78</v>
      </c>
      <c r="G86" s="75">
        <v>21.285969999999999</v>
      </c>
      <c r="H86" s="75">
        <v>-157.846914</v>
      </c>
      <c r="I86" s="75">
        <v>21.291356</v>
      </c>
      <c r="J86" s="75">
        <v>-157.85548199999999</v>
      </c>
    </row>
    <row r="87" spans="1:10" ht="12.75" customHeight="1">
      <c r="A87" s="75" t="s">
        <v>333</v>
      </c>
      <c r="B87" s="75" t="s">
        <v>336</v>
      </c>
      <c r="C87" s="75" t="s">
        <v>337</v>
      </c>
      <c r="D87" s="75" t="s">
        <v>33</v>
      </c>
      <c r="E87" s="75">
        <v>3</v>
      </c>
      <c r="F87" s="75">
        <v>0.16</v>
      </c>
      <c r="G87" s="75">
        <v>21.610485000000001</v>
      </c>
      <c r="H87" s="75">
        <v>-157.909458</v>
      </c>
      <c r="I87" s="75">
        <v>21.608478000000002</v>
      </c>
      <c r="J87" s="75">
        <v>-157.908716</v>
      </c>
    </row>
    <row r="88" spans="1:10" ht="12.75" customHeight="1">
      <c r="A88" s="75" t="s">
        <v>333</v>
      </c>
      <c r="B88" s="75" t="s">
        <v>338</v>
      </c>
      <c r="C88" s="75" t="s">
        <v>339</v>
      </c>
      <c r="D88" s="75" t="s">
        <v>33</v>
      </c>
      <c r="E88" s="75">
        <v>3</v>
      </c>
      <c r="F88" s="75">
        <v>0.66</v>
      </c>
      <c r="G88" s="75">
        <v>21.658498000000002</v>
      </c>
      <c r="H88" s="75">
        <v>-158.05897899999999</v>
      </c>
      <c r="I88" s="75">
        <v>21.665132</v>
      </c>
      <c r="J88" s="75">
        <v>-158.051795</v>
      </c>
    </row>
    <row r="89" spans="1:10" ht="12.75" customHeight="1">
      <c r="A89" s="75" t="s">
        <v>333</v>
      </c>
      <c r="B89" s="75" t="s">
        <v>340</v>
      </c>
      <c r="C89" s="75" t="s">
        <v>341</v>
      </c>
      <c r="D89" s="75" t="s">
        <v>33</v>
      </c>
      <c r="E89" s="75">
        <v>3</v>
      </c>
      <c r="F89" s="75">
        <v>0.21</v>
      </c>
      <c r="G89" s="75">
        <v>21.295112</v>
      </c>
      <c r="H89" s="75">
        <v>-158.10091199999999</v>
      </c>
      <c r="I89" s="75">
        <v>21.295688999999999</v>
      </c>
      <c r="J89" s="75">
        <v>-158.10395500000001</v>
      </c>
    </row>
    <row r="90" spans="1:10" ht="12.75" customHeight="1">
      <c r="A90" s="75" t="s">
        <v>333</v>
      </c>
      <c r="B90" s="75" t="s">
        <v>952</v>
      </c>
      <c r="C90" s="75" t="s">
        <v>953</v>
      </c>
      <c r="D90" s="75" t="s">
        <v>33</v>
      </c>
      <c r="E90" s="75">
        <v>1</v>
      </c>
      <c r="F90" s="75">
        <v>0.83</v>
      </c>
      <c r="G90" s="75"/>
      <c r="H90" s="75"/>
      <c r="I90" s="75"/>
      <c r="J90" s="75"/>
    </row>
    <row r="91" spans="1:10" ht="12.75" customHeight="1">
      <c r="A91" s="75" t="s">
        <v>333</v>
      </c>
      <c r="B91" s="75" t="s">
        <v>342</v>
      </c>
      <c r="C91" s="75" t="s">
        <v>343</v>
      </c>
      <c r="D91" s="75" t="s">
        <v>33</v>
      </c>
      <c r="E91" s="75">
        <v>2</v>
      </c>
      <c r="F91" s="75">
        <v>0.16</v>
      </c>
      <c r="G91" s="75">
        <v>21.255407000000002</v>
      </c>
      <c r="H91" s="75">
        <v>-157.81010800000001</v>
      </c>
      <c r="I91" s="75">
        <v>21.255953000000002</v>
      </c>
      <c r="J91" s="75">
        <v>-157.81250600000001</v>
      </c>
    </row>
    <row r="92" spans="1:10" ht="12.75" customHeight="1">
      <c r="A92" s="75" t="s">
        <v>333</v>
      </c>
      <c r="B92" s="75" t="s">
        <v>344</v>
      </c>
      <c r="C92" s="75" t="s">
        <v>345</v>
      </c>
      <c r="D92" s="75" t="s">
        <v>33</v>
      </c>
      <c r="E92" s="75">
        <v>3</v>
      </c>
      <c r="F92" s="75">
        <v>7.0000000000000007E-2</v>
      </c>
      <c r="G92" s="75">
        <v>21.665132</v>
      </c>
      <c r="H92" s="75">
        <v>-158.051795</v>
      </c>
      <c r="I92" s="75">
        <v>21.665732999999999</v>
      </c>
      <c r="J92" s="75">
        <v>-158.05098699999999</v>
      </c>
    </row>
    <row r="93" spans="1:10" ht="12.75" customHeight="1">
      <c r="A93" s="75" t="s">
        <v>333</v>
      </c>
      <c r="B93" s="75" t="s">
        <v>346</v>
      </c>
      <c r="C93" s="75" t="s">
        <v>347</v>
      </c>
      <c r="D93" s="75" t="s">
        <v>33</v>
      </c>
      <c r="E93" s="75">
        <v>3</v>
      </c>
      <c r="F93" s="75">
        <v>2.11</v>
      </c>
      <c r="G93" s="75">
        <v>21.313849000000001</v>
      </c>
      <c r="H93" s="75">
        <v>-157.99056400000001</v>
      </c>
      <c r="I93" s="75">
        <v>21.306190000000001</v>
      </c>
      <c r="J93" s="75">
        <v>-158.02194800000001</v>
      </c>
    </row>
    <row r="94" spans="1:10" ht="12.75" customHeight="1">
      <c r="A94" s="75" t="s">
        <v>333</v>
      </c>
      <c r="B94" s="75" t="s">
        <v>348</v>
      </c>
      <c r="C94" s="75" t="s">
        <v>349</v>
      </c>
      <c r="D94" s="75" t="s">
        <v>33</v>
      </c>
      <c r="E94" s="75">
        <v>2</v>
      </c>
      <c r="F94" s="75">
        <v>0.4</v>
      </c>
      <c r="G94" s="75">
        <v>21.277515999999999</v>
      </c>
      <c r="H94" s="75">
        <v>-157.832716</v>
      </c>
      <c r="I94" s="75">
        <v>21.278120000000001</v>
      </c>
      <c r="J94" s="75">
        <v>-157.83412799999999</v>
      </c>
    </row>
    <row r="95" spans="1:10" ht="12.75" customHeight="1">
      <c r="A95" s="75" t="s">
        <v>333</v>
      </c>
      <c r="B95" s="75" t="s">
        <v>350</v>
      </c>
      <c r="C95" s="75" t="s">
        <v>351</v>
      </c>
      <c r="D95" s="75" t="s">
        <v>33</v>
      </c>
      <c r="E95" s="75">
        <v>2</v>
      </c>
      <c r="F95" s="75">
        <v>0.25</v>
      </c>
      <c r="G95" s="75">
        <v>21.278120000000001</v>
      </c>
      <c r="H95" s="75">
        <v>-157.83412799999999</v>
      </c>
      <c r="I95" s="75">
        <v>21.280362</v>
      </c>
      <c r="J95" s="75">
        <v>-157.836973</v>
      </c>
    </row>
    <row r="96" spans="1:10" ht="12.75" customHeight="1">
      <c r="A96" s="75" t="s">
        <v>333</v>
      </c>
      <c r="B96" s="75" t="s">
        <v>352</v>
      </c>
      <c r="C96" s="75" t="s">
        <v>353</v>
      </c>
      <c r="D96" s="75" t="s">
        <v>33</v>
      </c>
      <c r="E96" s="75">
        <v>3</v>
      </c>
      <c r="F96" s="75">
        <v>0.3</v>
      </c>
      <c r="G96" s="75">
        <v>21.445042999999998</v>
      </c>
      <c r="H96" s="75">
        <v>-157.73535799999999</v>
      </c>
      <c r="I96" s="75">
        <v>21.441420999999998</v>
      </c>
      <c r="J96" s="75">
        <v>-157.73670100000001</v>
      </c>
    </row>
    <row r="97" spans="1:10" ht="12.75" customHeight="1">
      <c r="A97" s="75" t="s">
        <v>333</v>
      </c>
      <c r="B97" s="75" t="s">
        <v>354</v>
      </c>
      <c r="C97" s="75" t="s">
        <v>355</v>
      </c>
      <c r="D97" s="75" t="s">
        <v>33</v>
      </c>
      <c r="E97" s="75">
        <v>3</v>
      </c>
      <c r="F97" s="75">
        <v>0.25</v>
      </c>
      <c r="G97" s="75">
        <v>21.317231</v>
      </c>
      <c r="H97" s="75">
        <v>-157.95876899999999</v>
      </c>
      <c r="I97" s="75">
        <v>21.319009999999999</v>
      </c>
      <c r="J97" s="75">
        <v>-157.960106</v>
      </c>
    </row>
    <row r="98" spans="1:10" ht="12.75" customHeight="1">
      <c r="A98" s="75" t="s">
        <v>333</v>
      </c>
      <c r="B98" s="75" t="s">
        <v>356</v>
      </c>
      <c r="C98" s="75" t="s">
        <v>357</v>
      </c>
      <c r="D98" s="75" t="s">
        <v>33</v>
      </c>
      <c r="E98" s="75">
        <v>2</v>
      </c>
      <c r="F98" s="75">
        <v>0.09</v>
      </c>
      <c r="G98" s="75">
        <v>21.277142999999999</v>
      </c>
      <c r="H98" s="75">
        <v>-157.83148600000001</v>
      </c>
      <c r="I98" s="75">
        <v>21.277515999999999</v>
      </c>
      <c r="J98" s="75">
        <v>-157.832716</v>
      </c>
    </row>
    <row r="99" spans="1:10" ht="12.75" customHeight="1">
      <c r="A99" s="75" t="s">
        <v>333</v>
      </c>
      <c r="B99" s="75" t="s">
        <v>358</v>
      </c>
      <c r="C99" s="75" t="s">
        <v>359</v>
      </c>
      <c r="D99" s="75" t="s">
        <v>33</v>
      </c>
      <c r="E99" s="75">
        <v>3</v>
      </c>
      <c r="F99" s="75">
        <v>0.91</v>
      </c>
      <c r="G99" s="75">
        <v>21.589224000000002</v>
      </c>
      <c r="H99" s="75">
        <v>-158.11737400000001</v>
      </c>
      <c r="I99" s="75">
        <v>21.595167</v>
      </c>
      <c r="J99" s="75">
        <v>-158.10698300000001</v>
      </c>
    </row>
    <row r="100" spans="1:10" ht="12.75" customHeight="1">
      <c r="A100" s="75" t="s">
        <v>333</v>
      </c>
      <c r="B100" s="75" t="s">
        <v>360</v>
      </c>
      <c r="C100" s="75" t="s">
        <v>361</v>
      </c>
      <c r="D100" s="75" t="s">
        <v>33</v>
      </c>
      <c r="E100" s="75">
        <v>3</v>
      </c>
      <c r="F100" s="75">
        <v>0.39</v>
      </c>
      <c r="G100" s="75">
        <v>21.595680000000002</v>
      </c>
      <c r="H100" s="75">
        <v>-158.10335699999999</v>
      </c>
      <c r="I100" s="75">
        <v>21.600401000000002</v>
      </c>
      <c r="J100" s="75">
        <v>-158.104703</v>
      </c>
    </row>
    <row r="101" spans="1:10" ht="12.75" customHeight="1">
      <c r="A101" s="75" t="s">
        <v>333</v>
      </c>
      <c r="B101" s="75" t="s">
        <v>362</v>
      </c>
      <c r="C101" s="75" t="s">
        <v>363</v>
      </c>
      <c r="D101" s="75" t="s">
        <v>33</v>
      </c>
      <c r="E101" s="75">
        <v>2</v>
      </c>
      <c r="F101" s="75">
        <v>0.04</v>
      </c>
      <c r="G101" s="75">
        <v>21.281752999999998</v>
      </c>
      <c r="H101" s="75">
        <v>-157.67741799999999</v>
      </c>
      <c r="I101" s="75">
        <v>21.281507000000001</v>
      </c>
      <c r="J101" s="75">
        <v>-157.67757399999999</v>
      </c>
    </row>
    <row r="102" spans="1:10" ht="12.75" customHeight="1">
      <c r="A102" s="75" t="s">
        <v>333</v>
      </c>
      <c r="B102" s="75" t="s">
        <v>364</v>
      </c>
      <c r="C102" s="75" t="s">
        <v>365</v>
      </c>
      <c r="D102" s="75" t="s">
        <v>33</v>
      </c>
      <c r="E102" s="75">
        <v>3</v>
      </c>
      <c r="F102" s="75">
        <v>1.39</v>
      </c>
      <c r="G102" s="75">
        <v>21.711825000000001</v>
      </c>
      <c r="H102" s="75">
        <v>-157.98396600000001</v>
      </c>
      <c r="I102" s="75">
        <v>21.708583000000001</v>
      </c>
      <c r="J102" s="75">
        <v>-157.96588199999999</v>
      </c>
    </row>
    <row r="103" spans="1:10" ht="12.75" customHeight="1">
      <c r="A103" s="75" t="s">
        <v>333</v>
      </c>
      <c r="B103" s="75" t="s">
        <v>366</v>
      </c>
      <c r="C103" s="75" t="s">
        <v>367</v>
      </c>
      <c r="D103" s="75" t="s">
        <v>33</v>
      </c>
      <c r="E103" s="75">
        <v>1</v>
      </c>
      <c r="F103" s="75">
        <v>0.36</v>
      </c>
      <c r="G103" s="75">
        <v>21.272566999999999</v>
      </c>
      <c r="H103" s="75">
        <v>-157.695706</v>
      </c>
      <c r="I103" s="75">
        <v>21.267997999999999</v>
      </c>
      <c r="J103" s="75">
        <v>-157.69714200000001</v>
      </c>
    </row>
    <row r="104" spans="1:10" ht="12.75" customHeight="1">
      <c r="A104" s="75" t="s">
        <v>333</v>
      </c>
      <c r="B104" s="75" t="s">
        <v>368</v>
      </c>
      <c r="C104" s="75" t="s">
        <v>369</v>
      </c>
      <c r="D104" s="75" t="s">
        <v>33</v>
      </c>
      <c r="E104" s="75">
        <v>2</v>
      </c>
      <c r="F104" s="75">
        <v>0.27</v>
      </c>
      <c r="G104" s="75">
        <v>21.613423999999998</v>
      </c>
      <c r="H104" s="75">
        <v>-157.91209799999999</v>
      </c>
      <c r="I104" s="75">
        <v>21.610485000000001</v>
      </c>
      <c r="J104" s="75">
        <v>-157.909458</v>
      </c>
    </row>
    <row r="105" spans="1:10" ht="12.75" customHeight="1">
      <c r="A105" s="75" t="s">
        <v>333</v>
      </c>
      <c r="B105" s="75" t="s">
        <v>370</v>
      </c>
      <c r="C105" s="75" t="s">
        <v>371</v>
      </c>
      <c r="D105" s="75" t="s">
        <v>33</v>
      </c>
      <c r="E105" s="75">
        <v>3</v>
      </c>
      <c r="F105" s="75">
        <v>0.19</v>
      </c>
      <c r="G105" s="75">
        <v>21.356345000000001</v>
      </c>
      <c r="H105" s="75">
        <v>-158.130672</v>
      </c>
      <c r="I105" s="75">
        <v>21.357855000000001</v>
      </c>
      <c r="J105" s="75">
        <v>-158.131236</v>
      </c>
    </row>
    <row r="106" spans="1:10" ht="12.75" customHeight="1">
      <c r="A106" s="75" t="s">
        <v>333</v>
      </c>
      <c r="B106" s="75" t="s">
        <v>372</v>
      </c>
      <c r="C106" s="75" t="s">
        <v>373</v>
      </c>
      <c r="D106" s="75" t="s">
        <v>33</v>
      </c>
      <c r="E106" s="75">
        <v>3</v>
      </c>
      <c r="F106" s="75">
        <v>0.15</v>
      </c>
      <c r="G106" s="75">
        <v>21.334036000000001</v>
      </c>
      <c r="H106" s="75">
        <v>-158.12392399999999</v>
      </c>
      <c r="I106" s="75">
        <v>21.335494000000001</v>
      </c>
      <c r="J106" s="75">
        <v>-158.12449899999999</v>
      </c>
    </row>
    <row r="107" spans="1:10" ht="12.75" customHeight="1">
      <c r="A107" s="75" t="s">
        <v>333</v>
      </c>
      <c r="B107" s="75" t="s">
        <v>374</v>
      </c>
      <c r="C107" s="75" t="s">
        <v>375</v>
      </c>
      <c r="D107" s="75" t="s">
        <v>33</v>
      </c>
      <c r="E107" s="75">
        <v>3</v>
      </c>
      <c r="F107" s="75">
        <v>0.19</v>
      </c>
      <c r="G107" s="75">
        <v>21.336618999999999</v>
      </c>
      <c r="H107" s="75">
        <v>-158.124977</v>
      </c>
      <c r="I107" s="75">
        <v>21.338168</v>
      </c>
      <c r="J107" s="75">
        <v>-158.12600900000001</v>
      </c>
    </row>
    <row r="108" spans="1:10" ht="12.75" customHeight="1">
      <c r="A108" s="75" t="s">
        <v>333</v>
      </c>
      <c r="B108" s="75" t="s">
        <v>376</v>
      </c>
      <c r="C108" s="75" t="s">
        <v>377</v>
      </c>
      <c r="D108" s="75" t="s">
        <v>33</v>
      </c>
      <c r="E108" s="75">
        <v>3</v>
      </c>
      <c r="F108" s="75">
        <v>0.18</v>
      </c>
      <c r="G108" s="75">
        <v>21.331057000000001</v>
      </c>
      <c r="H108" s="75">
        <v>-158.123154</v>
      </c>
      <c r="I108" s="75">
        <v>21.332604</v>
      </c>
      <c r="J108" s="75">
        <v>-158.123332</v>
      </c>
    </row>
    <row r="109" spans="1:10" ht="12.75" customHeight="1">
      <c r="A109" s="75" t="s">
        <v>333</v>
      </c>
      <c r="B109" s="75" t="s">
        <v>378</v>
      </c>
      <c r="C109" s="75" t="s">
        <v>379</v>
      </c>
      <c r="D109" s="75" t="s">
        <v>33</v>
      </c>
      <c r="E109" s="75">
        <v>3</v>
      </c>
      <c r="F109" s="75">
        <v>0.17</v>
      </c>
      <c r="G109" s="75">
        <v>21.327500000000001</v>
      </c>
      <c r="H109" s="75">
        <v>-158.12262899999999</v>
      </c>
      <c r="I109" s="75">
        <v>21.328835999999999</v>
      </c>
      <c r="J109" s="75">
        <v>-158.12278599999999</v>
      </c>
    </row>
    <row r="110" spans="1:10" ht="12.75" customHeight="1">
      <c r="A110" s="75" t="s">
        <v>333</v>
      </c>
      <c r="B110" s="75" t="s">
        <v>380</v>
      </c>
      <c r="C110" s="75" t="s">
        <v>381</v>
      </c>
      <c r="D110" s="75" t="s">
        <v>33</v>
      </c>
      <c r="E110" s="75">
        <v>3</v>
      </c>
      <c r="F110" s="75">
        <v>1.25</v>
      </c>
      <c r="G110" s="75">
        <v>21.314938999999999</v>
      </c>
      <c r="H110" s="75">
        <v>-157.985828</v>
      </c>
      <c r="I110" s="75">
        <v>21.323854000000001</v>
      </c>
      <c r="J110" s="75">
        <v>-157.970707</v>
      </c>
    </row>
    <row r="111" spans="1:10" ht="12.75" customHeight="1">
      <c r="A111" s="75" t="s">
        <v>333</v>
      </c>
      <c r="B111" s="75" t="s">
        <v>382</v>
      </c>
      <c r="C111" s="75" t="s">
        <v>383</v>
      </c>
      <c r="D111" s="75" t="s">
        <v>33</v>
      </c>
      <c r="E111" s="75">
        <v>2</v>
      </c>
      <c r="F111" s="75">
        <v>0.14000000000000001</v>
      </c>
      <c r="G111" s="75">
        <v>21.550072</v>
      </c>
      <c r="H111" s="75">
        <v>-157.84672900000001</v>
      </c>
      <c r="I111" s="75">
        <v>21.548079000000001</v>
      </c>
      <c r="J111" s="75">
        <v>-157.84625199999999</v>
      </c>
    </row>
    <row r="112" spans="1:10" ht="12.75" customHeight="1">
      <c r="A112" s="75" t="s">
        <v>333</v>
      </c>
      <c r="B112" s="75" t="s">
        <v>384</v>
      </c>
      <c r="C112" s="75" t="s">
        <v>385</v>
      </c>
      <c r="D112" s="75" t="s">
        <v>33</v>
      </c>
      <c r="E112" s="75">
        <v>2</v>
      </c>
      <c r="F112" s="75">
        <v>0.84</v>
      </c>
      <c r="G112" s="75">
        <v>21.255623</v>
      </c>
      <c r="H112" s="75">
        <v>-157.79126099999999</v>
      </c>
      <c r="I112" s="75">
        <v>21.255973000000001</v>
      </c>
      <c r="J112" s="75">
        <v>-157.80273099999999</v>
      </c>
    </row>
    <row r="113" spans="1:10" ht="12.75" customHeight="1">
      <c r="A113" s="75" t="s">
        <v>333</v>
      </c>
      <c r="B113" s="75" t="s">
        <v>386</v>
      </c>
      <c r="C113" s="75" t="s">
        <v>387</v>
      </c>
      <c r="D113" s="75" t="s">
        <v>33</v>
      </c>
      <c r="E113" s="75">
        <v>3</v>
      </c>
      <c r="F113" s="75">
        <v>7.01</v>
      </c>
      <c r="G113" s="75">
        <v>21.554117000000002</v>
      </c>
      <c r="H113" s="75">
        <v>-158.24763799999999</v>
      </c>
      <c r="I113" s="75">
        <v>21.579152000000001</v>
      </c>
      <c r="J113" s="75">
        <v>-158.23062899999999</v>
      </c>
    </row>
    <row r="114" spans="1:10" ht="12.75" customHeight="1">
      <c r="A114" s="75" t="s">
        <v>333</v>
      </c>
      <c r="B114" s="75" t="s">
        <v>388</v>
      </c>
      <c r="C114" s="75" t="s">
        <v>389</v>
      </c>
      <c r="D114" s="75" t="s">
        <v>33</v>
      </c>
      <c r="E114" s="75">
        <v>3</v>
      </c>
      <c r="F114" s="75">
        <v>0.75</v>
      </c>
      <c r="G114" s="75">
        <v>21.558878</v>
      </c>
      <c r="H114" s="75">
        <v>-157.87587500000001</v>
      </c>
      <c r="I114" s="75">
        <v>21.554597999999999</v>
      </c>
      <c r="J114" s="75">
        <v>-157.87078</v>
      </c>
    </row>
    <row r="115" spans="1:10" ht="12.75" customHeight="1">
      <c r="A115" s="75" t="s">
        <v>333</v>
      </c>
      <c r="B115" s="75" t="s">
        <v>390</v>
      </c>
      <c r="C115" s="75" t="s">
        <v>391</v>
      </c>
      <c r="D115" s="75" t="s">
        <v>33</v>
      </c>
      <c r="E115" s="75">
        <v>1</v>
      </c>
      <c r="F115" s="75">
        <v>0.28999999999999998</v>
      </c>
      <c r="G115" s="75">
        <v>21.280707</v>
      </c>
      <c r="H115" s="75">
        <v>-157.83759800000001</v>
      </c>
      <c r="I115" s="75">
        <v>21.281632999999999</v>
      </c>
      <c r="J115" s="75">
        <v>-157.84108499999999</v>
      </c>
    </row>
    <row r="116" spans="1:10" ht="12.75" customHeight="1">
      <c r="A116" s="75" t="s">
        <v>333</v>
      </c>
      <c r="B116" s="75" t="s">
        <v>392</v>
      </c>
      <c r="C116" s="75" t="s">
        <v>393</v>
      </c>
      <c r="D116" s="75" t="s">
        <v>33</v>
      </c>
      <c r="E116" s="75">
        <v>2</v>
      </c>
      <c r="F116" s="75">
        <v>0.15</v>
      </c>
      <c r="G116" s="75">
        <v>21.352515</v>
      </c>
      <c r="H116" s="75">
        <v>-158.130528</v>
      </c>
      <c r="I116" s="75">
        <v>21.354292999999998</v>
      </c>
      <c r="J116" s="75">
        <v>-158.13033300000001</v>
      </c>
    </row>
    <row r="117" spans="1:10" ht="12.75" customHeight="1">
      <c r="A117" s="75" t="s">
        <v>333</v>
      </c>
      <c r="B117" s="75" t="s">
        <v>394</v>
      </c>
      <c r="C117" s="75" t="s">
        <v>395</v>
      </c>
      <c r="D117" s="75" t="s">
        <v>33</v>
      </c>
      <c r="E117" s="75">
        <v>3</v>
      </c>
      <c r="F117" s="75">
        <v>1.6</v>
      </c>
      <c r="G117" s="75">
        <v>21.686589000000001</v>
      </c>
      <c r="H117" s="75">
        <v>-157.944988</v>
      </c>
      <c r="I117" s="75">
        <v>21.672481000000001</v>
      </c>
      <c r="J117" s="75">
        <v>-157.93606700000001</v>
      </c>
    </row>
    <row r="118" spans="1:10" ht="12.75" customHeight="1">
      <c r="A118" s="75" t="s">
        <v>333</v>
      </c>
      <c r="B118" s="75" t="s">
        <v>396</v>
      </c>
      <c r="C118" s="75" t="s">
        <v>397</v>
      </c>
      <c r="D118" s="75" t="s">
        <v>33</v>
      </c>
      <c r="E118" s="75">
        <v>3</v>
      </c>
      <c r="F118" s="75">
        <v>0.24</v>
      </c>
      <c r="G118" s="75">
        <v>21.582042000000001</v>
      </c>
      <c r="H118" s="75">
        <v>-158.11918600000001</v>
      </c>
      <c r="I118" s="75">
        <v>21.584150000000001</v>
      </c>
      <c r="J118" s="75">
        <v>-158.11638099999999</v>
      </c>
    </row>
    <row r="119" spans="1:10" ht="12.75" customHeight="1">
      <c r="A119" s="75" t="s">
        <v>333</v>
      </c>
      <c r="B119" s="75" t="s">
        <v>398</v>
      </c>
      <c r="C119" s="75" t="s">
        <v>399</v>
      </c>
      <c r="D119" s="75" t="s">
        <v>33</v>
      </c>
      <c r="E119" s="75">
        <v>3</v>
      </c>
      <c r="F119" s="75">
        <v>1.1399999999999999</v>
      </c>
      <c r="G119" s="75">
        <v>21.706033999999999</v>
      </c>
      <c r="H119" s="75">
        <v>-157.99650700000001</v>
      </c>
      <c r="I119" s="75">
        <v>21.711825000000001</v>
      </c>
      <c r="J119" s="75">
        <v>-157.98396600000001</v>
      </c>
    </row>
    <row r="120" spans="1:10" ht="12.75" customHeight="1">
      <c r="A120" s="75" t="s">
        <v>333</v>
      </c>
      <c r="B120" s="75" t="s">
        <v>400</v>
      </c>
      <c r="C120" s="75" t="s">
        <v>401</v>
      </c>
      <c r="D120" s="75" t="s">
        <v>33</v>
      </c>
      <c r="E120" s="75">
        <v>1</v>
      </c>
      <c r="F120" s="75">
        <v>0.78</v>
      </c>
      <c r="G120" s="75">
        <v>21.405063999999999</v>
      </c>
      <c r="H120" s="75">
        <v>-157.73871199999999</v>
      </c>
      <c r="I120" s="75">
        <v>21.398951</v>
      </c>
      <c r="J120" s="75">
        <v>-157.72897399999999</v>
      </c>
    </row>
    <row r="121" spans="1:10" ht="12.75" customHeight="1">
      <c r="A121" s="75" t="s">
        <v>333</v>
      </c>
      <c r="B121" s="75" t="s">
        <v>402</v>
      </c>
      <c r="C121" s="75" t="s">
        <v>403</v>
      </c>
      <c r="D121" s="75" t="s">
        <v>33</v>
      </c>
      <c r="E121" s="75">
        <v>3</v>
      </c>
      <c r="F121" s="75">
        <v>0.59</v>
      </c>
      <c r="G121" s="75">
        <v>21.333977000000001</v>
      </c>
      <c r="H121" s="75">
        <v>-157.694627</v>
      </c>
      <c r="I121" s="75">
        <v>21.326336999999999</v>
      </c>
      <c r="J121" s="75">
        <v>-157.68299400000001</v>
      </c>
    </row>
    <row r="122" spans="1:10" ht="12.75" customHeight="1">
      <c r="A122" s="75" t="s">
        <v>333</v>
      </c>
      <c r="B122" s="75" t="s">
        <v>404</v>
      </c>
      <c r="C122" s="75" t="s">
        <v>405</v>
      </c>
      <c r="D122" s="75" t="s">
        <v>33</v>
      </c>
      <c r="E122" s="75">
        <v>2</v>
      </c>
      <c r="F122" s="75">
        <v>0.39</v>
      </c>
      <c r="G122" s="75">
        <v>21.62163</v>
      </c>
      <c r="H122" s="75">
        <v>-157.91468599999999</v>
      </c>
      <c r="I122" s="75">
        <v>21.617004999999999</v>
      </c>
      <c r="J122" s="75">
        <v>-157.91368900000001</v>
      </c>
    </row>
    <row r="123" spans="1:10" ht="12.75" customHeight="1">
      <c r="A123" s="75" t="s">
        <v>333</v>
      </c>
      <c r="B123" s="75" t="s">
        <v>406</v>
      </c>
      <c r="C123" s="75" t="s">
        <v>407</v>
      </c>
      <c r="D123" s="75" t="s">
        <v>33</v>
      </c>
      <c r="E123" s="75">
        <v>3</v>
      </c>
      <c r="F123" s="75">
        <v>0.37</v>
      </c>
      <c r="G123" s="75">
        <v>21.291285999999999</v>
      </c>
      <c r="H123" s="75">
        <v>-157.86214000000001</v>
      </c>
      <c r="I123" s="75">
        <v>21.294457000000001</v>
      </c>
      <c r="J123" s="75">
        <v>-157.86653200000001</v>
      </c>
    </row>
    <row r="124" spans="1:10" ht="12.75" customHeight="1">
      <c r="A124" s="75" t="s">
        <v>333</v>
      </c>
      <c r="B124" s="75" t="s">
        <v>408</v>
      </c>
      <c r="C124" s="75" t="s">
        <v>409</v>
      </c>
      <c r="D124" s="75" t="s">
        <v>33</v>
      </c>
      <c r="E124" s="75">
        <v>3</v>
      </c>
      <c r="F124" s="75">
        <v>0.22</v>
      </c>
      <c r="G124" s="75">
        <v>21.545719999999999</v>
      </c>
      <c r="H124" s="75">
        <v>-157.846135</v>
      </c>
      <c r="I124" s="75">
        <v>21.543407999999999</v>
      </c>
      <c r="J124" s="75">
        <v>-157.844379</v>
      </c>
    </row>
    <row r="125" spans="1:10" ht="12.75" customHeight="1">
      <c r="A125" s="75" t="s">
        <v>333</v>
      </c>
      <c r="B125" s="75" t="s">
        <v>410</v>
      </c>
      <c r="C125" s="75" t="s">
        <v>411</v>
      </c>
      <c r="D125" s="75" t="s">
        <v>33</v>
      </c>
      <c r="E125" s="75">
        <v>3</v>
      </c>
      <c r="F125" s="75">
        <v>0.3</v>
      </c>
      <c r="G125" s="75">
        <v>21.293365999999999</v>
      </c>
      <c r="H125" s="75">
        <v>-157.65808200000001</v>
      </c>
      <c r="I125" s="75">
        <v>21.291523999999999</v>
      </c>
      <c r="J125" s="75">
        <v>-157.66196400000001</v>
      </c>
    </row>
    <row r="126" spans="1:10" ht="12.75" customHeight="1">
      <c r="A126" s="75" t="s">
        <v>333</v>
      </c>
      <c r="B126" s="75" t="s">
        <v>412</v>
      </c>
      <c r="C126" s="75" t="s">
        <v>413</v>
      </c>
      <c r="D126" s="75" t="s">
        <v>33</v>
      </c>
      <c r="E126" s="75">
        <v>3</v>
      </c>
      <c r="F126" s="75">
        <v>0.28999999999999998</v>
      </c>
      <c r="G126" s="75">
        <v>21.256176</v>
      </c>
      <c r="H126" s="75">
        <v>-157.814841</v>
      </c>
      <c r="I126" s="75">
        <v>21.257722999999999</v>
      </c>
      <c r="J126" s="75">
        <v>-157.81886499999999</v>
      </c>
    </row>
    <row r="127" spans="1:10" ht="12.75" customHeight="1">
      <c r="A127" s="75" t="s">
        <v>333</v>
      </c>
      <c r="B127" s="75" t="s">
        <v>414</v>
      </c>
      <c r="C127" s="75" t="s">
        <v>415</v>
      </c>
      <c r="D127" s="75" t="s">
        <v>33</v>
      </c>
      <c r="E127" s="75">
        <v>2</v>
      </c>
      <c r="F127" s="75">
        <v>1.08</v>
      </c>
      <c r="G127" s="75">
        <v>21.598006000000002</v>
      </c>
      <c r="H127" s="75">
        <v>-157.89666</v>
      </c>
      <c r="I127" s="75">
        <v>21.585875000000001</v>
      </c>
      <c r="J127" s="75">
        <v>-157.88737699999999</v>
      </c>
    </row>
    <row r="128" spans="1:10" ht="12.75" customHeight="1">
      <c r="A128" s="75" t="s">
        <v>333</v>
      </c>
      <c r="B128" s="75" t="s">
        <v>416</v>
      </c>
      <c r="C128" s="75" t="s">
        <v>417</v>
      </c>
      <c r="D128" s="75" t="s">
        <v>33</v>
      </c>
      <c r="E128" s="75">
        <v>3</v>
      </c>
      <c r="F128" s="75">
        <v>17.489999999999998</v>
      </c>
      <c r="G128" s="75">
        <v>21.509689000000002</v>
      </c>
      <c r="H128" s="75">
        <v>-157.83560199999999</v>
      </c>
      <c r="I128" s="75">
        <v>21.445969000000002</v>
      </c>
      <c r="J128" s="75">
        <v>-157.77858800000001</v>
      </c>
    </row>
    <row r="129" spans="1:10" ht="12.75" customHeight="1">
      <c r="A129" s="75" t="s">
        <v>333</v>
      </c>
      <c r="B129" s="75" t="s">
        <v>418</v>
      </c>
      <c r="C129" s="75" t="s">
        <v>419</v>
      </c>
      <c r="D129" s="75" t="s">
        <v>33</v>
      </c>
      <c r="E129" s="75">
        <v>3</v>
      </c>
      <c r="F129" s="75">
        <v>0.19</v>
      </c>
      <c r="G129" s="75">
        <v>21.538312000000001</v>
      </c>
      <c r="H129" s="75">
        <v>-157.84081900000001</v>
      </c>
      <c r="I129" s="75">
        <v>21.535834000000001</v>
      </c>
      <c r="J129" s="75">
        <v>-157.839688</v>
      </c>
    </row>
    <row r="130" spans="1:10" ht="12.75" customHeight="1">
      <c r="A130" s="75" t="s">
        <v>333</v>
      </c>
      <c r="B130" s="75" t="s">
        <v>420</v>
      </c>
      <c r="C130" s="75" t="s">
        <v>421</v>
      </c>
      <c r="D130" s="75" t="s">
        <v>33</v>
      </c>
      <c r="E130" s="75">
        <v>2</v>
      </c>
      <c r="F130" s="75">
        <v>0.45</v>
      </c>
      <c r="G130" s="75">
        <v>21.265091999999999</v>
      </c>
      <c r="H130" s="75">
        <v>-157.82198700000001</v>
      </c>
      <c r="I130" s="75">
        <v>21.271332000000001</v>
      </c>
      <c r="J130" s="75">
        <v>-157.82321400000001</v>
      </c>
    </row>
    <row r="131" spans="1:10" ht="12.75" customHeight="1">
      <c r="A131" s="75" t="s">
        <v>333</v>
      </c>
      <c r="B131" s="75" t="s">
        <v>422</v>
      </c>
      <c r="C131" s="75" t="s">
        <v>423</v>
      </c>
      <c r="D131" s="75" t="s">
        <v>33</v>
      </c>
      <c r="E131" s="75">
        <v>3</v>
      </c>
      <c r="F131" s="75">
        <v>0.3</v>
      </c>
      <c r="G131" s="75">
        <v>21.680952999999999</v>
      </c>
      <c r="H131" s="75">
        <v>-158.037789</v>
      </c>
      <c r="I131" s="75">
        <v>21.686544000000001</v>
      </c>
      <c r="J131" s="75">
        <v>-158.03052</v>
      </c>
    </row>
    <row r="132" spans="1:10" ht="12.75" customHeight="1">
      <c r="A132" s="75" t="s">
        <v>333</v>
      </c>
      <c r="B132" s="75" t="s">
        <v>424</v>
      </c>
      <c r="C132" s="75" t="s">
        <v>425</v>
      </c>
      <c r="D132" s="75" t="s">
        <v>33</v>
      </c>
      <c r="E132" s="75">
        <v>3</v>
      </c>
      <c r="F132" s="75">
        <v>1.49</v>
      </c>
      <c r="G132" s="75">
        <v>21.322876000000001</v>
      </c>
      <c r="H132" s="75">
        <v>-157.67594800000001</v>
      </c>
      <c r="I132" s="75">
        <v>21.312197999999999</v>
      </c>
      <c r="J132" s="75">
        <v>-157.660574</v>
      </c>
    </row>
    <row r="133" spans="1:10" ht="12.75" customHeight="1">
      <c r="A133" s="75" t="s">
        <v>333</v>
      </c>
      <c r="B133" s="75" t="s">
        <v>426</v>
      </c>
      <c r="C133" s="75" t="s">
        <v>427</v>
      </c>
      <c r="D133" s="75" t="s">
        <v>33</v>
      </c>
      <c r="E133" s="75">
        <v>3</v>
      </c>
      <c r="F133" s="75">
        <v>3.85</v>
      </c>
      <c r="G133" s="75">
        <v>21.602917000000001</v>
      </c>
      <c r="H133" s="75">
        <v>-158.10684699999999</v>
      </c>
      <c r="I133" s="75">
        <v>21.637764000000001</v>
      </c>
      <c r="J133" s="75">
        <v>-158.06855899999999</v>
      </c>
    </row>
    <row r="134" spans="1:10" ht="12.75" customHeight="1">
      <c r="A134" s="75" t="s">
        <v>333</v>
      </c>
      <c r="B134" s="75" t="s">
        <v>428</v>
      </c>
      <c r="C134" s="75" t="s">
        <v>429</v>
      </c>
      <c r="D134" s="75" t="s">
        <v>33</v>
      </c>
      <c r="E134" s="75">
        <v>2</v>
      </c>
      <c r="F134" s="75">
        <v>0.81</v>
      </c>
      <c r="G134" s="75">
        <v>21.698155</v>
      </c>
      <c r="H134" s="75">
        <v>-158.01317399999999</v>
      </c>
      <c r="I134" s="75">
        <v>21.700661</v>
      </c>
      <c r="J134" s="75">
        <v>-158.009221</v>
      </c>
    </row>
    <row r="135" spans="1:10" ht="12.75" customHeight="1">
      <c r="A135" s="75" t="s">
        <v>333</v>
      </c>
      <c r="B135" s="75" t="s">
        <v>430</v>
      </c>
      <c r="C135" s="75" t="s">
        <v>431</v>
      </c>
      <c r="D135" s="75" t="s">
        <v>33</v>
      </c>
      <c r="E135" s="75">
        <v>2</v>
      </c>
      <c r="F135" s="75">
        <v>0.17</v>
      </c>
      <c r="G135" s="75">
        <v>21.330635999999998</v>
      </c>
      <c r="H135" s="75">
        <v>-157.89540199999999</v>
      </c>
      <c r="I135" s="75">
        <v>21.329411</v>
      </c>
      <c r="J135" s="75">
        <v>-157.89761300000001</v>
      </c>
    </row>
    <row r="136" spans="1:10" ht="12.75" customHeight="1">
      <c r="A136" s="75" t="s">
        <v>333</v>
      </c>
      <c r="B136" s="75" t="s">
        <v>432</v>
      </c>
      <c r="C136" s="75" t="s">
        <v>433</v>
      </c>
      <c r="D136" s="75" t="s">
        <v>33</v>
      </c>
      <c r="E136" s="75">
        <v>3</v>
      </c>
      <c r="F136" s="75">
        <v>1.22</v>
      </c>
      <c r="G136" s="75">
        <v>21.488129000000001</v>
      </c>
      <c r="H136" s="75">
        <v>-158.230433</v>
      </c>
      <c r="I136" s="75">
        <v>21.505388</v>
      </c>
      <c r="J136" s="75">
        <v>-158.22923800000001</v>
      </c>
    </row>
    <row r="137" spans="1:10" ht="12.75" customHeight="1">
      <c r="A137" s="75" t="s">
        <v>333</v>
      </c>
      <c r="B137" s="75" t="s">
        <v>434</v>
      </c>
      <c r="C137" s="75" t="s">
        <v>435</v>
      </c>
      <c r="D137" s="75" t="s">
        <v>33</v>
      </c>
      <c r="E137" s="75">
        <v>2</v>
      </c>
      <c r="F137" s="75">
        <v>0.86</v>
      </c>
      <c r="G137" s="75">
        <v>21.630177</v>
      </c>
      <c r="H137" s="75">
        <v>-157.92102800000001</v>
      </c>
      <c r="I137" s="75">
        <v>21.62163</v>
      </c>
      <c r="J137" s="75">
        <v>-157.91468599999999</v>
      </c>
    </row>
    <row r="138" spans="1:10" ht="12.75" customHeight="1">
      <c r="A138" s="75" t="s">
        <v>333</v>
      </c>
      <c r="B138" s="75" t="s">
        <v>436</v>
      </c>
      <c r="C138" s="75" t="s">
        <v>437</v>
      </c>
      <c r="D138" s="75" t="s">
        <v>33</v>
      </c>
      <c r="E138" s="75">
        <v>1</v>
      </c>
      <c r="F138" s="75">
        <v>1.1100000000000001</v>
      </c>
      <c r="G138" s="75">
        <v>21.517738000000001</v>
      </c>
      <c r="H138" s="75">
        <v>-157.835847</v>
      </c>
      <c r="I138" s="75">
        <v>21.508013999999999</v>
      </c>
      <c r="J138" s="75">
        <v>-157.842164</v>
      </c>
    </row>
    <row r="139" spans="1:10" ht="12.75" customHeight="1">
      <c r="A139" s="75" t="s">
        <v>333</v>
      </c>
      <c r="B139" s="75" t="s">
        <v>438</v>
      </c>
      <c r="C139" s="75" t="s">
        <v>439</v>
      </c>
      <c r="D139" s="75" t="s">
        <v>33</v>
      </c>
      <c r="E139" s="75">
        <v>3</v>
      </c>
      <c r="F139" s="75">
        <v>0.16</v>
      </c>
      <c r="G139" s="75">
        <v>21.522480000000002</v>
      </c>
      <c r="H139" s="75">
        <v>-157.835149</v>
      </c>
      <c r="I139" s="75">
        <v>21.520315</v>
      </c>
      <c r="J139" s="75">
        <v>-157.83537799999999</v>
      </c>
    </row>
    <row r="140" spans="1:10" ht="12.75" customHeight="1">
      <c r="A140" s="75" t="s">
        <v>333</v>
      </c>
      <c r="B140" s="75" t="s">
        <v>440</v>
      </c>
      <c r="C140" s="75" t="s">
        <v>441</v>
      </c>
      <c r="D140" s="75" t="s">
        <v>33</v>
      </c>
      <c r="E140" s="75">
        <v>1</v>
      </c>
      <c r="F140" s="75">
        <v>0.37</v>
      </c>
      <c r="G140" s="75">
        <v>21.271332000000001</v>
      </c>
      <c r="H140" s="75">
        <v>-157.82321400000001</v>
      </c>
      <c r="I140" s="75">
        <v>21.275476000000001</v>
      </c>
      <c r="J140" s="75">
        <v>-157.82586599999999</v>
      </c>
    </row>
    <row r="141" spans="1:10" ht="12.75" customHeight="1">
      <c r="A141" s="75" t="s">
        <v>333</v>
      </c>
      <c r="B141" s="75" t="s">
        <v>442</v>
      </c>
      <c r="C141" s="75" t="s">
        <v>443</v>
      </c>
      <c r="D141" s="75" t="s">
        <v>33</v>
      </c>
      <c r="E141" s="75">
        <v>3</v>
      </c>
      <c r="F141" s="75">
        <v>0.5</v>
      </c>
      <c r="G141" s="75">
        <v>21.255973000000001</v>
      </c>
      <c r="H141" s="75">
        <v>-157.80273099999999</v>
      </c>
      <c r="I141" s="75">
        <v>21.255407000000002</v>
      </c>
      <c r="J141" s="75">
        <v>-157.81010800000001</v>
      </c>
    </row>
    <row r="142" spans="1:10" ht="12.75" customHeight="1">
      <c r="A142" s="75" t="s">
        <v>333</v>
      </c>
      <c r="B142" s="75" t="s">
        <v>444</v>
      </c>
      <c r="C142" s="75" t="s">
        <v>445</v>
      </c>
      <c r="D142" s="75" t="s">
        <v>33</v>
      </c>
      <c r="E142" s="75">
        <v>3</v>
      </c>
      <c r="F142" s="75">
        <v>0.11</v>
      </c>
      <c r="G142" s="75">
        <v>21.705458</v>
      </c>
      <c r="H142" s="75">
        <v>-157.99795700000001</v>
      </c>
      <c r="I142" s="75">
        <v>21.706033999999999</v>
      </c>
      <c r="J142" s="75">
        <v>-157.99650700000001</v>
      </c>
    </row>
    <row r="143" spans="1:10" ht="12.75" customHeight="1">
      <c r="A143" s="75" t="s">
        <v>333</v>
      </c>
      <c r="B143" s="75" t="s">
        <v>446</v>
      </c>
      <c r="C143" s="75" t="s">
        <v>447</v>
      </c>
      <c r="D143" s="75" t="s">
        <v>33</v>
      </c>
      <c r="E143" s="75">
        <v>2</v>
      </c>
      <c r="F143" s="75">
        <v>0.1</v>
      </c>
      <c r="G143" s="75">
        <v>21.459928000000001</v>
      </c>
      <c r="H143" s="75">
        <v>-157.83218400000001</v>
      </c>
      <c r="I143" s="75">
        <v>21.459002000000002</v>
      </c>
      <c r="J143" s="75">
        <v>-157.83191400000001</v>
      </c>
    </row>
    <row r="144" spans="1:10" ht="12.75" customHeight="1">
      <c r="A144" s="75" t="s">
        <v>333</v>
      </c>
      <c r="B144" s="75" t="s">
        <v>448</v>
      </c>
      <c r="C144" s="75" t="s">
        <v>449</v>
      </c>
      <c r="D144" s="75" t="s">
        <v>33</v>
      </c>
      <c r="E144" s="75">
        <v>3</v>
      </c>
      <c r="F144" s="75">
        <v>1.75</v>
      </c>
      <c r="G144" s="75">
        <v>21.661180999999999</v>
      </c>
      <c r="H144" s="75">
        <v>-157.92713000000001</v>
      </c>
      <c r="I144" s="75">
        <v>21.648361000000001</v>
      </c>
      <c r="J144" s="75">
        <v>-157.91274799999999</v>
      </c>
    </row>
    <row r="145" spans="1:10" ht="12.75" customHeight="1">
      <c r="A145" s="75" t="s">
        <v>333</v>
      </c>
      <c r="B145" s="75" t="s">
        <v>450</v>
      </c>
      <c r="C145" s="75" t="s">
        <v>451</v>
      </c>
      <c r="D145" s="75" t="s">
        <v>33</v>
      </c>
      <c r="E145" s="75">
        <v>2</v>
      </c>
      <c r="F145" s="75">
        <v>1.47</v>
      </c>
      <c r="G145" s="75">
        <v>21.395959999999999</v>
      </c>
      <c r="H145" s="75">
        <v>-157.721045</v>
      </c>
      <c r="I145" s="75">
        <v>21.380645999999999</v>
      </c>
      <c r="J145" s="75">
        <v>-157.70730599999999</v>
      </c>
    </row>
    <row r="146" spans="1:10" ht="12.75" customHeight="1">
      <c r="A146" s="75" t="s">
        <v>333</v>
      </c>
      <c r="B146" s="75" t="s">
        <v>452</v>
      </c>
      <c r="C146" s="75" t="s">
        <v>453</v>
      </c>
      <c r="D146" s="75" t="s">
        <v>33</v>
      </c>
      <c r="E146" s="75">
        <v>3</v>
      </c>
      <c r="F146" s="75">
        <v>1.3</v>
      </c>
      <c r="G146" s="75">
        <v>21.648361000000001</v>
      </c>
      <c r="H146" s="75">
        <v>-157.91274799999999</v>
      </c>
      <c r="I146" s="75">
        <v>21.634031</v>
      </c>
      <c r="J146" s="75">
        <v>-157.918924</v>
      </c>
    </row>
    <row r="147" spans="1:10" ht="12.75" customHeight="1">
      <c r="A147" s="75" t="s">
        <v>333</v>
      </c>
      <c r="B147" s="75" t="s">
        <v>454</v>
      </c>
      <c r="C147" s="75" t="s">
        <v>455</v>
      </c>
      <c r="D147" s="75" t="s">
        <v>33</v>
      </c>
      <c r="E147" s="75">
        <v>3</v>
      </c>
      <c r="F147" s="75">
        <v>0.53</v>
      </c>
      <c r="G147" s="75">
        <v>21.468499999999999</v>
      </c>
      <c r="H147" s="75">
        <v>-158.21759299999999</v>
      </c>
      <c r="I147" s="75">
        <v>21.475110999999998</v>
      </c>
      <c r="J147" s="75">
        <v>-158.219571</v>
      </c>
    </row>
    <row r="148" spans="1:10" ht="12.75" customHeight="1">
      <c r="A148" s="75" t="s">
        <v>333</v>
      </c>
      <c r="B148" s="75" t="s">
        <v>456</v>
      </c>
      <c r="C148" s="75" t="s">
        <v>457</v>
      </c>
      <c r="D148" s="75" t="s">
        <v>33</v>
      </c>
      <c r="E148" s="75">
        <v>2</v>
      </c>
      <c r="F148" s="75">
        <v>0.91</v>
      </c>
      <c r="G148" s="75">
        <v>21.429984000000001</v>
      </c>
      <c r="H148" s="75">
        <v>-158.1831</v>
      </c>
      <c r="I148" s="75">
        <v>21.440608000000001</v>
      </c>
      <c r="J148" s="75">
        <v>-158.19234299999999</v>
      </c>
    </row>
    <row r="149" spans="1:10" ht="12.75" customHeight="1">
      <c r="A149" s="75" t="s">
        <v>333</v>
      </c>
      <c r="B149" s="75" t="s">
        <v>458</v>
      </c>
      <c r="C149" s="75" t="s">
        <v>459</v>
      </c>
      <c r="D149" s="75" t="s">
        <v>33</v>
      </c>
      <c r="E149" s="75">
        <v>1</v>
      </c>
      <c r="F149" s="75">
        <v>1.51</v>
      </c>
      <c r="G149" s="75">
        <v>21.408788999999999</v>
      </c>
      <c r="H149" s="75">
        <v>-158.17792700000001</v>
      </c>
      <c r="I149" s="75">
        <v>21.42858</v>
      </c>
      <c r="J149" s="75">
        <v>-158.180531</v>
      </c>
    </row>
    <row r="150" spans="1:10" ht="12.75" customHeight="1">
      <c r="A150" s="75" t="s">
        <v>333</v>
      </c>
      <c r="B150" s="75" t="s">
        <v>460</v>
      </c>
      <c r="C150" s="75" t="s">
        <v>461</v>
      </c>
      <c r="D150" s="75" t="s">
        <v>33</v>
      </c>
      <c r="E150" s="75">
        <v>1</v>
      </c>
      <c r="F150" s="75">
        <v>0.19</v>
      </c>
      <c r="G150" s="75">
        <v>21.282029999999999</v>
      </c>
      <c r="H150" s="75">
        <v>-157.84601499999999</v>
      </c>
      <c r="I150" s="75">
        <v>21.283958999999999</v>
      </c>
      <c r="J150" s="75">
        <v>-157.847759</v>
      </c>
    </row>
    <row r="151" spans="1:10" ht="12.75" customHeight="1">
      <c r="A151" s="75" t="s">
        <v>333</v>
      </c>
      <c r="B151" s="75" t="s">
        <v>462</v>
      </c>
      <c r="C151" s="75" t="s">
        <v>463</v>
      </c>
      <c r="D151" s="75" t="s">
        <v>33</v>
      </c>
      <c r="E151" s="75">
        <v>3</v>
      </c>
      <c r="F151" s="75">
        <v>0.42</v>
      </c>
      <c r="G151" s="75">
        <v>21.403409</v>
      </c>
      <c r="H151" s="75">
        <v>-158.17675700000001</v>
      </c>
      <c r="I151" s="75">
        <v>21.408788999999999</v>
      </c>
      <c r="J151" s="75">
        <v>-158.17792700000001</v>
      </c>
    </row>
    <row r="152" spans="1:10" ht="12.75" customHeight="1">
      <c r="A152" s="75" t="s">
        <v>333</v>
      </c>
      <c r="B152" s="75" t="s">
        <v>464</v>
      </c>
      <c r="C152" s="75" t="s">
        <v>465</v>
      </c>
      <c r="D152" s="75" t="s">
        <v>33</v>
      </c>
      <c r="E152" s="75">
        <v>1</v>
      </c>
      <c r="F152" s="75">
        <v>0.34</v>
      </c>
      <c r="G152" s="75">
        <v>21.475110999999998</v>
      </c>
      <c r="H152" s="75">
        <v>-158.219571</v>
      </c>
      <c r="I152" s="75">
        <v>21.478200000000001</v>
      </c>
      <c r="J152" s="75">
        <v>-158.22341399999999</v>
      </c>
    </row>
    <row r="153" spans="1:10" ht="12.75" customHeight="1">
      <c r="A153" s="75" t="s">
        <v>333</v>
      </c>
      <c r="B153" s="75" t="s">
        <v>466</v>
      </c>
      <c r="C153" s="75" t="s">
        <v>467</v>
      </c>
      <c r="D153" s="75" t="s">
        <v>33</v>
      </c>
      <c r="E153" s="75">
        <v>3</v>
      </c>
      <c r="F153" s="75">
        <v>0.27</v>
      </c>
      <c r="G153" s="75">
        <v>21.608478000000002</v>
      </c>
      <c r="H153" s="75">
        <v>-157.908716</v>
      </c>
      <c r="I153" s="75">
        <v>21.60727</v>
      </c>
      <c r="J153" s="75">
        <v>-157.90512000000001</v>
      </c>
    </row>
    <row r="154" spans="1:10" ht="12.75" customHeight="1">
      <c r="A154" s="75" t="s">
        <v>333</v>
      </c>
      <c r="B154" s="75" t="s">
        <v>468</v>
      </c>
      <c r="C154" s="75" t="s">
        <v>469</v>
      </c>
      <c r="D154" s="75" t="s">
        <v>33</v>
      </c>
      <c r="E154" s="75">
        <v>1</v>
      </c>
      <c r="F154" s="75">
        <v>0.16</v>
      </c>
      <c r="G154" s="75">
        <v>21.312197999999999</v>
      </c>
      <c r="H154" s="75">
        <v>-157.660574</v>
      </c>
      <c r="I154" s="75">
        <v>21.31016</v>
      </c>
      <c r="J154" s="75">
        <v>-157.65931699999999</v>
      </c>
    </row>
    <row r="155" spans="1:10" ht="12.75" customHeight="1">
      <c r="A155" s="75" t="s">
        <v>333</v>
      </c>
      <c r="B155" s="75" t="s">
        <v>470</v>
      </c>
      <c r="C155" s="75" t="s">
        <v>471</v>
      </c>
      <c r="D155" s="75" t="s">
        <v>33</v>
      </c>
      <c r="E155" s="75">
        <v>3</v>
      </c>
      <c r="F155" s="75">
        <v>0.22</v>
      </c>
      <c r="G155" s="75">
        <v>21.557614000000001</v>
      </c>
      <c r="H155" s="75">
        <v>-157.855737</v>
      </c>
      <c r="I155" s="75">
        <v>21.558358999999999</v>
      </c>
      <c r="J155" s="75">
        <v>-157.858835</v>
      </c>
    </row>
    <row r="156" spans="1:10" ht="12.75" customHeight="1">
      <c r="A156" s="75" t="s">
        <v>333</v>
      </c>
      <c r="B156" s="75" t="s">
        <v>472</v>
      </c>
      <c r="C156" s="75" t="s">
        <v>473</v>
      </c>
      <c r="D156" s="75" t="s">
        <v>33</v>
      </c>
      <c r="E156" s="75">
        <v>3</v>
      </c>
      <c r="F156" s="75">
        <v>0.91</v>
      </c>
      <c r="G156" s="75">
        <v>21.524380000000001</v>
      </c>
      <c r="H156" s="75">
        <v>-158.22945999999999</v>
      </c>
      <c r="I156" s="75">
        <v>21.53781</v>
      </c>
      <c r="J156" s="75">
        <v>-158.23181</v>
      </c>
    </row>
    <row r="157" spans="1:10" ht="12.75" customHeight="1">
      <c r="A157" s="75" t="s">
        <v>333</v>
      </c>
      <c r="B157" s="75" t="s">
        <v>474</v>
      </c>
      <c r="C157" s="75" t="s">
        <v>475</v>
      </c>
      <c r="D157" s="75" t="s">
        <v>33</v>
      </c>
      <c r="E157" s="75">
        <v>1</v>
      </c>
      <c r="F157" s="75">
        <v>1.17</v>
      </c>
      <c r="G157" s="75">
        <v>21.672481000000001</v>
      </c>
      <c r="H157" s="75">
        <v>-157.93606700000001</v>
      </c>
      <c r="I157" s="75">
        <v>21.661180999999999</v>
      </c>
      <c r="J157" s="75">
        <v>-157.92713000000001</v>
      </c>
    </row>
    <row r="158" spans="1:10" ht="12.75" customHeight="1">
      <c r="A158" s="75" t="s">
        <v>333</v>
      </c>
      <c r="B158" s="75" t="s">
        <v>476</v>
      </c>
      <c r="C158" s="75" t="s">
        <v>477</v>
      </c>
      <c r="D158" s="75" t="s">
        <v>33</v>
      </c>
      <c r="E158" s="75">
        <v>3</v>
      </c>
      <c r="F158" s="75">
        <v>0.52</v>
      </c>
      <c r="G158" s="75">
        <v>21.357855000000001</v>
      </c>
      <c r="H158" s="75">
        <v>-158.131236</v>
      </c>
      <c r="I158" s="75">
        <v>21.363302000000001</v>
      </c>
      <c r="J158" s="75">
        <v>-158.13360299999999</v>
      </c>
    </row>
    <row r="159" spans="1:10" ht="12.75" customHeight="1">
      <c r="A159" s="75" t="s">
        <v>333</v>
      </c>
      <c r="B159" s="75" t="s">
        <v>478</v>
      </c>
      <c r="C159" s="75" t="s">
        <v>479</v>
      </c>
      <c r="D159" s="75" t="s">
        <v>33</v>
      </c>
      <c r="E159" s="75">
        <v>3</v>
      </c>
      <c r="F159" s="75">
        <v>0.34</v>
      </c>
      <c r="G159" s="75">
        <v>21.458929999999999</v>
      </c>
      <c r="H159" s="75">
        <v>-158.20560900000001</v>
      </c>
      <c r="I159" s="75">
        <v>21.460867</v>
      </c>
      <c r="J159" s="75">
        <v>-158.210183</v>
      </c>
    </row>
    <row r="160" spans="1:10" ht="12.75" customHeight="1">
      <c r="A160" s="75" t="s">
        <v>333</v>
      </c>
      <c r="B160" s="75" t="s">
        <v>480</v>
      </c>
      <c r="C160" s="75" t="s">
        <v>481</v>
      </c>
      <c r="D160" s="75" t="s">
        <v>33</v>
      </c>
      <c r="E160" s="75">
        <v>3</v>
      </c>
      <c r="F160" s="75">
        <v>8.74</v>
      </c>
      <c r="G160" s="75">
        <v>21.259177999999999</v>
      </c>
      <c r="H160" s="75">
        <v>-157.70717400000001</v>
      </c>
      <c r="I160" s="75">
        <v>21.255623</v>
      </c>
      <c r="J160" s="75">
        <v>-157.79126099999999</v>
      </c>
    </row>
    <row r="161" spans="1:10" ht="12.75" customHeight="1">
      <c r="A161" s="75" t="s">
        <v>333</v>
      </c>
      <c r="B161" s="75" t="s">
        <v>482</v>
      </c>
      <c r="C161" s="75" t="s">
        <v>483</v>
      </c>
      <c r="D161" s="75" t="s">
        <v>33</v>
      </c>
      <c r="E161" s="75">
        <v>3</v>
      </c>
      <c r="F161" s="75">
        <v>7.8</v>
      </c>
      <c r="G161" s="75">
        <v>21.579152000000001</v>
      </c>
      <c r="H161" s="75">
        <v>-158.23062899999999</v>
      </c>
      <c r="I161" s="75">
        <v>21.582042000000001</v>
      </c>
      <c r="J161" s="75">
        <v>-158.11918600000001</v>
      </c>
    </row>
    <row r="162" spans="1:10" ht="12.75" customHeight="1">
      <c r="A162" s="75" t="s">
        <v>333</v>
      </c>
      <c r="B162" s="75" t="s">
        <v>484</v>
      </c>
      <c r="C162" s="75" t="s">
        <v>485</v>
      </c>
      <c r="D162" s="75" t="s">
        <v>33</v>
      </c>
      <c r="E162" s="75">
        <v>3</v>
      </c>
      <c r="F162" s="75">
        <v>0.21</v>
      </c>
      <c r="G162" s="75">
        <v>21.385352999999999</v>
      </c>
      <c r="H162" s="75">
        <v>-158.15042099999999</v>
      </c>
      <c r="I162" s="75">
        <v>21.387561999999999</v>
      </c>
      <c r="J162" s="75">
        <v>-158.152536</v>
      </c>
    </row>
    <row r="163" spans="1:10" ht="12.75" customHeight="1">
      <c r="A163" s="75" t="s">
        <v>333</v>
      </c>
      <c r="B163" s="75" t="s">
        <v>486</v>
      </c>
      <c r="C163" s="75" t="s">
        <v>487</v>
      </c>
      <c r="D163" s="75" t="s">
        <v>33</v>
      </c>
      <c r="E163" s="75">
        <v>1</v>
      </c>
      <c r="F163" s="75">
        <v>0.35</v>
      </c>
      <c r="G163" s="75">
        <v>21.372039000000001</v>
      </c>
      <c r="H163" s="75">
        <v>-158.13913299999999</v>
      </c>
      <c r="I163" s="75">
        <v>21.378378999999999</v>
      </c>
      <c r="J163" s="75">
        <v>-158.14447200000001</v>
      </c>
    </row>
    <row r="164" spans="1:10" ht="12.75" customHeight="1">
      <c r="A164" s="75" t="s">
        <v>333</v>
      </c>
      <c r="B164" s="75" t="s">
        <v>488</v>
      </c>
      <c r="C164" s="75" t="s">
        <v>489</v>
      </c>
      <c r="D164" s="75" t="s">
        <v>33</v>
      </c>
      <c r="E164" s="75">
        <v>3</v>
      </c>
      <c r="F164" s="75">
        <v>1.55</v>
      </c>
      <c r="G164" s="75">
        <v>21.301303000000001</v>
      </c>
      <c r="H164" s="75">
        <v>-158.050016</v>
      </c>
      <c r="I164" s="75">
        <v>21.298506</v>
      </c>
      <c r="J164" s="75">
        <v>-158.073543</v>
      </c>
    </row>
    <row r="165" spans="1:10" ht="12.75" customHeight="1">
      <c r="A165" s="75" t="s">
        <v>333</v>
      </c>
      <c r="B165" s="75" t="s">
        <v>490</v>
      </c>
      <c r="C165" s="75" t="s">
        <v>491</v>
      </c>
      <c r="D165" s="75" t="s">
        <v>33</v>
      </c>
      <c r="E165" s="75">
        <v>3</v>
      </c>
      <c r="F165" s="75">
        <v>2.0099999999999998</v>
      </c>
      <c r="G165" s="75">
        <v>21.461839999999999</v>
      </c>
      <c r="H165" s="75">
        <v>-157.763701</v>
      </c>
      <c r="I165" s="75">
        <v>21.455908999999998</v>
      </c>
      <c r="J165" s="75">
        <v>-157.737628</v>
      </c>
    </row>
    <row r="166" spans="1:10" ht="12.75" customHeight="1">
      <c r="A166" s="75" t="s">
        <v>333</v>
      </c>
      <c r="B166" s="75" t="s">
        <v>492</v>
      </c>
      <c r="C166" s="75" t="s">
        <v>493</v>
      </c>
      <c r="D166" s="75" t="s">
        <v>33</v>
      </c>
      <c r="E166" s="75">
        <v>3</v>
      </c>
      <c r="F166" s="75">
        <v>1.44</v>
      </c>
      <c r="G166" s="75">
        <v>21.505388</v>
      </c>
      <c r="H166" s="75">
        <v>-158.22923800000001</v>
      </c>
      <c r="I166" s="75">
        <v>21.524380000000001</v>
      </c>
      <c r="J166" s="75">
        <v>-158.22945999999999</v>
      </c>
    </row>
    <row r="167" spans="1:10" ht="12.75" customHeight="1">
      <c r="A167" s="75" t="s">
        <v>333</v>
      </c>
      <c r="B167" s="75" t="s">
        <v>494</v>
      </c>
      <c r="C167" s="75" t="s">
        <v>495</v>
      </c>
      <c r="D167" s="75" t="s">
        <v>33</v>
      </c>
      <c r="E167" s="75">
        <v>3</v>
      </c>
      <c r="F167" s="75">
        <v>0.71</v>
      </c>
      <c r="G167" s="75">
        <v>21.306190000000001</v>
      </c>
      <c r="H167" s="75">
        <v>-158.02194800000001</v>
      </c>
      <c r="I167" s="75">
        <v>21.304472000000001</v>
      </c>
      <c r="J167" s="75">
        <v>-158.032569</v>
      </c>
    </row>
    <row r="168" spans="1:10" ht="12.75" customHeight="1">
      <c r="A168" s="75" t="s">
        <v>333</v>
      </c>
      <c r="B168" s="75" t="s">
        <v>496</v>
      </c>
      <c r="C168" s="75" t="s">
        <v>497</v>
      </c>
      <c r="D168" s="75" t="s">
        <v>33</v>
      </c>
      <c r="E168" s="75">
        <v>2</v>
      </c>
      <c r="F168" s="75">
        <v>0.03</v>
      </c>
      <c r="G168" s="75">
        <v>21.26201</v>
      </c>
      <c r="H168" s="75">
        <v>-157.82151400000001</v>
      </c>
      <c r="I168" s="75">
        <v>21.262414</v>
      </c>
      <c r="J168" s="75">
        <v>-157.82171</v>
      </c>
    </row>
    <row r="169" spans="1:10" ht="12.75" customHeight="1">
      <c r="A169" s="75" t="s">
        <v>333</v>
      </c>
      <c r="B169" s="75" t="s">
        <v>498</v>
      </c>
      <c r="C169" s="75" t="s">
        <v>499</v>
      </c>
      <c r="D169" s="75" t="s">
        <v>33</v>
      </c>
      <c r="E169" s="75">
        <v>2</v>
      </c>
      <c r="F169" s="75">
        <v>0.49</v>
      </c>
      <c r="G169" s="75">
        <v>21.693977</v>
      </c>
      <c r="H169" s="75">
        <v>-158.01869300000001</v>
      </c>
      <c r="I169" s="75">
        <v>21.698155</v>
      </c>
      <c r="J169" s="75">
        <v>-158.01317399999999</v>
      </c>
    </row>
    <row r="170" spans="1:10" ht="12.75" customHeight="1">
      <c r="A170" s="75" t="s">
        <v>333</v>
      </c>
      <c r="B170" s="75" t="s">
        <v>500</v>
      </c>
      <c r="C170" s="75" t="s">
        <v>501</v>
      </c>
      <c r="D170" s="75" t="s">
        <v>33</v>
      </c>
      <c r="E170" s="75">
        <v>2</v>
      </c>
      <c r="F170" s="75">
        <v>0.28000000000000003</v>
      </c>
      <c r="G170" s="75">
        <v>21.613624000000002</v>
      </c>
      <c r="H170" s="75">
        <v>-158.09459200000001</v>
      </c>
      <c r="I170" s="75">
        <v>21.614493</v>
      </c>
      <c r="J170" s="75">
        <v>-158.09019000000001</v>
      </c>
    </row>
    <row r="171" spans="1:10" ht="12.75" customHeight="1">
      <c r="A171" s="75" t="s">
        <v>333</v>
      </c>
      <c r="B171" s="75" t="s">
        <v>502</v>
      </c>
      <c r="C171" s="75" t="s">
        <v>503</v>
      </c>
      <c r="D171" s="75" t="s">
        <v>33</v>
      </c>
      <c r="E171" s="75">
        <v>3</v>
      </c>
      <c r="F171" s="75">
        <v>0.32</v>
      </c>
      <c r="G171" s="75">
        <v>21.461079000000002</v>
      </c>
      <c r="H171" s="75">
        <v>-158.21292299999999</v>
      </c>
      <c r="I171" s="75">
        <v>21.464893</v>
      </c>
      <c r="J171" s="75">
        <v>-158.21520899999999</v>
      </c>
    </row>
    <row r="172" spans="1:10" ht="12.75" customHeight="1">
      <c r="A172" s="75" t="s">
        <v>333</v>
      </c>
      <c r="B172" s="75" t="s">
        <v>504</v>
      </c>
      <c r="C172" s="75" t="s">
        <v>505</v>
      </c>
      <c r="D172" s="75" t="s">
        <v>33</v>
      </c>
      <c r="E172" s="75">
        <v>3</v>
      </c>
      <c r="F172" s="75">
        <v>0.52</v>
      </c>
      <c r="G172" s="75">
        <v>21.291356</v>
      </c>
      <c r="H172" s="75">
        <v>-157.85548199999999</v>
      </c>
      <c r="I172" s="75">
        <v>21.291285999999999</v>
      </c>
      <c r="J172" s="75">
        <v>-157.86214000000001</v>
      </c>
    </row>
    <row r="173" spans="1:10" ht="12.75" customHeight="1">
      <c r="A173" s="75" t="s">
        <v>333</v>
      </c>
      <c r="B173" s="75" t="s">
        <v>506</v>
      </c>
      <c r="C173" s="75" t="s">
        <v>507</v>
      </c>
      <c r="D173" s="75" t="s">
        <v>33</v>
      </c>
      <c r="E173" s="75">
        <v>1</v>
      </c>
      <c r="F173" s="75">
        <v>0.22</v>
      </c>
      <c r="G173" s="75">
        <v>21.44116</v>
      </c>
      <c r="H173" s="75">
        <v>-158.190719</v>
      </c>
      <c r="I173" s="75">
        <v>21.443964000000001</v>
      </c>
      <c r="J173" s="75">
        <v>-158.18934300000001</v>
      </c>
    </row>
    <row r="174" spans="1:10" ht="12.75" customHeight="1">
      <c r="A174" s="75" t="s">
        <v>333</v>
      </c>
      <c r="B174" s="75" t="s">
        <v>508</v>
      </c>
      <c r="C174" s="75" t="s">
        <v>509</v>
      </c>
      <c r="D174" s="75" t="s">
        <v>33</v>
      </c>
      <c r="E174" s="75">
        <v>3</v>
      </c>
      <c r="F174" s="75">
        <v>0.32</v>
      </c>
      <c r="G174" s="75">
        <v>21.634031</v>
      </c>
      <c r="H174" s="75">
        <v>-157.918924</v>
      </c>
      <c r="I174" s="75">
        <v>21.630177</v>
      </c>
      <c r="J174" s="75">
        <v>-157.92102800000001</v>
      </c>
    </row>
    <row r="175" spans="1:10" ht="12.75" customHeight="1">
      <c r="A175" s="75" t="s">
        <v>333</v>
      </c>
      <c r="B175" s="75" t="s">
        <v>510</v>
      </c>
      <c r="C175" s="75" t="s">
        <v>511</v>
      </c>
      <c r="D175" s="75" t="s">
        <v>33</v>
      </c>
      <c r="E175" s="75">
        <v>3</v>
      </c>
      <c r="F175" s="75">
        <v>0.81</v>
      </c>
      <c r="G175" s="75">
        <v>21.583061000000001</v>
      </c>
      <c r="H175" s="75">
        <v>-158.14315300000001</v>
      </c>
      <c r="I175" s="75">
        <v>21.583233</v>
      </c>
      <c r="J175" s="75">
        <v>-158.134343</v>
      </c>
    </row>
    <row r="176" spans="1:10" ht="12.75" customHeight="1">
      <c r="A176" s="75" t="s">
        <v>333</v>
      </c>
      <c r="B176" s="75" t="s">
        <v>512</v>
      </c>
      <c r="C176" s="75" t="s">
        <v>513</v>
      </c>
      <c r="D176" s="75" t="s">
        <v>33</v>
      </c>
      <c r="E176" s="75">
        <v>3</v>
      </c>
      <c r="F176" s="75">
        <v>0.16</v>
      </c>
      <c r="G176" s="75">
        <v>21.396753</v>
      </c>
      <c r="H176" s="75">
        <v>-158.16439</v>
      </c>
      <c r="I176" s="75">
        <v>21.397174</v>
      </c>
      <c r="J176" s="75">
        <v>-158.166382</v>
      </c>
    </row>
    <row r="177" spans="1:10" ht="12.75" customHeight="1">
      <c r="A177" s="75" t="s">
        <v>333</v>
      </c>
      <c r="B177" s="75" t="s">
        <v>514</v>
      </c>
      <c r="C177" s="75" t="s">
        <v>515</v>
      </c>
      <c r="D177" s="75" t="s">
        <v>33</v>
      </c>
      <c r="E177" s="75">
        <v>2</v>
      </c>
      <c r="F177" s="75">
        <v>0.37</v>
      </c>
      <c r="G177" s="75">
        <v>21.578861</v>
      </c>
      <c r="H177" s="75">
        <v>-157.884578</v>
      </c>
      <c r="I177" s="75">
        <v>21.576129999999999</v>
      </c>
      <c r="J177" s="75">
        <v>-157.87984800000001</v>
      </c>
    </row>
    <row r="178" spans="1:10" ht="12.75" customHeight="1">
      <c r="A178" s="75" t="s">
        <v>333</v>
      </c>
      <c r="B178" s="75" t="s">
        <v>516</v>
      </c>
      <c r="C178" s="75" t="s">
        <v>517</v>
      </c>
      <c r="D178" s="75" t="s">
        <v>33</v>
      </c>
      <c r="E178" s="75">
        <v>3</v>
      </c>
      <c r="F178" s="75">
        <v>0.83</v>
      </c>
      <c r="G178" s="75">
        <v>21.645520000000001</v>
      </c>
      <c r="H178" s="75">
        <v>-158.064189</v>
      </c>
      <c r="I178" s="75">
        <v>21.658498000000002</v>
      </c>
      <c r="J178" s="75">
        <v>-158.05897899999999</v>
      </c>
    </row>
    <row r="179" spans="1:10" ht="12.75" customHeight="1">
      <c r="A179" s="75" t="s">
        <v>333</v>
      </c>
      <c r="B179" s="75" t="s">
        <v>518</v>
      </c>
      <c r="C179" s="75" t="s">
        <v>519</v>
      </c>
      <c r="D179" s="75" t="s">
        <v>33</v>
      </c>
      <c r="E179" s="75">
        <v>1</v>
      </c>
      <c r="F179" s="75">
        <v>0.25</v>
      </c>
      <c r="G179" s="75">
        <v>21.265091999999999</v>
      </c>
      <c r="H179" s="75">
        <v>-157.82198700000001</v>
      </c>
      <c r="I179" s="75">
        <v>21.268501000000001</v>
      </c>
      <c r="J179" s="75">
        <v>-157.822889</v>
      </c>
    </row>
    <row r="180" spans="1:10" ht="12.75" customHeight="1">
      <c r="A180" s="75" t="s">
        <v>333</v>
      </c>
      <c r="B180" s="75" t="s">
        <v>520</v>
      </c>
      <c r="C180" s="75" t="s">
        <v>521</v>
      </c>
      <c r="D180" s="75" t="s">
        <v>33</v>
      </c>
      <c r="E180" s="75">
        <v>1</v>
      </c>
      <c r="F180" s="75">
        <v>0.38</v>
      </c>
      <c r="G180" s="75">
        <v>21.275841</v>
      </c>
      <c r="H180" s="75">
        <v>-157.82620299999999</v>
      </c>
      <c r="I180" s="75">
        <v>21.277142999999999</v>
      </c>
      <c r="J180" s="75">
        <v>-157.83148600000001</v>
      </c>
    </row>
    <row r="181" spans="1:10" ht="12.75" customHeight="1">
      <c r="A181" s="75" t="s">
        <v>333</v>
      </c>
      <c r="B181" s="75" t="s">
        <v>522</v>
      </c>
      <c r="C181" s="75" t="s">
        <v>523</v>
      </c>
      <c r="D181" s="75" t="s">
        <v>33</v>
      </c>
      <c r="E181" s="75">
        <v>3</v>
      </c>
      <c r="F181" s="75">
        <v>2.25</v>
      </c>
      <c r="G181" s="75">
        <v>21.303189</v>
      </c>
      <c r="H181" s="75">
        <v>-157.870023</v>
      </c>
      <c r="I181" s="75">
        <v>21.311862000000001</v>
      </c>
      <c r="J181" s="75">
        <v>-157.889431</v>
      </c>
    </row>
    <row r="182" spans="1:10" ht="12.75" customHeight="1">
      <c r="A182" s="75" t="s">
        <v>333</v>
      </c>
      <c r="B182" s="75" t="s">
        <v>524</v>
      </c>
      <c r="C182" s="75" t="s">
        <v>525</v>
      </c>
      <c r="D182" s="75" t="s">
        <v>33</v>
      </c>
      <c r="E182" s="75">
        <v>1</v>
      </c>
      <c r="F182" s="75">
        <v>0.71</v>
      </c>
      <c r="G182" s="75">
        <v>21.289524</v>
      </c>
      <c r="H182" s="75">
        <v>-157.665693</v>
      </c>
      <c r="I182" s="75">
        <v>21.284965</v>
      </c>
      <c r="J182" s="75">
        <v>-157.67473699999999</v>
      </c>
    </row>
    <row r="183" spans="1:10" ht="12.75" customHeight="1">
      <c r="A183" s="75" t="s">
        <v>333</v>
      </c>
      <c r="B183" s="75" t="s">
        <v>526</v>
      </c>
      <c r="C183" s="75" t="s">
        <v>527</v>
      </c>
      <c r="D183" s="75" t="s">
        <v>33</v>
      </c>
      <c r="E183" s="75">
        <v>1</v>
      </c>
      <c r="F183" s="75">
        <v>0.11</v>
      </c>
      <c r="G183" s="75">
        <v>21.262414</v>
      </c>
      <c r="H183" s="75">
        <v>-157.82171</v>
      </c>
      <c r="I183" s="75">
        <v>21.264032</v>
      </c>
      <c r="J183" s="75">
        <v>-157.82202699999999</v>
      </c>
    </row>
    <row r="184" spans="1:10" ht="12.75" customHeight="1">
      <c r="A184" s="75" t="s">
        <v>333</v>
      </c>
      <c r="B184" s="75" t="s">
        <v>528</v>
      </c>
      <c r="C184" s="75" t="s">
        <v>529</v>
      </c>
      <c r="D184" s="75" t="s">
        <v>33</v>
      </c>
      <c r="E184" s="75">
        <v>1</v>
      </c>
      <c r="F184" s="75">
        <v>0.41</v>
      </c>
      <c r="G184" s="75">
        <v>21.665732999999999</v>
      </c>
      <c r="H184" s="75">
        <v>-158.05098699999999</v>
      </c>
      <c r="I184" s="75">
        <v>21.670051000000001</v>
      </c>
      <c r="J184" s="75">
        <v>-158.04728600000001</v>
      </c>
    </row>
    <row r="185" spans="1:10" ht="12.75" customHeight="1">
      <c r="A185" s="75" t="s">
        <v>333</v>
      </c>
      <c r="B185" s="75" t="s">
        <v>530</v>
      </c>
      <c r="C185" s="75" t="s">
        <v>531</v>
      </c>
      <c r="D185" s="75" t="s">
        <v>33</v>
      </c>
      <c r="E185" s="75">
        <v>3</v>
      </c>
      <c r="F185" s="75">
        <v>0.19</v>
      </c>
      <c r="G185" s="75">
        <v>21.557651</v>
      </c>
      <c r="H185" s="75">
        <v>-157.85450599999999</v>
      </c>
      <c r="I185" s="75">
        <v>21.556334</v>
      </c>
      <c r="J185" s="75">
        <v>-157.852149</v>
      </c>
    </row>
    <row r="186" spans="1:10" ht="12.75" customHeight="1">
      <c r="A186" s="75" t="s">
        <v>333</v>
      </c>
      <c r="B186" s="75" t="s">
        <v>532</v>
      </c>
      <c r="C186" s="75" t="s">
        <v>533</v>
      </c>
      <c r="D186" s="75" t="s">
        <v>33</v>
      </c>
      <c r="E186" s="75">
        <v>2</v>
      </c>
      <c r="F186" s="75">
        <v>0.14000000000000001</v>
      </c>
      <c r="G186" s="75">
        <v>21.259488000000001</v>
      </c>
      <c r="H186" s="75">
        <v>-157.81969799999999</v>
      </c>
      <c r="I186" s="75">
        <v>21.261071000000001</v>
      </c>
      <c r="J186" s="75">
        <v>-157.82105799999999</v>
      </c>
    </row>
    <row r="187" spans="1:10" ht="12.75" customHeight="1">
      <c r="A187" s="75" t="s">
        <v>333</v>
      </c>
      <c r="B187" s="75" t="s">
        <v>534</v>
      </c>
      <c r="C187" s="75" t="s">
        <v>535</v>
      </c>
      <c r="D187" s="75" t="s">
        <v>33</v>
      </c>
      <c r="E187" s="75">
        <v>3</v>
      </c>
      <c r="F187" s="75">
        <v>1.19</v>
      </c>
      <c r="G187" s="75">
        <v>21.700661</v>
      </c>
      <c r="H187" s="75">
        <v>-158.009221</v>
      </c>
      <c r="I187" s="75">
        <v>21.706755000000001</v>
      </c>
      <c r="J187" s="75">
        <v>-157.99931000000001</v>
      </c>
    </row>
    <row r="188" spans="1:10" ht="12.75" customHeight="1">
      <c r="A188" s="75" t="s">
        <v>333</v>
      </c>
      <c r="B188" s="75" t="s">
        <v>536</v>
      </c>
      <c r="C188" s="75" t="s">
        <v>537</v>
      </c>
      <c r="D188" s="75" t="s">
        <v>33</v>
      </c>
      <c r="E188" s="75">
        <v>2</v>
      </c>
      <c r="F188" s="75">
        <v>1.06</v>
      </c>
      <c r="G188" s="75">
        <v>21.381097</v>
      </c>
      <c r="H188" s="75">
        <v>-158.14692299999999</v>
      </c>
      <c r="I188" s="75">
        <v>21.385352999999999</v>
      </c>
      <c r="J188" s="75">
        <v>-158.15042099999999</v>
      </c>
    </row>
    <row r="189" spans="1:10" ht="12.75" customHeight="1">
      <c r="A189" s="75" t="s">
        <v>333</v>
      </c>
      <c r="B189" s="75" t="s">
        <v>538</v>
      </c>
      <c r="C189" s="75" t="s">
        <v>539</v>
      </c>
      <c r="D189" s="75" t="s">
        <v>33</v>
      </c>
      <c r="E189" s="75">
        <v>3</v>
      </c>
      <c r="F189" s="75">
        <v>0.46</v>
      </c>
      <c r="G189" s="75">
        <v>21.443964000000001</v>
      </c>
      <c r="H189" s="75">
        <v>-158.18934300000001</v>
      </c>
      <c r="I189" s="75">
        <v>21.453389999999999</v>
      </c>
      <c r="J189" s="75">
        <v>-158.201402</v>
      </c>
    </row>
    <row r="190" spans="1:10" ht="12.75" customHeight="1">
      <c r="A190" s="75" t="s">
        <v>333</v>
      </c>
      <c r="B190" s="75" t="s">
        <v>540</v>
      </c>
      <c r="C190" s="75" t="s">
        <v>541</v>
      </c>
      <c r="D190" s="75" t="s">
        <v>33</v>
      </c>
      <c r="E190" s="75">
        <v>3</v>
      </c>
      <c r="F190" s="75">
        <v>0.72</v>
      </c>
      <c r="G190" s="75">
        <v>21.453389999999999</v>
      </c>
      <c r="H190" s="75">
        <v>-158.201402</v>
      </c>
      <c r="I190" s="75">
        <v>21.448791</v>
      </c>
      <c r="J190" s="75">
        <v>-158.19378399999999</v>
      </c>
    </row>
    <row r="191" spans="1:10" ht="12.75" customHeight="1">
      <c r="A191" s="75" t="s">
        <v>333</v>
      </c>
      <c r="B191" s="75" t="s">
        <v>542</v>
      </c>
      <c r="C191" s="75" t="s">
        <v>543</v>
      </c>
      <c r="D191" s="75" t="s">
        <v>33</v>
      </c>
      <c r="E191" s="75">
        <v>2</v>
      </c>
      <c r="F191" s="75">
        <v>0.11</v>
      </c>
      <c r="G191" s="75">
        <v>21.693006</v>
      </c>
      <c r="H191" s="75">
        <v>-158.019948</v>
      </c>
      <c r="I191" s="75">
        <v>21.693977</v>
      </c>
      <c r="J191" s="75">
        <v>-158.01869300000001</v>
      </c>
    </row>
    <row r="192" spans="1:10" ht="12.75" customHeight="1">
      <c r="A192" s="75" t="s">
        <v>333</v>
      </c>
      <c r="B192" s="75" t="s">
        <v>544</v>
      </c>
      <c r="C192" s="75" t="s">
        <v>545</v>
      </c>
      <c r="D192" s="75" t="s">
        <v>33</v>
      </c>
      <c r="E192" s="75">
        <v>2</v>
      </c>
      <c r="F192" s="75">
        <v>0.03</v>
      </c>
      <c r="G192" s="75">
        <v>21.275476000000001</v>
      </c>
      <c r="H192" s="75">
        <v>-157.82586599999999</v>
      </c>
      <c r="I192" s="75">
        <v>21.275841</v>
      </c>
      <c r="J192" s="75">
        <v>-157.82620299999999</v>
      </c>
    </row>
    <row r="193" spans="1:10" ht="12.75" customHeight="1">
      <c r="A193" s="75" t="s">
        <v>333</v>
      </c>
      <c r="B193" s="75" t="s">
        <v>954</v>
      </c>
      <c r="C193" s="75" t="s">
        <v>955</v>
      </c>
      <c r="D193" s="75" t="s">
        <v>33</v>
      </c>
      <c r="E193" s="75">
        <v>1</v>
      </c>
      <c r="F193" s="75">
        <v>0.68</v>
      </c>
      <c r="G193" s="75">
        <v>21.339780000000001</v>
      </c>
      <c r="H193" s="75">
        <v>-157.694627</v>
      </c>
      <c r="I193" s="75">
        <v>21.341864000000001</v>
      </c>
      <c r="J193" s="75">
        <v>-157.69972999999999</v>
      </c>
    </row>
    <row r="194" spans="1:10" ht="12.75" customHeight="1">
      <c r="A194" s="75" t="s">
        <v>333</v>
      </c>
      <c r="B194" s="75" t="s">
        <v>546</v>
      </c>
      <c r="C194" s="75" t="s">
        <v>547</v>
      </c>
      <c r="D194" s="75" t="s">
        <v>33</v>
      </c>
      <c r="E194" s="75">
        <v>1</v>
      </c>
      <c r="F194" s="75">
        <v>0.37</v>
      </c>
      <c r="G194" s="75">
        <v>21.638134999999998</v>
      </c>
      <c r="H194" s="75">
        <v>-158.065865</v>
      </c>
      <c r="I194" s="75">
        <v>21.642484</v>
      </c>
      <c r="J194" s="75">
        <v>-158.063039</v>
      </c>
    </row>
    <row r="195" spans="1:10" ht="12.75" customHeight="1">
      <c r="A195" s="75" t="s">
        <v>333</v>
      </c>
      <c r="B195" s="75" t="s">
        <v>548</v>
      </c>
      <c r="C195" s="75" t="s">
        <v>549</v>
      </c>
      <c r="D195" s="75" t="s">
        <v>33</v>
      </c>
      <c r="E195" s="75">
        <v>3</v>
      </c>
      <c r="F195" s="75">
        <v>0.28000000000000003</v>
      </c>
      <c r="G195" s="75">
        <v>21.291523999999999</v>
      </c>
      <c r="H195" s="75">
        <v>-157.66196400000001</v>
      </c>
      <c r="I195" s="75">
        <v>21.289524</v>
      </c>
      <c r="J195" s="75">
        <v>-157.665693</v>
      </c>
    </row>
    <row r="196" spans="1:10" ht="12.75" customHeight="1">
      <c r="A196" s="75" t="s">
        <v>333</v>
      </c>
      <c r="B196" s="75" t="s">
        <v>550</v>
      </c>
      <c r="C196" s="75" t="s">
        <v>551</v>
      </c>
      <c r="D196" s="75" t="s">
        <v>33</v>
      </c>
      <c r="E196" s="75">
        <v>1</v>
      </c>
      <c r="F196" s="75">
        <v>0.41</v>
      </c>
      <c r="G196" s="75">
        <v>21.303594</v>
      </c>
      <c r="H196" s="75">
        <v>-158.04431299999999</v>
      </c>
      <c r="I196" s="75">
        <v>21.301303000000001</v>
      </c>
      <c r="J196" s="75">
        <v>-158.050016</v>
      </c>
    </row>
    <row r="197" spans="1:10" ht="12.75" customHeight="1">
      <c r="A197" s="76" t="s">
        <v>333</v>
      </c>
      <c r="B197" s="76" t="s">
        <v>552</v>
      </c>
      <c r="C197" s="76" t="s">
        <v>553</v>
      </c>
      <c r="D197" s="76" t="s">
        <v>33</v>
      </c>
      <c r="E197" s="76">
        <v>3</v>
      </c>
      <c r="F197" s="76">
        <v>0.7</v>
      </c>
      <c r="G197" s="76">
        <v>21.546579000000001</v>
      </c>
      <c r="H197" s="76">
        <v>-158.24059600000001</v>
      </c>
      <c r="I197" s="76">
        <v>21.554117000000002</v>
      </c>
      <c r="J197" s="76">
        <v>-158.24763799999999</v>
      </c>
    </row>
    <row r="198" spans="1:10" ht="12.75" customHeight="1">
      <c r="A198" s="33"/>
      <c r="B198" s="34">
        <f>COUNTA(B86:B197)</f>
        <v>112</v>
      </c>
      <c r="C198" s="33"/>
      <c r="D198" s="33"/>
      <c r="E198" s="81"/>
      <c r="F198" s="144">
        <f>SUM(F86:F197)</f>
        <v>106.73999999999992</v>
      </c>
      <c r="G198" s="33"/>
      <c r="H198" s="33"/>
      <c r="I198" s="33"/>
      <c r="J198" s="33"/>
    </row>
    <row r="199" spans="1:10" ht="12.75" customHeight="1">
      <c r="A199" s="33"/>
      <c r="B199" s="33"/>
      <c r="C199" s="33"/>
      <c r="D199" s="33"/>
      <c r="E199" s="57"/>
      <c r="G199" s="33"/>
      <c r="H199" s="33"/>
      <c r="I199" s="33"/>
      <c r="J199" s="33"/>
    </row>
    <row r="200" spans="1:10" ht="12.75" customHeight="1">
      <c r="A200" s="75" t="s">
        <v>554</v>
      </c>
      <c r="B200" s="75" t="s">
        <v>555</v>
      </c>
      <c r="C200" s="75" t="s">
        <v>556</v>
      </c>
      <c r="D200" s="75" t="s">
        <v>33</v>
      </c>
      <c r="E200" s="75">
        <v>3</v>
      </c>
      <c r="F200" s="75">
        <v>1.1200000000000001</v>
      </c>
      <c r="G200" s="75">
        <v>22.170287999999999</v>
      </c>
      <c r="H200" s="75">
        <v>-159.31109699999999</v>
      </c>
      <c r="I200" s="75">
        <v>22.157601</v>
      </c>
      <c r="J200" s="75">
        <v>-159.305035</v>
      </c>
    </row>
    <row r="201" spans="1:10" ht="12.75" customHeight="1">
      <c r="A201" s="75" t="s">
        <v>554</v>
      </c>
      <c r="B201" s="75" t="s">
        <v>557</v>
      </c>
      <c r="C201" s="75" t="s">
        <v>558</v>
      </c>
      <c r="D201" s="75" t="s">
        <v>33</v>
      </c>
      <c r="E201" s="75">
        <v>3</v>
      </c>
      <c r="F201" s="75">
        <v>1.19</v>
      </c>
      <c r="G201" s="75">
        <v>22.157601</v>
      </c>
      <c r="H201" s="75">
        <v>-159.305035</v>
      </c>
      <c r="I201" s="75">
        <v>22.146377000000001</v>
      </c>
      <c r="J201" s="75">
        <v>-159.29800700000001</v>
      </c>
    </row>
    <row r="202" spans="1:10" ht="12.75" customHeight="1">
      <c r="A202" s="75" t="s">
        <v>554</v>
      </c>
      <c r="B202" s="75" t="s">
        <v>559</v>
      </c>
      <c r="C202" s="75" t="s">
        <v>560</v>
      </c>
      <c r="D202" s="75" t="s">
        <v>33</v>
      </c>
      <c r="E202" s="75">
        <v>3</v>
      </c>
      <c r="F202" s="75">
        <v>0.28999999999999998</v>
      </c>
      <c r="G202" s="75">
        <v>22.146564999999999</v>
      </c>
      <c r="H202" s="75">
        <v>-159.30249699999999</v>
      </c>
      <c r="I202" s="75">
        <v>22.146377000000001</v>
      </c>
      <c r="J202" s="75">
        <v>-159.29800700000001</v>
      </c>
    </row>
    <row r="203" spans="1:10" ht="12.75" customHeight="1">
      <c r="A203" s="75" t="s">
        <v>554</v>
      </c>
      <c r="B203" s="75" t="s">
        <v>561</v>
      </c>
      <c r="C203" s="75" t="s">
        <v>562</v>
      </c>
      <c r="D203" s="75" t="s">
        <v>33</v>
      </c>
      <c r="E203" s="75">
        <v>2</v>
      </c>
      <c r="F203" s="75">
        <v>2.87</v>
      </c>
      <c r="G203" s="75">
        <v>22.226313999999999</v>
      </c>
      <c r="H203" s="75">
        <v>-159.469044</v>
      </c>
      <c r="I203" s="75">
        <v>22.217358000000001</v>
      </c>
      <c r="J203" s="75">
        <v>-159.431196</v>
      </c>
    </row>
    <row r="204" spans="1:10" ht="12.75" customHeight="1">
      <c r="A204" s="75" t="s">
        <v>554</v>
      </c>
      <c r="B204" s="75" t="s">
        <v>563</v>
      </c>
      <c r="C204" s="75" t="s">
        <v>564</v>
      </c>
      <c r="D204" s="75" t="s">
        <v>33</v>
      </c>
      <c r="E204" s="75">
        <v>3</v>
      </c>
      <c r="F204" s="75">
        <v>0.23</v>
      </c>
      <c r="G204" s="75">
        <v>22.223769999999998</v>
      </c>
      <c r="H204" s="75">
        <v>-159.44546299999999</v>
      </c>
      <c r="I204" s="75">
        <v>22.222850000000001</v>
      </c>
      <c r="J204" s="75">
        <v>-159.44130799999999</v>
      </c>
    </row>
    <row r="205" spans="1:10" ht="12.75" customHeight="1">
      <c r="A205" s="75" t="s">
        <v>554</v>
      </c>
      <c r="B205" s="75" t="s">
        <v>565</v>
      </c>
      <c r="C205" s="75" t="s">
        <v>566</v>
      </c>
      <c r="D205" s="75" t="s">
        <v>33</v>
      </c>
      <c r="E205" s="75">
        <v>2</v>
      </c>
      <c r="F205" s="75">
        <v>0.04</v>
      </c>
      <c r="G205" s="75">
        <v>21.881325</v>
      </c>
      <c r="H205" s="75">
        <v>-159.47571300000001</v>
      </c>
      <c r="I205" s="75">
        <v>21.881588000000001</v>
      </c>
      <c r="J205" s="75">
        <v>-159.47618199999999</v>
      </c>
    </row>
    <row r="206" spans="1:10" ht="12.75" customHeight="1">
      <c r="A206" s="75" t="s">
        <v>554</v>
      </c>
      <c r="B206" s="75" t="s">
        <v>567</v>
      </c>
      <c r="C206" s="75" t="s">
        <v>568</v>
      </c>
      <c r="D206" s="75" t="s">
        <v>33</v>
      </c>
      <c r="E206" s="75">
        <v>3</v>
      </c>
      <c r="F206" s="75">
        <v>0.13</v>
      </c>
      <c r="G206" s="75">
        <v>22.212723</v>
      </c>
      <c r="H206" s="75">
        <v>-159.49719999999999</v>
      </c>
      <c r="I206" s="75">
        <v>22.214617000000001</v>
      </c>
      <c r="J206" s="75">
        <v>-159.49750499999999</v>
      </c>
    </row>
    <row r="207" spans="1:10" ht="12.75" customHeight="1">
      <c r="A207" s="75" t="s">
        <v>554</v>
      </c>
      <c r="B207" s="75" t="s">
        <v>569</v>
      </c>
      <c r="C207" s="75" t="s">
        <v>570</v>
      </c>
      <c r="D207" s="75" t="s">
        <v>33</v>
      </c>
      <c r="E207" s="75">
        <v>3</v>
      </c>
      <c r="F207" s="75">
        <v>0.05</v>
      </c>
      <c r="G207" s="75">
        <v>21.872921000000002</v>
      </c>
      <c r="H207" s="75">
        <v>-159.451007</v>
      </c>
      <c r="I207" s="75">
        <v>21.873118000000002</v>
      </c>
      <c r="J207" s="75">
        <v>-159.451706</v>
      </c>
    </row>
    <row r="208" spans="1:10" ht="12.75" customHeight="1">
      <c r="A208" s="75" t="s">
        <v>554</v>
      </c>
      <c r="B208" s="75" t="s">
        <v>571</v>
      </c>
      <c r="C208" s="75" t="s">
        <v>572</v>
      </c>
      <c r="D208" s="75" t="s">
        <v>33</v>
      </c>
      <c r="E208" s="75">
        <v>3</v>
      </c>
      <c r="F208" s="75">
        <v>0.25</v>
      </c>
      <c r="G208" s="75">
        <v>22.115887000000001</v>
      </c>
      <c r="H208" s="75">
        <v>-159.29659000000001</v>
      </c>
      <c r="I208" s="75">
        <v>22.112200999999999</v>
      </c>
      <c r="J208" s="75">
        <v>-159.29622499999999</v>
      </c>
    </row>
    <row r="209" spans="1:10" ht="12.75" customHeight="1">
      <c r="A209" s="75" t="s">
        <v>554</v>
      </c>
      <c r="B209" s="75" t="s">
        <v>573</v>
      </c>
      <c r="C209" s="75" t="s">
        <v>574</v>
      </c>
      <c r="D209" s="75" t="s">
        <v>33</v>
      </c>
      <c r="E209" s="75">
        <v>3</v>
      </c>
      <c r="F209" s="75">
        <v>0.68</v>
      </c>
      <c r="G209" s="75">
        <v>21.892624000000001</v>
      </c>
      <c r="H209" s="75">
        <v>-159.41066799999999</v>
      </c>
      <c r="I209" s="75">
        <v>21.888235999999999</v>
      </c>
      <c r="J209" s="75">
        <v>-159.417687</v>
      </c>
    </row>
    <row r="210" spans="1:10" ht="12.75" customHeight="1">
      <c r="A210" s="75" t="s">
        <v>554</v>
      </c>
      <c r="B210" s="75" t="s">
        <v>575</v>
      </c>
      <c r="C210" s="75" t="s">
        <v>576</v>
      </c>
      <c r="D210" s="75" t="s">
        <v>33</v>
      </c>
      <c r="E210" s="75">
        <v>3</v>
      </c>
      <c r="F210" s="75">
        <v>7.0000000000000007E-2</v>
      </c>
      <c r="G210" s="75">
        <v>21.897981000000001</v>
      </c>
      <c r="H210" s="75">
        <v>-159.58389099999999</v>
      </c>
      <c r="I210" s="75">
        <v>21.898337000000001</v>
      </c>
      <c r="J210" s="75">
        <v>-159.58495300000001</v>
      </c>
    </row>
    <row r="211" spans="1:10" ht="12.75" customHeight="1">
      <c r="A211" s="75" t="s">
        <v>554</v>
      </c>
      <c r="B211" s="75" t="s">
        <v>577</v>
      </c>
      <c r="C211" s="75" t="s">
        <v>578</v>
      </c>
      <c r="D211" s="75" t="s">
        <v>33</v>
      </c>
      <c r="E211" s="75">
        <v>2</v>
      </c>
      <c r="F211" s="75">
        <v>0.28999999999999998</v>
      </c>
      <c r="G211" s="75">
        <v>22.221278999999999</v>
      </c>
      <c r="H211" s="75">
        <v>-159.56764100000001</v>
      </c>
      <c r="I211" s="75">
        <v>22.221436000000001</v>
      </c>
      <c r="J211" s="75">
        <v>-159.56386900000001</v>
      </c>
    </row>
    <row r="212" spans="1:10" ht="12.75" customHeight="1">
      <c r="A212" s="75" t="s">
        <v>554</v>
      </c>
      <c r="B212" s="75" t="s">
        <v>579</v>
      </c>
      <c r="C212" s="75" t="s">
        <v>580</v>
      </c>
      <c r="D212" s="75" t="s">
        <v>33</v>
      </c>
      <c r="E212" s="75">
        <v>1</v>
      </c>
      <c r="F212" s="75">
        <v>0.67</v>
      </c>
      <c r="G212" s="75">
        <v>22.204609999999999</v>
      </c>
      <c r="H212" s="75">
        <v>-159.501341</v>
      </c>
      <c r="I212" s="75">
        <v>22.212723</v>
      </c>
      <c r="J212" s="75">
        <v>-159.49719999999999</v>
      </c>
    </row>
    <row r="213" spans="1:10" ht="12.75" customHeight="1">
      <c r="A213" s="75" t="s">
        <v>554</v>
      </c>
      <c r="B213" s="75" t="s">
        <v>581</v>
      </c>
      <c r="C213" s="75" t="s">
        <v>582</v>
      </c>
      <c r="D213" s="75" t="s">
        <v>33</v>
      </c>
      <c r="E213" s="75">
        <v>2</v>
      </c>
      <c r="F213" s="75">
        <v>0.28999999999999998</v>
      </c>
      <c r="G213" s="75">
        <v>21.994721999999999</v>
      </c>
      <c r="H213" s="75">
        <v>-159.34115199999999</v>
      </c>
      <c r="I213" s="75">
        <v>21.990873000000001</v>
      </c>
      <c r="J213" s="75">
        <v>-159.33986100000001</v>
      </c>
    </row>
    <row r="214" spans="1:10" ht="12.75" customHeight="1">
      <c r="A214" s="75" t="s">
        <v>554</v>
      </c>
      <c r="B214" s="75" t="s">
        <v>583</v>
      </c>
      <c r="C214" s="75" t="s">
        <v>584</v>
      </c>
      <c r="D214" s="75" t="s">
        <v>33</v>
      </c>
      <c r="E214" s="75">
        <v>3</v>
      </c>
      <c r="F214" s="75">
        <v>0.09</v>
      </c>
      <c r="G214" s="75">
        <v>21.899366000000001</v>
      </c>
      <c r="H214" s="75">
        <v>-159.40323599999999</v>
      </c>
      <c r="I214" s="75">
        <v>21.898586999999999</v>
      </c>
      <c r="J214" s="75">
        <v>-159.40415400000001</v>
      </c>
    </row>
    <row r="215" spans="1:10" ht="12.75" customHeight="1">
      <c r="A215" s="75" t="s">
        <v>554</v>
      </c>
      <c r="B215" s="75" t="s">
        <v>585</v>
      </c>
      <c r="C215" s="75" t="s">
        <v>586</v>
      </c>
      <c r="D215" s="75" t="s">
        <v>33</v>
      </c>
      <c r="E215" s="75">
        <v>3</v>
      </c>
      <c r="F215" s="75">
        <v>0.43</v>
      </c>
      <c r="G215" s="75">
        <v>22.219992999999999</v>
      </c>
      <c r="H215" s="75">
        <v>-159.38531</v>
      </c>
      <c r="I215" s="75">
        <v>22.216004999999999</v>
      </c>
      <c r="J215" s="75">
        <v>-159.38144</v>
      </c>
    </row>
    <row r="216" spans="1:10" ht="12.75" customHeight="1">
      <c r="A216" s="75" t="s">
        <v>554</v>
      </c>
      <c r="B216" s="75" t="s">
        <v>587</v>
      </c>
      <c r="C216" s="75" t="s">
        <v>588</v>
      </c>
      <c r="D216" s="75" t="s">
        <v>33</v>
      </c>
      <c r="E216" s="75">
        <v>1</v>
      </c>
      <c r="F216" s="75">
        <v>0.26</v>
      </c>
      <c r="G216" s="75">
        <v>21.959896000000001</v>
      </c>
      <c r="H216" s="75">
        <v>-159.348118</v>
      </c>
      <c r="I216" s="75">
        <v>21.959720999999998</v>
      </c>
      <c r="J216" s="75">
        <v>-159.352373</v>
      </c>
    </row>
    <row r="217" spans="1:10" ht="12.75" customHeight="1">
      <c r="A217" s="75" t="s">
        <v>554</v>
      </c>
      <c r="B217" s="75" t="s">
        <v>589</v>
      </c>
      <c r="C217" s="75" t="s">
        <v>590</v>
      </c>
      <c r="D217" s="75" t="s">
        <v>33</v>
      </c>
      <c r="E217" s="75">
        <v>2</v>
      </c>
      <c r="F217" s="75">
        <v>0.3</v>
      </c>
      <c r="G217" s="75">
        <v>22.216529999999999</v>
      </c>
      <c r="H217" s="75">
        <v>-159.428923</v>
      </c>
      <c r="I217" s="75">
        <v>22.218174999999999</v>
      </c>
      <c r="J217" s="75">
        <v>-159.42535100000001</v>
      </c>
    </row>
    <row r="218" spans="1:10" ht="12.75" customHeight="1">
      <c r="A218" s="75" t="s">
        <v>554</v>
      </c>
      <c r="B218" s="75" t="s">
        <v>591</v>
      </c>
      <c r="C218" s="75" t="s">
        <v>592</v>
      </c>
      <c r="D218" s="75" t="s">
        <v>33</v>
      </c>
      <c r="E218" s="75">
        <v>3</v>
      </c>
      <c r="F218" s="75">
        <v>0.93</v>
      </c>
      <c r="G218" s="75">
        <v>22.082471000000002</v>
      </c>
      <c r="H218" s="75">
        <v>-159.311958</v>
      </c>
      <c r="I218" s="75">
        <v>22.07076</v>
      </c>
      <c r="J218" s="75">
        <v>-159.316531</v>
      </c>
    </row>
    <row r="219" spans="1:10" ht="12.75" customHeight="1">
      <c r="A219" s="75" t="s">
        <v>554</v>
      </c>
      <c r="B219" s="75" t="s">
        <v>593</v>
      </c>
      <c r="C219" s="75" t="s">
        <v>594</v>
      </c>
      <c r="D219" s="75" t="s">
        <v>33</v>
      </c>
      <c r="E219" s="75">
        <v>3</v>
      </c>
      <c r="F219" s="75">
        <v>1.06</v>
      </c>
      <c r="G219" s="75">
        <v>22.222702999999999</v>
      </c>
      <c r="H219" s="75">
        <v>-159.41826</v>
      </c>
      <c r="I219" s="75">
        <v>22.227702000000001</v>
      </c>
      <c r="J219" s="75">
        <v>-159.404562</v>
      </c>
    </row>
    <row r="220" spans="1:10" ht="12.75" customHeight="1">
      <c r="A220" s="75" t="s">
        <v>554</v>
      </c>
      <c r="B220" s="75" t="s">
        <v>595</v>
      </c>
      <c r="C220" s="75" t="s">
        <v>427</v>
      </c>
      <c r="D220" s="75" t="s">
        <v>33</v>
      </c>
      <c r="E220" s="75">
        <v>3</v>
      </c>
      <c r="F220" s="75">
        <v>0.27</v>
      </c>
      <c r="G220" s="75">
        <v>21.897514000000001</v>
      </c>
      <c r="H220" s="75">
        <v>-159.403502</v>
      </c>
      <c r="I220" s="75">
        <v>21.894245999999999</v>
      </c>
      <c r="J220" s="75">
        <v>-159.405845</v>
      </c>
    </row>
    <row r="221" spans="1:10" ht="12.75" customHeight="1">
      <c r="A221" s="75" t="s">
        <v>554</v>
      </c>
      <c r="B221" s="75" t="s">
        <v>596</v>
      </c>
      <c r="C221" s="75" t="s">
        <v>597</v>
      </c>
      <c r="D221" s="75" t="s">
        <v>33</v>
      </c>
      <c r="E221" s="75">
        <v>2</v>
      </c>
      <c r="F221" s="75">
        <v>1.21</v>
      </c>
      <c r="G221" s="75">
        <v>22.220312</v>
      </c>
      <c r="H221" s="75">
        <v>-159.58375599999999</v>
      </c>
      <c r="I221" s="75">
        <v>22.221278999999999</v>
      </c>
      <c r="J221" s="75">
        <v>-159.56764100000001</v>
      </c>
    </row>
    <row r="222" spans="1:10" ht="12.75" customHeight="1">
      <c r="A222" s="75" t="s">
        <v>554</v>
      </c>
      <c r="B222" s="75" t="s">
        <v>598</v>
      </c>
      <c r="C222" s="75" t="s">
        <v>599</v>
      </c>
      <c r="D222" s="75" t="s">
        <v>33</v>
      </c>
      <c r="E222" s="75">
        <v>2</v>
      </c>
      <c r="F222" s="75">
        <v>0.93</v>
      </c>
      <c r="G222" s="75">
        <v>22.099947</v>
      </c>
      <c r="H222" s="75">
        <v>-159.30220600000001</v>
      </c>
      <c r="I222" s="75">
        <v>22.090662999999999</v>
      </c>
      <c r="J222" s="75">
        <v>-159.30606800000001</v>
      </c>
    </row>
    <row r="223" spans="1:10" ht="12.75" customHeight="1">
      <c r="A223" s="75" t="s">
        <v>554</v>
      </c>
      <c r="B223" s="75" t="s">
        <v>600</v>
      </c>
      <c r="C223" s="75" t="s">
        <v>601</v>
      </c>
      <c r="D223" s="75" t="s">
        <v>33</v>
      </c>
      <c r="E223" s="75">
        <v>3</v>
      </c>
      <c r="F223" s="75">
        <v>3.47</v>
      </c>
      <c r="G223" s="75">
        <v>21.96069</v>
      </c>
      <c r="H223" s="75">
        <v>-159.703912</v>
      </c>
      <c r="I223" s="75">
        <v>21.977242</v>
      </c>
      <c r="J223" s="75">
        <v>-159.75324699999999</v>
      </c>
    </row>
    <row r="224" spans="1:10" ht="12.75" customHeight="1">
      <c r="A224" s="75" t="s">
        <v>554</v>
      </c>
      <c r="B224" s="75" t="s">
        <v>602</v>
      </c>
      <c r="C224" s="75" t="s">
        <v>603</v>
      </c>
      <c r="D224" s="75" t="s">
        <v>33</v>
      </c>
      <c r="E224" s="75">
        <v>3</v>
      </c>
      <c r="F224" s="75">
        <v>1.4</v>
      </c>
      <c r="G224" s="75">
        <v>22.226478</v>
      </c>
      <c r="H224" s="75">
        <v>-159.55803</v>
      </c>
      <c r="I224" s="75">
        <v>22.216813999999999</v>
      </c>
      <c r="J224" s="75">
        <v>-159.54208199999999</v>
      </c>
    </row>
    <row r="225" spans="1:10" ht="12.75" customHeight="1">
      <c r="A225" s="75" t="s">
        <v>554</v>
      </c>
      <c r="B225" s="75" t="s">
        <v>604</v>
      </c>
      <c r="C225" s="75" t="s">
        <v>605</v>
      </c>
      <c r="D225" s="75" t="s">
        <v>33</v>
      </c>
      <c r="E225" s="75">
        <v>3</v>
      </c>
      <c r="F225" s="75">
        <v>0.96</v>
      </c>
      <c r="G225" s="75">
        <v>21.958268</v>
      </c>
      <c r="H225" s="75">
        <v>-159.69049100000001</v>
      </c>
      <c r="I225" s="75">
        <v>21.96069</v>
      </c>
      <c r="J225" s="75">
        <v>-159.703912</v>
      </c>
    </row>
    <row r="226" spans="1:10" ht="12.75" customHeight="1">
      <c r="A226" s="75" t="s">
        <v>554</v>
      </c>
      <c r="B226" s="75" t="s">
        <v>606</v>
      </c>
      <c r="C226" s="75" t="s">
        <v>607</v>
      </c>
      <c r="D226" s="75" t="s">
        <v>33</v>
      </c>
      <c r="E226" s="75">
        <v>3</v>
      </c>
      <c r="F226" s="75">
        <v>1.01</v>
      </c>
      <c r="G226" s="75">
        <v>22.229376999999999</v>
      </c>
      <c r="H226" s="75">
        <v>-159.40138899999999</v>
      </c>
      <c r="I226" s="75">
        <v>22.223395</v>
      </c>
      <c r="J226" s="75">
        <v>-159.391018</v>
      </c>
    </row>
    <row r="227" spans="1:10" ht="12.75" customHeight="1">
      <c r="A227" s="75" t="s">
        <v>554</v>
      </c>
      <c r="B227" s="75" t="s">
        <v>608</v>
      </c>
      <c r="C227" s="75" t="s">
        <v>609</v>
      </c>
      <c r="D227" s="75" t="s">
        <v>33</v>
      </c>
      <c r="E227" s="75">
        <v>3</v>
      </c>
      <c r="F227" s="75">
        <v>2.0299999999999998</v>
      </c>
      <c r="G227" s="75">
        <v>21.922996000000001</v>
      </c>
      <c r="H227" s="75">
        <v>-159.375821</v>
      </c>
      <c r="I227" s="75">
        <v>21.907751999999999</v>
      </c>
      <c r="J227" s="75">
        <v>-159.39070799999999</v>
      </c>
    </row>
    <row r="228" spans="1:10" ht="12.75" customHeight="1">
      <c r="A228" s="75" t="s">
        <v>554</v>
      </c>
      <c r="B228" s="75" t="s">
        <v>610</v>
      </c>
      <c r="C228" s="75" t="s">
        <v>611</v>
      </c>
      <c r="D228" s="75" t="s">
        <v>33</v>
      </c>
      <c r="E228" s="75">
        <v>3</v>
      </c>
      <c r="F228" s="75">
        <v>0.01</v>
      </c>
      <c r="G228" s="75">
        <v>21.879073999999999</v>
      </c>
      <c r="H228" s="75">
        <v>-159.46841000000001</v>
      </c>
      <c r="I228" s="75">
        <v>21.879213</v>
      </c>
      <c r="J228" s="75">
        <v>-159.46856199999999</v>
      </c>
    </row>
    <row r="229" spans="1:10" ht="12.75" customHeight="1">
      <c r="A229" s="75" t="s">
        <v>554</v>
      </c>
      <c r="B229" s="75" t="s">
        <v>612</v>
      </c>
      <c r="C229" s="75" t="s">
        <v>613</v>
      </c>
      <c r="D229" s="75" t="s">
        <v>33</v>
      </c>
      <c r="E229" s="75">
        <v>3</v>
      </c>
      <c r="F229" s="75">
        <v>0.09</v>
      </c>
      <c r="G229" s="75">
        <v>21.884315000000001</v>
      </c>
      <c r="H229" s="75">
        <v>-159.487255</v>
      </c>
      <c r="I229" s="75">
        <v>21.885531</v>
      </c>
      <c r="J229" s="75">
        <v>-159.48761500000001</v>
      </c>
    </row>
    <row r="230" spans="1:10" ht="12.75" customHeight="1">
      <c r="A230" s="75" t="s">
        <v>554</v>
      </c>
      <c r="B230" s="75" t="s">
        <v>614</v>
      </c>
      <c r="C230" s="75" t="s">
        <v>615</v>
      </c>
      <c r="D230" s="75" t="s">
        <v>33</v>
      </c>
      <c r="E230" s="75">
        <v>3</v>
      </c>
      <c r="F230" s="75">
        <v>0.47</v>
      </c>
      <c r="G230" s="75">
        <v>22.208233</v>
      </c>
      <c r="H230" s="75">
        <v>-159.34155699999999</v>
      </c>
      <c r="I230" s="75">
        <v>22.204191999999999</v>
      </c>
      <c r="J230" s="75">
        <v>-159.335837</v>
      </c>
    </row>
    <row r="231" spans="1:10" ht="12.75" customHeight="1">
      <c r="A231" s="75" t="s">
        <v>554</v>
      </c>
      <c r="B231" s="75" t="s">
        <v>616</v>
      </c>
      <c r="C231" s="75" t="s">
        <v>617</v>
      </c>
      <c r="D231" s="75" t="s">
        <v>33</v>
      </c>
      <c r="E231" s="75">
        <v>3</v>
      </c>
      <c r="F231" s="75">
        <v>0.17</v>
      </c>
      <c r="G231" s="75">
        <v>21.887937999999998</v>
      </c>
      <c r="H231" s="75">
        <v>-159.501632</v>
      </c>
      <c r="I231" s="75">
        <v>21.888266000000002</v>
      </c>
      <c r="J231" s="75">
        <v>-159.50384</v>
      </c>
    </row>
    <row r="232" spans="1:10" ht="12.75" customHeight="1">
      <c r="A232" s="75" t="s">
        <v>554</v>
      </c>
      <c r="B232" s="75" t="s">
        <v>618</v>
      </c>
      <c r="C232" s="75" t="s">
        <v>619</v>
      </c>
      <c r="D232" s="75" t="s">
        <v>33</v>
      </c>
      <c r="E232" s="75">
        <v>3</v>
      </c>
      <c r="F232" s="75">
        <v>0.06</v>
      </c>
      <c r="G232" s="75">
        <v>21.951509000000001</v>
      </c>
      <c r="H232" s="75">
        <v>-159.66601399999999</v>
      </c>
      <c r="I232" s="75">
        <v>21.952134999999998</v>
      </c>
      <c r="J232" s="75">
        <v>-159.66671299999999</v>
      </c>
    </row>
    <row r="233" spans="1:10" ht="12.75" customHeight="1">
      <c r="A233" s="75" t="s">
        <v>554</v>
      </c>
      <c r="B233" s="75" t="s">
        <v>620</v>
      </c>
      <c r="C233" s="75" t="s">
        <v>621</v>
      </c>
      <c r="D233" s="75" t="s">
        <v>33</v>
      </c>
      <c r="E233" s="75">
        <v>3</v>
      </c>
      <c r="F233" s="75">
        <v>0.99</v>
      </c>
      <c r="G233" s="75">
        <v>22.21733</v>
      </c>
      <c r="H233" s="75">
        <v>-159.53182699999999</v>
      </c>
      <c r="I233" s="75">
        <v>22.215074999999999</v>
      </c>
      <c r="J233" s="75">
        <v>-159.52047999999999</v>
      </c>
    </row>
    <row r="234" spans="1:10" ht="12.75" customHeight="1">
      <c r="A234" s="75" t="s">
        <v>554</v>
      </c>
      <c r="B234" s="75" t="s">
        <v>622</v>
      </c>
      <c r="C234" s="75" t="s">
        <v>623</v>
      </c>
      <c r="D234" s="75" t="s">
        <v>33</v>
      </c>
      <c r="E234" s="75">
        <v>1</v>
      </c>
      <c r="F234" s="75">
        <v>0.78</v>
      </c>
      <c r="G234" s="75">
        <v>22.042126</v>
      </c>
      <c r="H234" s="75">
        <v>-159.33450400000001</v>
      </c>
      <c r="I234" s="75">
        <v>22.031345000000002</v>
      </c>
      <c r="J234" s="75">
        <v>-159.33729700000001</v>
      </c>
    </row>
    <row r="235" spans="1:10" ht="12.75" customHeight="1">
      <c r="A235" s="75" t="s">
        <v>554</v>
      </c>
      <c r="B235" s="75" t="s">
        <v>624</v>
      </c>
      <c r="C235" s="75" t="s">
        <v>625</v>
      </c>
      <c r="D235" s="75" t="s">
        <v>33</v>
      </c>
      <c r="E235" s="75">
        <v>3</v>
      </c>
      <c r="F235" s="75">
        <v>0.44</v>
      </c>
      <c r="G235" s="75">
        <v>22.196648</v>
      </c>
      <c r="H235" s="75">
        <v>-159.33337800000001</v>
      </c>
      <c r="I235" s="75">
        <v>22.193284999999999</v>
      </c>
      <c r="J235" s="75">
        <v>-159.32999599999999</v>
      </c>
    </row>
    <row r="236" spans="1:10" ht="12.75" customHeight="1">
      <c r="A236" s="75" t="s">
        <v>554</v>
      </c>
      <c r="B236" s="75" t="s">
        <v>626</v>
      </c>
      <c r="C236" s="75" t="s">
        <v>627</v>
      </c>
      <c r="D236" s="75" t="s">
        <v>33</v>
      </c>
      <c r="E236" s="75">
        <v>3</v>
      </c>
      <c r="F236" s="75">
        <v>15.85</v>
      </c>
      <c r="G236" s="75">
        <v>22.099378999999999</v>
      </c>
      <c r="H236" s="75">
        <v>-159.74448000000001</v>
      </c>
      <c r="I236" s="75">
        <v>22.220312</v>
      </c>
      <c r="J236" s="75">
        <v>-159.58375599999999</v>
      </c>
    </row>
    <row r="237" spans="1:10" ht="12.75" customHeight="1">
      <c r="A237" s="75" t="s">
        <v>554</v>
      </c>
      <c r="B237" s="75" t="s">
        <v>628</v>
      </c>
      <c r="C237" s="75" t="s">
        <v>629</v>
      </c>
      <c r="D237" s="75" t="s">
        <v>33</v>
      </c>
      <c r="E237" s="75">
        <v>3</v>
      </c>
      <c r="F237" s="75">
        <v>0.19</v>
      </c>
      <c r="G237" s="75">
        <v>21.951263999999998</v>
      </c>
      <c r="H237" s="75">
        <v>-159.360792</v>
      </c>
      <c r="I237" s="75">
        <v>21.949345999999998</v>
      </c>
      <c r="J237" s="75">
        <v>-159.36198300000001</v>
      </c>
    </row>
    <row r="238" spans="1:10" ht="12.75" customHeight="1">
      <c r="A238" s="75" t="s">
        <v>554</v>
      </c>
      <c r="B238" s="75" t="s">
        <v>630</v>
      </c>
      <c r="C238" s="75" t="s">
        <v>631</v>
      </c>
      <c r="D238" s="75" t="s">
        <v>33</v>
      </c>
      <c r="E238" s="75">
        <v>3</v>
      </c>
      <c r="F238" s="75">
        <v>0.55000000000000004</v>
      </c>
      <c r="G238" s="75">
        <v>22.011689000000001</v>
      </c>
      <c r="H238" s="75">
        <v>-159.336636</v>
      </c>
      <c r="I238" s="75">
        <v>22.003896999999998</v>
      </c>
      <c r="J238" s="75">
        <v>-159.33538100000001</v>
      </c>
    </row>
    <row r="239" spans="1:10" ht="12.75" customHeight="1">
      <c r="A239" s="75" t="s">
        <v>554</v>
      </c>
      <c r="B239" s="75" t="s">
        <v>632</v>
      </c>
      <c r="C239" s="75" t="s">
        <v>633</v>
      </c>
      <c r="D239" s="75" t="s">
        <v>33</v>
      </c>
      <c r="E239" s="75">
        <v>3</v>
      </c>
      <c r="F239" s="75">
        <v>8.35</v>
      </c>
      <c r="G239" s="75">
        <v>21.977242</v>
      </c>
      <c r="H239" s="75">
        <v>-159.75324699999999</v>
      </c>
      <c r="I239" s="75">
        <v>22.075803000000001</v>
      </c>
      <c r="J239" s="75">
        <v>-159.76937799999999</v>
      </c>
    </row>
    <row r="240" spans="1:10" ht="12.75" customHeight="1">
      <c r="A240" s="75" t="s">
        <v>554</v>
      </c>
      <c r="B240" s="75" t="s">
        <v>634</v>
      </c>
      <c r="C240" s="75" t="s">
        <v>635</v>
      </c>
      <c r="D240" s="75" t="s">
        <v>33</v>
      </c>
      <c r="E240" s="75">
        <v>3</v>
      </c>
      <c r="F240" s="75">
        <v>1.59</v>
      </c>
      <c r="G240" s="75">
        <v>21.935074</v>
      </c>
      <c r="H240" s="75">
        <v>-159.64986099999999</v>
      </c>
      <c r="I240" s="75">
        <v>21.948515</v>
      </c>
      <c r="J240" s="75">
        <v>-159.664601</v>
      </c>
    </row>
    <row r="241" spans="1:10" ht="12.75" customHeight="1">
      <c r="A241" s="75" t="s">
        <v>554</v>
      </c>
      <c r="B241" s="75" t="s">
        <v>636</v>
      </c>
      <c r="C241" s="75" t="s">
        <v>637</v>
      </c>
      <c r="D241" s="75" t="s">
        <v>33</v>
      </c>
      <c r="E241" s="75">
        <v>3</v>
      </c>
      <c r="F241" s="75">
        <v>0.7</v>
      </c>
      <c r="G241" s="75">
        <v>21.885874999999999</v>
      </c>
      <c r="H241" s="75">
        <v>-159.52357699999999</v>
      </c>
      <c r="I241" s="75">
        <v>21.885088</v>
      </c>
      <c r="J241" s="75">
        <v>-159.52909</v>
      </c>
    </row>
    <row r="242" spans="1:10" ht="12.75" customHeight="1">
      <c r="A242" s="75" t="s">
        <v>554</v>
      </c>
      <c r="B242" s="75" t="s">
        <v>638</v>
      </c>
      <c r="C242" s="75" t="s">
        <v>639</v>
      </c>
      <c r="D242" s="75" t="s">
        <v>33</v>
      </c>
      <c r="E242" s="75">
        <v>3</v>
      </c>
      <c r="F242" s="75">
        <v>0.19</v>
      </c>
      <c r="G242" s="75">
        <v>22.174430999999998</v>
      </c>
      <c r="H242" s="75">
        <v>-159.31308000000001</v>
      </c>
      <c r="I242" s="75">
        <v>22.172011000000001</v>
      </c>
      <c r="J242" s="75">
        <v>-159.31383199999999</v>
      </c>
    </row>
    <row r="243" spans="1:10" ht="12.75" customHeight="1">
      <c r="A243" s="75" t="s">
        <v>554</v>
      </c>
      <c r="B243" s="75" t="s">
        <v>640</v>
      </c>
      <c r="C243" s="75" t="s">
        <v>641</v>
      </c>
      <c r="D243" s="75" t="s">
        <v>33</v>
      </c>
      <c r="E243" s="75">
        <v>3</v>
      </c>
      <c r="F243" s="75">
        <v>0.46</v>
      </c>
      <c r="G243" s="75">
        <v>22.211634</v>
      </c>
      <c r="H243" s="75">
        <v>-159.364431</v>
      </c>
      <c r="I243" s="75">
        <v>22.211599</v>
      </c>
      <c r="J243" s="75">
        <v>-159.35758799999999</v>
      </c>
    </row>
    <row r="244" spans="1:10" ht="12.75" customHeight="1">
      <c r="A244" s="75" t="s">
        <v>554</v>
      </c>
      <c r="B244" s="75" t="s">
        <v>642</v>
      </c>
      <c r="C244" s="75" t="s">
        <v>643</v>
      </c>
      <c r="D244" s="75" t="s">
        <v>33</v>
      </c>
      <c r="E244" s="75">
        <v>1</v>
      </c>
      <c r="F244" s="75">
        <v>0.1</v>
      </c>
      <c r="G244" s="75">
        <v>21.872793000000001</v>
      </c>
      <c r="H244" s="75">
        <v>-159.45402799999999</v>
      </c>
      <c r="I244" s="75">
        <v>21.872937</v>
      </c>
      <c r="J244" s="75">
        <v>-159.45516499999999</v>
      </c>
    </row>
    <row r="245" spans="1:10" ht="12.75" customHeight="1">
      <c r="A245" s="75" t="s">
        <v>554</v>
      </c>
      <c r="B245" s="75" t="s">
        <v>644</v>
      </c>
      <c r="C245" s="75" t="s">
        <v>645</v>
      </c>
      <c r="D245" s="75" t="s">
        <v>33</v>
      </c>
      <c r="E245" s="75">
        <v>2</v>
      </c>
      <c r="F245" s="75">
        <v>2.35</v>
      </c>
      <c r="G245" s="75">
        <v>22.075803000000001</v>
      </c>
      <c r="H245" s="75">
        <v>-159.76937799999999</v>
      </c>
      <c r="I245" s="75">
        <v>22.099378999999999</v>
      </c>
      <c r="J245" s="75">
        <v>-159.74448000000001</v>
      </c>
    </row>
    <row r="246" spans="1:10" ht="12.75" customHeight="1">
      <c r="A246" s="75" t="s">
        <v>554</v>
      </c>
      <c r="B246" s="75" t="s">
        <v>646</v>
      </c>
      <c r="C246" s="75" t="s">
        <v>647</v>
      </c>
      <c r="D246" s="75" t="s">
        <v>33</v>
      </c>
      <c r="E246" s="75">
        <v>3</v>
      </c>
      <c r="F246" s="75">
        <v>0.19</v>
      </c>
      <c r="G246" s="75">
        <v>21.902359000000001</v>
      </c>
      <c r="H246" s="75">
        <v>-159.58952199999999</v>
      </c>
      <c r="I246" s="75">
        <v>21.904064000000002</v>
      </c>
      <c r="J246" s="75">
        <v>-159.591656</v>
      </c>
    </row>
    <row r="247" spans="1:10" ht="12.75" customHeight="1">
      <c r="A247" s="75" t="s">
        <v>554</v>
      </c>
      <c r="B247" s="75" t="s">
        <v>648</v>
      </c>
      <c r="C247" s="75" t="s">
        <v>649</v>
      </c>
      <c r="D247" s="75" t="s">
        <v>33</v>
      </c>
      <c r="E247" s="75">
        <v>3</v>
      </c>
      <c r="F247" s="75">
        <v>0.57999999999999996</v>
      </c>
      <c r="G247" s="75">
        <v>21.879213</v>
      </c>
      <c r="H247" s="75">
        <v>-159.46856199999999</v>
      </c>
      <c r="I247" s="75">
        <v>21.881050999999999</v>
      </c>
      <c r="J247" s="75">
        <v>-159.47412800000001</v>
      </c>
    </row>
    <row r="248" spans="1:10" ht="12.75" customHeight="1">
      <c r="A248" s="75" t="s">
        <v>554</v>
      </c>
      <c r="B248" s="75" t="s">
        <v>650</v>
      </c>
      <c r="C248" s="75" t="s">
        <v>651</v>
      </c>
      <c r="D248" s="75" t="s">
        <v>33</v>
      </c>
      <c r="E248" s="75">
        <v>3</v>
      </c>
      <c r="F248" s="75">
        <v>2.72</v>
      </c>
      <c r="G248" s="75">
        <v>22.214617000000001</v>
      </c>
      <c r="H248" s="75">
        <v>-159.49750499999999</v>
      </c>
      <c r="I248" s="75">
        <v>22.226313999999999</v>
      </c>
      <c r="J248" s="75">
        <v>-159.469044</v>
      </c>
    </row>
    <row r="249" spans="1:10" ht="12.75" customHeight="1">
      <c r="A249" s="75" t="s">
        <v>554</v>
      </c>
      <c r="B249" s="75" t="s">
        <v>652</v>
      </c>
      <c r="C249" s="75" t="s">
        <v>653</v>
      </c>
      <c r="D249" s="75" t="s">
        <v>33</v>
      </c>
      <c r="E249" s="75">
        <v>1</v>
      </c>
      <c r="F249" s="75">
        <v>0.39</v>
      </c>
      <c r="G249" s="75">
        <v>21.897174</v>
      </c>
      <c r="H249" s="75">
        <v>-159.60737900000001</v>
      </c>
      <c r="I249" s="75">
        <v>21.900822000000002</v>
      </c>
      <c r="J249" s="75">
        <v>-159.609522</v>
      </c>
    </row>
    <row r="250" spans="1:10" ht="12.75" customHeight="1">
      <c r="A250" s="75" t="s">
        <v>554</v>
      </c>
      <c r="B250" s="75" t="s">
        <v>654</v>
      </c>
      <c r="C250" s="75" t="s">
        <v>655</v>
      </c>
      <c r="D250" s="75" t="s">
        <v>33</v>
      </c>
      <c r="E250" s="75">
        <v>3</v>
      </c>
      <c r="F250" s="75">
        <v>0.28000000000000003</v>
      </c>
      <c r="G250" s="75">
        <v>21.874506</v>
      </c>
      <c r="H250" s="75">
        <v>-159.45759100000001</v>
      </c>
      <c r="I250" s="75">
        <v>21.875695</v>
      </c>
      <c r="J250" s="75">
        <v>-159.46151699999999</v>
      </c>
    </row>
    <row r="251" spans="1:10" ht="12.75" customHeight="1">
      <c r="A251" s="75" t="s">
        <v>554</v>
      </c>
      <c r="B251" s="75" t="s">
        <v>656</v>
      </c>
      <c r="C251" s="75" t="s">
        <v>657</v>
      </c>
      <c r="D251" s="75" t="s">
        <v>33</v>
      </c>
      <c r="E251" s="75">
        <v>2</v>
      </c>
      <c r="F251" s="75">
        <v>0.28999999999999998</v>
      </c>
      <c r="G251" s="75">
        <v>21.874337000000001</v>
      </c>
      <c r="H251" s="75">
        <v>-159.43560500000001</v>
      </c>
      <c r="I251" s="75">
        <v>21.873916999999999</v>
      </c>
      <c r="J251" s="75">
        <v>-159.44008500000001</v>
      </c>
    </row>
    <row r="252" spans="1:10" ht="12.75" customHeight="1">
      <c r="A252" s="75" t="s">
        <v>554</v>
      </c>
      <c r="B252" s="75" t="s">
        <v>658</v>
      </c>
      <c r="C252" s="75" t="s">
        <v>659</v>
      </c>
      <c r="D252" s="75" t="s">
        <v>33</v>
      </c>
      <c r="E252" s="75">
        <v>3</v>
      </c>
      <c r="F252" s="75">
        <v>0.14000000000000001</v>
      </c>
      <c r="G252" s="75">
        <v>21.884867</v>
      </c>
      <c r="H252" s="75">
        <v>-159.492648</v>
      </c>
      <c r="I252" s="75">
        <v>21.884528</v>
      </c>
      <c r="J252" s="75">
        <v>-159.49425400000001</v>
      </c>
    </row>
    <row r="253" spans="1:10" ht="12.75" customHeight="1">
      <c r="A253" s="75" t="s">
        <v>554</v>
      </c>
      <c r="B253" s="75" t="s">
        <v>660</v>
      </c>
      <c r="C253" s="75" t="s">
        <v>661</v>
      </c>
      <c r="D253" s="75" t="s">
        <v>33</v>
      </c>
      <c r="E253" s="75">
        <v>3</v>
      </c>
      <c r="F253" s="75">
        <v>0.52</v>
      </c>
      <c r="G253" s="75">
        <v>22.221436000000001</v>
      </c>
      <c r="H253" s="75">
        <v>-159.56386900000001</v>
      </c>
      <c r="I253" s="75">
        <v>22.226478</v>
      </c>
      <c r="J253" s="75">
        <v>-159.55803</v>
      </c>
    </row>
    <row r="254" spans="1:10" ht="12.75" customHeight="1">
      <c r="A254" s="75" t="s">
        <v>554</v>
      </c>
      <c r="B254" s="75" t="s">
        <v>662</v>
      </c>
      <c r="C254" s="75" t="s">
        <v>663</v>
      </c>
      <c r="D254" s="75" t="s">
        <v>33</v>
      </c>
      <c r="E254" s="75">
        <v>3</v>
      </c>
      <c r="F254" s="75">
        <v>0.14000000000000001</v>
      </c>
      <c r="G254" s="75">
        <v>21.896201999999999</v>
      </c>
      <c r="H254" s="75">
        <v>-159.574152</v>
      </c>
      <c r="I254" s="75">
        <v>21.897445999999999</v>
      </c>
      <c r="J254" s="75">
        <v>-159.57546099999999</v>
      </c>
    </row>
    <row r="255" spans="1:10" ht="12.75" customHeight="1">
      <c r="A255" s="75" t="s">
        <v>554</v>
      </c>
      <c r="B255" s="75" t="s">
        <v>664</v>
      </c>
      <c r="C255" s="75" t="s">
        <v>665</v>
      </c>
      <c r="D255" s="75" t="s">
        <v>33</v>
      </c>
      <c r="E255" s="75">
        <v>3</v>
      </c>
      <c r="F255" s="75">
        <v>0.11</v>
      </c>
      <c r="G255" s="75">
        <v>21.873899999999999</v>
      </c>
      <c r="H255" s="75">
        <v>-159.45651899999999</v>
      </c>
      <c r="I255" s="75">
        <v>21.872937</v>
      </c>
      <c r="J255" s="75">
        <v>-159.45516499999999</v>
      </c>
    </row>
    <row r="256" spans="1:10" ht="12.75" customHeight="1">
      <c r="A256" s="75" t="s">
        <v>554</v>
      </c>
      <c r="B256" s="75" t="s">
        <v>666</v>
      </c>
      <c r="C256" s="75" t="s">
        <v>667</v>
      </c>
      <c r="D256" s="75" t="s">
        <v>33</v>
      </c>
      <c r="E256" s="75">
        <v>2</v>
      </c>
      <c r="F256" s="75">
        <v>0.87</v>
      </c>
      <c r="G256" s="75">
        <v>22.203992</v>
      </c>
      <c r="H256" s="75">
        <v>-159.514037</v>
      </c>
      <c r="I256" s="75">
        <v>22.204609999999999</v>
      </c>
      <c r="J256" s="75">
        <v>-159.501341</v>
      </c>
    </row>
    <row r="257" spans="1:10" ht="12.75" customHeight="1">
      <c r="A257" s="75" t="s">
        <v>554</v>
      </c>
      <c r="B257" s="75" t="s">
        <v>668</v>
      </c>
      <c r="C257" s="75" t="s">
        <v>669</v>
      </c>
      <c r="D257" s="75" t="s">
        <v>33</v>
      </c>
      <c r="E257" s="75">
        <v>3</v>
      </c>
      <c r="F257" s="75">
        <v>7.0000000000000007E-2</v>
      </c>
      <c r="G257" s="75">
        <v>22.216752</v>
      </c>
      <c r="H257" s="75">
        <v>-159.37545399999999</v>
      </c>
      <c r="I257" s="75">
        <v>22.216132999999999</v>
      </c>
      <c r="J257" s="75">
        <v>-159.374076</v>
      </c>
    </row>
    <row r="258" spans="1:10" ht="12.75" customHeight="1">
      <c r="A258" s="75" t="s">
        <v>554</v>
      </c>
      <c r="B258" s="75" t="s">
        <v>670</v>
      </c>
      <c r="C258" s="75" t="s">
        <v>671</v>
      </c>
      <c r="D258" s="75" t="s">
        <v>33</v>
      </c>
      <c r="E258" s="75">
        <v>3</v>
      </c>
      <c r="F258" s="75">
        <v>0.25</v>
      </c>
      <c r="G258" s="75">
        <v>22.215851000000001</v>
      </c>
      <c r="H258" s="75">
        <v>-159.37333799999999</v>
      </c>
      <c r="I258" s="75">
        <v>22.214427000000001</v>
      </c>
      <c r="J258" s="75">
        <v>-159.370001</v>
      </c>
    </row>
    <row r="259" spans="1:10" ht="12.75" customHeight="1">
      <c r="A259" s="75" t="s">
        <v>554</v>
      </c>
      <c r="B259" s="75" t="s">
        <v>672</v>
      </c>
      <c r="C259" s="75" t="s">
        <v>673</v>
      </c>
      <c r="D259" s="75" t="s">
        <v>33</v>
      </c>
      <c r="E259" s="75">
        <v>3</v>
      </c>
      <c r="F259" s="75">
        <v>0.73</v>
      </c>
      <c r="G259" s="75">
        <v>22.213118999999999</v>
      </c>
      <c r="H259" s="75">
        <v>-159.51750100000001</v>
      </c>
      <c r="I259" s="75">
        <v>22.203992</v>
      </c>
      <c r="J259" s="75">
        <v>-159.514037</v>
      </c>
    </row>
    <row r="260" spans="1:10" ht="12.75" customHeight="1">
      <c r="A260" s="75" t="s">
        <v>554</v>
      </c>
      <c r="B260" s="75" t="s">
        <v>674</v>
      </c>
      <c r="C260" s="75" t="s">
        <v>675</v>
      </c>
      <c r="D260" s="75" t="s">
        <v>33</v>
      </c>
      <c r="E260" s="75">
        <v>3</v>
      </c>
      <c r="F260" s="75">
        <v>0.54</v>
      </c>
      <c r="G260" s="75">
        <v>22.050794</v>
      </c>
      <c r="H260" s="75">
        <v>-159.332696</v>
      </c>
      <c r="I260" s="75">
        <v>22.043993</v>
      </c>
      <c r="J260" s="75">
        <v>-159.33558500000001</v>
      </c>
    </row>
    <row r="261" spans="1:10" ht="12.75" customHeight="1">
      <c r="A261" s="75" t="s">
        <v>554</v>
      </c>
      <c r="B261" s="75" t="s">
        <v>676</v>
      </c>
      <c r="C261" s="75" t="s">
        <v>677</v>
      </c>
      <c r="D261" s="75" t="s">
        <v>33</v>
      </c>
      <c r="E261" s="75">
        <v>3</v>
      </c>
      <c r="F261" s="75">
        <v>1.62</v>
      </c>
      <c r="G261" s="75">
        <v>21.952134999999998</v>
      </c>
      <c r="H261" s="75">
        <v>-159.66671299999999</v>
      </c>
      <c r="I261" s="75">
        <v>21.958268</v>
      </c>
      <c r="J261" s="75">
        <v>-159.69049100000001</v>
      </c>
    </row>
    <row r="262" spans="1:10" ht="12.75" customHeight="1">
      <c r="A262" s="75" t="s">
        <v>554</v>
      </c>
      <c r="B262" s="75" t="s">
        <v>678</v>
      </c>
      <c r="C262" s="75" t="s">
        <v>679</v>
      </c>
      <c r="D262" s="75" t="s">
        <v>33</v>
      </c>
      <c r="E262" s="75">
        <v>3</v>
      </c>
      <c r="F262" s="75">
        <v>0.56000000000000005</v>
      </c>
      <c r="G262" s="75">
        <v>22.212669999999999</v>
      </c>
      <c r="H262" s="75">
        <v>-159.53840500000001</v>
      </c>
      <c r="I262" s="75">
        <v>22.215320999999999</v>
      </c>
      <c r="J262" s="75">
        <v>-159.54223300000001</v>
      </c>
    </row>
    <row r="263" spans="1:10" ht="12.75" customHeight="1">
      <c r="A263" s="76" t="s">
        <v>554</v>
      </c>
      <c r="B263" s="76" t="s">
        <v>680</v>
      </c>
      <c r="C263" s="76" t="s">
        <v>681</v>
      </c>
      <c r="D263" s="76" t="s">
        <v>33</v>
      </c>
      <c r="E263" s="76">
        <v>3</v>
      </c>
      <c r="F263" s="76">
        <v>0.4</v>
      </c>
      <c r="G263" s="76">
        <v>22.07076</v>
      </c>
      <c r="H263" s="76">
        <v>-159.316531</v>
      </c>
      <c r="I263" s="76">
        <v>22.065372</v>
      </c>
      <c r="J263" s="76">
        <v>-159.31788700000001</v>
      </c>
    </row>
    <row r="264" spans="1:10" ht="12.75" customHeight="1">
      <c r="A264" s="33"/>
      <c r="B264" s="34">
        <f>COUNTA(B200:B263)</f>
        <v>64</v>
      </c>
      <c r="C264" s="33"/>
      <c r="D264" s="48"/>
      <c r="E264" s="81"/>
      <c r="F264" s="144">
        <f>SUM(F200:F263)</f>
        <v>66.260000000000005</v>
      </c>
      <c r="G264" s="48"/>
      <c r="H264" s="48"/>
      <c r="I264" s="48"/>
      <c r="J264" s="48"/>
    </row>
    <row r="265" spans="1:10" ht="12.75" customHeight="1">
      <c r="A265" s="33"/>
      <c r="B265" s="34"/>
      <c r="C265" s="33"/>
      <c r="D265" s="48"/>
      <c r="E265" s="58"/>
      <c r="G265" s="48"/>
      <c r="H265" s="48"/>
      <c r="I265" s="48"/>
      <c r="J265" s="48"/>
    </row>
    <row r="266" spans="1:10" ht="12.75" customHeight="1">
      <c r="A266" s="75" t="s">
        <v>682</v>
      </c>
      <c r="B266" s="75" t="s">
        <v>683</v>
      </c>
      <c r="C266" s="75" t="s">
        <v>684</v>
      </c>
      <c r="D266" s="75" t="s">
        <v>33</v>
      </c>
      <c r="E266" s="75">
        <v>3</v>
      </c>
      <c r="F266" s="75">
        <v>4.24</v>
      </c>
      <c r="G266" s="75">
        <v>20.599247999999999</v>
      </c>
      <c r="H266" s="75">
        <v>-156.42034000000001</v>
      </c>
      <c r="I266" s="75">
        <v>20.620038999999998</v>
      </c>
      <c r="J266" s="75">
        <v>-156.43901500000001</v>
      </c>
    </row>
    <row r="267" spans="1:10" ht="12.75" customHeight="1">
      <c r="A267" s="75" t="s">
        <v>682</v>
      </c>
      <c r="B267" s="75" t="s">
        <v>685</v>
      </c>
      <c r="C267" s="75" t="s">
        <v>686</v>
      </c>
      <c r="D267" s="75" t="s">
        <v>33</v>
      </c>
      <c r="E267" s="75">
        <v>3</v>
      </c>
      <c r="F267" s="75">
        <v>0.06</v>
      </c>
      <c r="G267" s="75">
        <v>20.988249</v>
      </c>
      <c r="H267" s="75">
        <v>-156.66993299999999</v>
      </c>
      <c r="I267" s="75">
        <v>20.988859999999999</v>
      </c>
      <c r="J267" s="75">
        <v>-156.669693</v>
      </c>
    </row>
    <row r="268" spans="1:10" ht="12.75" customHeight="1">
      <c r="A268" s="75" t="s">
        <v>682</v>
      </c>
      <c r="B268" s="75" t="s">
        <v>687</v>
      </c>
      <c r="C268" s="75" t="s">
        <v>688</v>
      </c>
      <c r="D268" s="75" t="s">
        <v>33</v>
      </c>
      <c r="E268" s="75">
        <v>3</v>
      </c>
      <c r="F268" s="75">
        <v>0.62</v>
      </c>
      <c r="G268" s="75">
        <v>21.179492</v>
      </c>
      <c r="H268" s="75">
        <v>-156.996567</v>
      </c>
      <c r="I268" s="75">
        <v>21.186910999999998</v>
      </c>
      <c r="J268" s="75">
        <v>-156.98477600000001</v>
      </c>
    </row>
    <row r="269" spans="1:10" ht="12.75" customHeight="1">
      <c r="A269" s="75" t="s">
        <v>682</v>
      </c>
      <c r="B269" s="75" t="s">
        <v>689</v>
      </c>
      <c r="C269" s="75" t="s">
        <v>690</v>
      </c>
      <c r="D269" s="75" t="s">
        <v>33</v>
      </c>
      <c r="E269" s="75">
        <v>3</v>
      </c>
      <c r="F269" s="75">
        <v>0.61</v>
      </c>
      <c r="G269" s="75">
        <v>20.819333</v>
      </c>
      <c r="H269" s="75">
        <v>-156.62908300000001</v>
      </c>
      <c r="I269" s="75">
        <v>20.826833000000001</v>
      </c>
      <c r="J269" s="75">
        <v>-156.633611</v>
      </c>
    </row>
    <row r="270" spans="1:10" ht="12.75" customHeight="1">
      <c r="A270" s="75" t="s">
        <v>682</v>
      </c>
      <c r="B270" s="75" t="s">
        <v>691</v>
      </c>
      <c r="C270" s="75" t="s">
        <v>692</v>
      </c>
      <c r="D270" s="75" t="s">
        <v>33</v>
      </c>
      <c r="E270" s="75">
        <v>3</v>
      </c>
      <c r="F270" s="75">
        <v>0.06</v>
      </c>
      <c r="G270" s="75">
        <v>21.126317</v>
      </c>
      <c r="H270" s="75">
        <v>-156.72902099999999</v>
      </c>
      <c r="I270" s="75">
        <v>21.125544999999999</v>
      </c>
      <c r="J270" s="75">
        <v>-156.72940800000001</v>
      </c>
    </row>
    <row r="271" spans="1:10" ht="12.75" customHeight="1">
      <c r="A271" s="75" t="s">
        <v>682</v>
      </c>
      <c r="B271" s="75" t="s">
        <v>693</v>
      </c>
      <c r="C271" s="75" t="s">
        <v>694</v>
      </c>
      <c r="D271" s="75" t="s">
        <v>33</v>
      </c>
      <c r="E271" s="75">
        <v>3</v>
      </c>
      <c r="F271" s="75">
        <v>0.05</v>
      </c>
      <c r="G271" s="75">
        <v>20.826833000000001</v>
      </c>
      <c r="H271" s="75">
        <v>-156.633611</v>
      </c>
      <c r="I271" s="75">
        <v>20.929444</v>
      </c>
      <c r="J271" s="75">
        <v>-156.368055</v>
      </c>
    </row>
    <row r="272" spans="1:10" ht="12.75" customHeight="1">
      <c r="A272" s="75" t="s">
        <v>682</v>
      </c>
      <c r="B272" s="75" t="s">
        <v>695</v>
      </c>
      <c r="C272" s="75" t="s">
        <v>696</v>
      </c>
      <c r="D272" s="75" t="s">
        <v>33</v>
      </c>
      <c r="E272" s="75">
        <v>2</v>
      </c>
      <c r="F272" s="75">
        <v>0.34</v>
      </c>
      <c r="G272" s="75">
        <v>21.004746000000001</v>
      </c>
      <c r="H272" s="75">
        <v>-156.65405100000001</v>
      </c>
      <c r="I272" s="75">
        <v>21.005569000000001</v>
      </c>
      <c r="J272" s="75">
        <v>-156.64962399999999</v>
      </c>
    </row>
    <row r="273" spans="1:10" ht="12.75" customHeight="1">
      <c r="A273" s="75" t="s">
        <v>682</v>
      </c>
      <c r="B273" s="75" t="s">
        <v>697</v>
      </c>
      <c r="C273" s="75" t="s">
        <v>698</v>
      </c>
      <c r="D273" s="75" t="s">
        <v>33</v>
      </c>
      <c r="E273" s="75">
        <v>3</v>
      </c>
      <c r="F273" s="75">
        <v>0.12</v>
      </c>
      <c r="G273" s="75">
        <v>20.9315</v>
      </c>
      <c r="H273" s="75">
        <v>-156.362416</v>
      </c>
      <c r="I273" s="75">
        <v>20.930972000000001</v>
      </c>
      <c r="J273" s="75">
        <v>-156.36411100000001</v>
      </c>
    </row>
    <row r="274" spans="1:10" ht="12.75" customHeight="1">
      <c r="A274" s="75" t="s">
        <v>682</v>
      </c>
      <c r="B274" s="75" t="s">
        <v>699</v>
      </c>
      <c r="C274" s="75" t="s">
        <v>700</v>
      </c>
      <c r="D274" s="75" t="s">
        <v>33</v>
      </c>
      <c r="E274" s="75">
        <v>2</v>
      </c>
      <c r="F274" s="75">
        <v>0.71</v>
      </c>
      <c r="G274" s="75">
        <v>20.913138</v>
      </c>
      <c r="H274" s="75">
        <v>-156.40133299999999</v>
      </c>
      <c r="I274" s="75">
        <v>20.914694000000001</v>
      </c>
      <c r="J274" s="75">
        <v>-156.391694</v>
      </c>
    </row>
    <row r="275" spans="1:10" ht="12.75" customHeight="1">
      <c r="A275" s="75" t="s">
        <v>682</v>
      </c>
      <c r="B275" s="75" t="s">
        <v>701</v>
      </c>
      <c r="C275" s="75" t="s">
        <v>702</v>
      </c>
      <c r="D275" s="75" t="s">
        <v>33</v>
      </c>
      <c r="E275" s="75">
        <v>3</v>
      </c>
      <c r="F275" s="75">
        <v>0.37</v>
      </c>
      <c r="G275" s="75">
        <v>21.160625</v>
      </c>
      <c r="H275" s="75">
        <v>-156.736603</v>
      </c>
      <c r="I275" s="75">
        <v>21.157485000000001</v>
      </c>
      <c r="J275" s="75">
        <v>-156.734948</v>
      </c>
    </row>
    <row r="276" spans="1:10" ht="12.75" customHeight="1">
      <c r="A276" s="75" t="s">
        <v>682</v>
      </c>
      <c r="B276" s="75" t="s">
        <v>703</v>
      </c>
      <c r="C276" s="75" t="s">
        <v>704</v>
      </c>
      <c r="D276" s="75" t="s">
        <v>33</v>
      </c>
      <c r="E276" s="75">
        <v>3</v>
      </c>
      <c r="F276" s="75">
        <v>1.34</v>
      </c>
      <c r="G276" s="75">
        <v>21.089255000000001</v>
      </c>
      <c r="H276" s="75">
        <v>-157.22310100000001</v>
      </c>
      <c r="I276" s="75">
        <v>21.087516999999998</v>
      </c>
      <c r="J276" s="75">
        <v>-157.24360999999999</v>
      </c>
    </row>
    <row r="277" spans="1:10" ht="12.75" customHeight="1">
      <c r="A277" s="75" t="s">
        <v>682</v>
      </c>
      <c r="B277" s="75" t="s">
        <v>705</v>
      </c>
      <c r="C277" s="75" t="s">
        <v>706</v>
      </c>
      <c r="D277" s="75" t="s">
        <v>33</v>
      </c>
      <c r="E277" s="75">
        <v>3</v>
      </c>
      <c r="F277" s="75">
        <v>1.95</v>
      </c>
      <c r="G277" s="75">
        <v>20.832087000000001</v>
      </c>
      <c r="H277" s="75">
        <v>-156.81346199999999</v>
      </c>
      <c r="I277" s="75">
        <v>20.806276</v>
      </c>
      <c r="J277" s="75">
        <v>-156.806333</v>
      </c>
    </row>
    <row r="278" spans="1:10" ht="12.75" customHeight="1">
      <c r="A278" s="75" t="s">
        <v>682</v>
      </c>
      <c r="B278" s="75" t="s">
        <v>707</v>
      </c>
      <c r="C278" s="75" t="s">
        <v>708</v>
      </c>
      <c r="D278" s="75" t="s">
        <v>33</v>
      </c>
      <c r="E278" s="75">
        <v>3</v>
      </c>
      <c r="F278" s="75">
        <v>0.09</v>
      </c>
      <c r="G278" s="75">
        <v>20.719861000000002</v>
      </c>
      <c r="H278" s="75">
        <v>-155.98702700000001</v>
      </c>
      <c r="I278" s="75">
        <v>20.718833</v>
      </c>
      <c r="J278" s="75">
        <v>-155.98797200000001</v>
      </c>
    </row>
    <row r="279" spans="1:10" ht="12.75" customHeight="1">
      <c r="A279" s="75" t="s">
        <v>682</v>
      </c>
      <c r="B279" s="75" t="s">
        <v>709</v>
      </c>
      <c r="C279" s="75" t="s">
        <v>710</v>
      </c>
      <c r="D279" s="75" t="s">
        <v>33</v>
      </c>
      <c r="E279" s="75">
        <v>2</v>
      </c>
      <c r="F279" s="75">
        <v>0.23</v>
      </c>
      <c r="G279" s="75">
        <v>20.756111000000001</v>
      </c>
      <c r="H279" s="75">
        <v>-155.984444</v>
      </c>
      <c r="I279" s="75">
        <v>20.755361000000001</v>
      </c>
      <c r="J279" s="75">
        <v>-155.98216600000001</v>
      </c>
    </row>
    <row r="280" spans="1:10" ht="12.75" customHeight="1">
      <c r="A280" s="75" t="s">
        <v>682</v>
      </c>
      <c r="B280" s="75" t="s">
        <v>711</v>
      </c>
      <c r="C280" s="75" t="s">
        <v>712</v>
      </c>
      <c r="D280" s="75" t="s">
        <v>33</v>
      </c>
      <c r="E280" s="75">
        <v>1</v>
      </c>
      <c r="F280" s="75">
        <v>0.16</v>
      </c>
      <c r="G280" s="75">
        <v>20.909499</v>
      </c>
      <c r="H280" s="75">
        <v>-156.68861100000001</v>
      </c>
      <c r="I280" s="75">
        <v>20.910916</v>
      </c>
      <c r="J280" s="75">
        <v>-156.690472</v>
      </c>
    </row>
    <row r="281" spans="1:10" ht="12.75" customHeight="1">
      <c r="A281" s="75" t="s">
        <v>682</v>
      </c>
      <c r="B281" s="75" t="s">
        <v>713</v>
      </c>
      <c r="C281" s="75" t="s">
        <v>714</v>
      </c>
      <c r="D281" s="75" t="s">
        <v>33</v>
      </c>
      <c r="E281" s="75">
        <v>2</v>
      </c>
      <c r="F281" s="75">
        <v>0.14000000000000001</v>
      </c>
      <c r="G281" s="75"/>
      <c r="H281" s="75"/>
      <c r="I281" s="75"/>
      <c r="J281" s="75"/>
    </row>
    <row r="282" spans="1:10" ht="12.75" customHeight="1">
      <c r="A282" s="75" t="s">
        <v>682</v>
      </c>
      <c r="B282" s="75" t="s">
        <v>715</v>
      </c>
      <c r="C282" s="75" t="s">
        <v>716</v>
      </c>
      <c r="D282" s="75" t="s">
        <v>33</v>
      </c>
      <c r="E282" s="75">
        <v>2</v>
      </c>
      <c r="F282" s="75">
        <v>0.26</v>
      </c>
      <c r="G282" s="75">
        <v>20.933333000000001</v>
      </c>
      <c r="H282" s="75">
        <v>-156.35958299999999</v>
      </c>
      <c r="I282" s="75">
        <v>20.934443999999999</v>
      </c>
      <c r="J282" s="75">
        <v>-156.35583299999999</v>
      </c>
    </row>
    <row r="283" spans="1:10" ht="12.75" customHeight="1">
      <c r="A283" s="75" t="s">
        <v>682</v>
      </c>
      <c r="B283" s="75" t="s">
        <v>717</v>
      </c>
      <c r="C283" s="75" t="s">
        <v>718</v>
      </c>
      <c r="D283" s="75" t="s">
        <v>33</v>
      </c>
      <c r="E283" s="75">
        <v>3</v>
      </c>
      <c r="F283" s="75">
        <v>0.04</v>
      </c>
      <c r="G283" s="75">
        <v>20.990888000000002</v>
      </c>
      <c r="H283" s="75">
        <v>-156.66869399999999</v>
      </c>
      <c r="I283" s="75">
        <v>20.991388000000001</v>
      </c>
      <c r="J283" s="75">
        <v>-156.66822199999999</v>
      </c>
    </row>
    <row r="284" spans="1:10" ht="12.75" customHeight="1">
      <c r="A284" s="75" t="s">
        <v>682</v>
      </c>
      <c r="B284" s="75" t="s">
        <v>719</v>
      </c>
      <c r="C284" s="75" t="s">
        <v>720</v>
      </c>
      <c r="D284" s="75" t="s">
        <v>33</v>
      </c>
      <c r="E284" s="75">
        <v>3</v>
      </c>
      <c r="F284" s="75">
        <v>0.12</v>
      </c>
      <c r="G284" s="75">
        <v>21.021093</v>
      </c>
      <c r="H284" s="75">
        <v>-156.610219</v>
      </c>
      <c r="I284" s="75">
        <v>21.022193999999999</v>
      </c>
      <c r="J284" s="75">
        <v>-156.60891599999999</v>
      </c>
    </row>
    <row r="285" spans="1:10" ht="12.75" customHeight="1">
      <c r="A285" s="75" t="s">
        <v>682</v>
      </c>
      <c r="B285" s="75" t="s">
        <v>721</v>
      </c>
      <c r="C285" s="75" t="s">
        <v>722</v>
      </c>
      <c r="D285" s="75" t="s">
        <v>33</v>
      </c>
      <c r="E285" s="75">
        <v>2</v>
      </c>
      <c r="F285" s="75">
        <v>0.09</v>
      </c>
      <c r="G285" s="75">
        <v>20.954000000000001</v>
      </c>
      <c r="H285" s="75">
        <v>-156.68705499999999</v>
      </c>
      <c r="I285" s="75">
        <v>20.955193999999999</v>
      </c>
      <c r="J285" s="75">
        <v>-156.68647200000001</v>
      </c>
    </row>
    <row r="286" spans="1:10" ht="12.75" customHeight="1">
      <c r="A286" s="75" t="s">
        <v>682</v>
      </c>
      <c r="B286" s="75" t="s">
        <v>723</v>
      </c>
      <c r="C286" s="75" t="s">
        <v>724</v>
      </c>
      <c r="D286" s="75" t="s">
        <v>33</v>
      </c>
      <c r="E286" s="75">
        <v>2</v>
      </c>
      <c r="F286" s="75">
        <v>0.12</v>
      </c>
      <c r="G286" s="75">
        <v>21.013083000000002</v>
      </c>
      <c r="H286" s="75">
        <v>-156.63886099999999</v>
      </c>
      <c r="I286" s="75">
        <v>21.015415999999998</v>
      </c>
      <c r="J286" s="75">
        <v>-156.63822200000001</v>
      </c>
    </row>
    <row r="287" spans="1:10" ht="12.75" customHeight="1">
      <c r="A287" s="75" t="s">
        <v>682</v>
      </c>
      <c r="B287" s="75" t="s">
        <v>725</v>
      </c>
      <c r="C287" s="75" t="s">
        <v>726</v>
      </c>
      <c r="D287" s="75" t="s">
        <v>33</v>
      </c>
      <c r="E287" s="75">
        <v>2</v>
      </c>
      <c r="F287" s="75">
        <v>0.23</v>
      </c>
      <c r="G287" s="75">
        <v>20.861388000000002</v>
      </c>
      <c r="H287" s="75">
        <v>-156.166888</v>
      </c>
      <c r="I287" s="75">
        <v>20.860582999999998</v>
      </c>
      <c r="J287" s="75">
        <v>-156.16586100000001</v>
      </c>
    </row>
    <row r="288" spans="1:10" ht="12.75" customHeight="1">
      <c r="A288" s="75" t="s">
        <v>682</v>
      </c>
      <c r="B288" s="75" t="s">
        <v>727</v>
      </c>
      <c r="C288" s="75" t="s">
        <v>728</v>
      </c>
      <c r="D288" s="75" t="s">
        <v>33</v>
      </c>
      <c r="E288" s="75">
        <v>3</v>
      </c>
      <c r="F288" s="75">
        <v>0.03</v>
      </c>
      <c r="G288" s="75">
        <v>21.114293</v>
      </c>
      <c r="H288" s="75">
        <v>-156.740452</v>
      </c>
      <c r="I288" s="75">
        <v>21.113956999999999</v>
      </c>
      <c r="J288" s="75">
        <v>-156.74064899999999</v>
      </c>
    </row>
    <row r="289" spans="1:10" ht="12.75" customHeight="1">
      <c r="A289" s="75" t="s">
        <v>682</v>
      </c>
      <c r="B289" s="75" t="s">
        <v>729</v>
      </c>
      <c r="C289" s="75" t="s">
        <v>730</v>
      </c>
      <c r="D289" s="75" t="s">
        <v>33</v>
      </c>
      <c r="E289" s="75">
        <v>3</v>
      </c>
      <c r="F289" s="75">
        <v>0.05</v>
      </c>
      <c r="G289" s="75">
        <v>21.110992</v>
      </c>
      <c r="H289" s="75">
        <v>-156.74498700000001</v>
      </c>
      <c r="I289" s="75">
        <v>21.110320999999999</v>
      </c>
      <c r="J289" s="75">
        <v>-156.74518900000001</v>
      </c>
    </row>
    <row r="290" spans="1:10" ht="12.75" customHeight="1">
      <c r="A290" s="75" t="s">
        <v>682</v>
      </c>
      <c r="B290" s="75" t="s">
        <v>731</v>
      </c>
      <c r="C290" s="75" t="s">
        <v>732</v>
      </c>
      <c r="D290" s="75" t="s">
        <v>33</v>
      </c>
      <c r="E290" s="75">
        <v>2</v>
      </c>
      <c r="F290" s="75">
        <v>0.65</v>
      </c>
      <c r="G290" s="75">
        <v>20.628135</v>
      </c>
      <c r="H290" s="75">
        <v>-156.18809099999999</v>
      </c>
      <c r="I290" s="75">
        <v>20.627127000000002</v>
      </c>
      <c r="J290" s="75">
        <v>-156.19773799999999</v>
      </c>
    </row>
    <row r="291" spans="1:10" ht="12.75" customHeight="1">
      <c r="A291" s="75" t="s">
        <v>682</v>
      </c>
      <c r="B291" s="75" t="s">
        <v>733</v>
      </c>
      <c r="C291" s="75" t="s">
        <v>734</v>
      </c>
      <c r="D291" s="75" t="s">
        <v>33</v>
      </c>
      <c r="E291" s="75">
        <v>3</v>
      </c>
      <c r="F291" s="75">
        <v>0.21</v>
      </c>
      <c r="G291" s="75">
        <v>20.737728000000001</v>
      </c>
      <c r="H291" s="75">
        <v>-156.892717</v>
      </c>
      <c r="I291" s="75">
        <v>20.739958000000001</v>
      </c>
      <c r="J291" s="75">
        <v>-156.894904</v>
      </c>
    </row>
    <row r="292" spans="1:10" ht="12.75" customHeight="1">
      <c r="A292" s="75" t="s">
        <v>682</v>
      </c>
      <c r="B292" s="75" t="s">
        <v>735</v>
      </c>
      <c r="C292" s="75" t="s">
        <v>736</v>
      </c>
      <c r="D292" s="75" t="s">
        <v>33</v>
      </c>
      <c r="E292" s="75">
        <v>3</v>
      </c>
      <c r="F292" s="75">
        <v>0.3</v>
      </c>
      <c r="G292" s="75">
        <v>21.201619999999998</v>
      </c>
      <c r="H292" s="75">
        <v>-156.98001199999999</v>
      </c>
      <c r="I292" s="75">
        <v>21.205711999999998</v>
      </c>
      <c r="J292" s="75">
        <v>-156.98002399999999</v>
      </c>
    </row>
    <row r="293" spans="1:10" ht="12.75" customHeight="1">
      <c r="A293" s="75" t="s">
        <v>682</v>
      </c>
      <c r="B293" s="75" t="s">
        <v>737</v>
      </c>
      <c r="C293" s="75" t="s">
        <v>738</v>
      </c>
      <c r="D293" s="75" t="s">
        <v>33</v>
      </c>
      <c r="E293" s="75">
        <v>2</v>
      </c>
      <c r="F293" s="75">
        <v>3.63</v>
      </c>
      <c r="G293" s="75">
        <v>20.910916</v>
      </c>
      <c r="H293" s="75">
        <v>-156.690472</v>
      </c>
      <c r="I293" s="75">
        <v>20.954000000000001</v>
      </c>
      <c r="J293" s="75">
        <v>-156.68705499999999</v>
      </c>
    </row>
    <row r="294" spans="1:10" ht="12.75" customHeight="1">
      <c r="A294" s="75" t="s">
        <v>682</v>
      </c>
      <c r="B294" s="75" t="s">
        <v>739</v>
      </c>
      <c r="C294" s="75" t="s">
        <v>740</v>
      </c>
      <c r="D294" s="75" t="s">
        <v>33</v>
      </c>
      <c r="E294" s="75">
        <v>3</v>
      </c>
      <c r="F294" s="75">
        <v>0.62</v>
      </c>
      <c r="G294" s="75">
        <v>20.806750000000001</v>
      </c>
      <c r="H294" s="75">
        <v>-156.60119399999999</v>
      </c>
      <c r="I294" s="75">
        <v>20.801387999999999</v>
      </c>
      <c r="J294" s="75">
        <v>-156.593999</v>
      </c>
    </row>
    <row r="295" spans="1:10" ht="12.75" customHeight="1">
      <c r="A295" s="75" t="s">
        <v>682</v>
      </c>
      <c r="B295" s="75" t="s">
        <v>741</v>
      </c>
      <c r="C295" s="75" t="s">
        <v>742</v>
      </c>
      <c r="D295" s="75" t="s">
        <v>33</v>
      </c>
      <c r="E295" s="75">
        <v>3</v>
      </c>
      <c r="F295" s="75">
        <v>0.61</v>
      </c>
      <c r="G295" s="75">
        <v>21.092739000000002</v>
      </c>
      <c r="H295" s="75">
        <v>-157.28605300000001</v>
      </c>
      <c r="I295" s="75">
        <v>21.093830000000001</v>
      </c>
      <c r="J295" s="75">
        <v>-157.29478</v>
      </c>
    </row>
    <row r="296" spans="1:10" ht="12.75" customHeight="1">
      <c r="A296" s="75" t="s">
        <v>682</v>
      </c>
      <c r="B296" s="75" t="s">
        <v>743</v>
      </c>
      <c r="C296" s="75" t="s">
        <v>744</v>
      </c>
      <c r="D296" s="75" t="s">
        <v>33</v>
      </c>
      <c r="E296" s="75">
        <v>1</v>
      </c>
      <c r="F296" s="75">
        <v>0.95</v>
      </c>
      <c r="G296" s="75">
        <v>20.895804999999999</v>
      </c>
      <c r="H296" s="75">
        <v>-156.47888800000001</v>
      </c>
      <c r="I296" s="75">
        <v>20.894138000000002</v>
      </c>
      <c r="J296" s="75">
        <v>-156.46769399999999</v>
      </c>
    </row>
    <row r="297" spans="1:10" ht="12.75" customHeight="1">
      <c r="A297" s="75" t="s">
        <v>682</v>
      </c>
      <c r="B297" s="75" t="s">
        <v>745</v>
      </c>
      <c r="C297" s="75" t="s">
        <v>746</v>
      </c>
      <c r="D297" s="75" t="s">
        <v>33</v>
      </c>
      <c r="E297" s="75">
        <v>2</v>
      </c>
      <c r="F297" s="75">
        <v>1.44</v>
      </c>
      <c r="G297" s="75">
        <v>20.966888000000001</v>
      </c>
      <c r="H297" s="75">
        <v>-156.681444</v>
      </c>
      <c r="I297" s="75">
        <v>20.983750000000001</v>
      </c>
      <c r="J297" s="75">
        <v>-156.67452700000001</v>
      </c>
    </row>
    <row r="298" spans="1:10" ht="12.75" customHeight="1">
      <c r="A298" s="75" t="s">
        <v>682</v>
      </c>
      <c r="B298" s="75" t="s">
        <v>747</v>
      </c>
      <c r="C298" s="75" t="s">
        <v>748</v>
      </c>
      <c r="D298" s="75" t="s">
        <v>33</v>
      </c>
      <c r="E298" s="75">
        <v>3</v>
      </c>
      <c r="F298" s="75">
        <v>0.78</v>
      </c>
      <c r="G298" s="75">
        <v>20.789486</v>
      </c>
      <c r="H298" s="75">
        <v>-156.81615099999999</v>
      </c>
      <c r="I298" s="75">
        <v>20.780653999999998</v>
      </c>
      <c r="J298" s="75">
        <v>-156.82327799999999</v>
      </c>
    </row>
    <row r="299" spans="1:10" ht="12.75" customHeight="1">
      <c r="A299" s="75" t="s">
        <v>682</v>
      </c>
      <c r="B299" s="75" t="s">
        <v>749</v>
      </c>
      <c r="C299" s="75" t="s">
        <v>750</v>
      </c>
      <c r="D299" s="75" t="s">
        <v>33</v>
      </c>
      <c r="E299" s="75">
        <v>3</v>
      </c>
      <c r="F299" s="75">
        <v>0.06</v>
      </c>
      <c r="G299" s="75">
        <v>20.753250999999999</v>
      </c>
      <c r="H299" s="75">
        <v>-155.981245</v>
      </c>
      <c r="I299" s="75">
        <v>20.752654</v>
      </c>
      <c r="J299" s="75">
        <v>-155.981708</v>
      </c>
    </row>
    <row r="300" spans="1:10" ht="12.75" customHeight="1">
      <c r="A300" s="75" t="s">
        <v>682</v>
      </c>
      <c r="B300" s="75" t="s">
        <v>751</v>
      </c>
      <c r="C300" s="75" t="s">
        <v>752</v>
      </c>
      <c r="D300" s="75" t="s">
        <v>33</v>
      </c>
      <c r="E300" s="75">
        <v>3</v>
      </c>
      <c r="F300" s="75">
        <v>0.41</v>
      </c>
      <c r="G300" s="75">
        <v>21.062135999999999</v>
      </c>
      <c r="H300" s="75">
        <v>-156.93904800000001</v>
      </c>
      <c r="I300" s="75">
        <v>21.063115</v>
      </c>
      <c r="J300" s="75">
        <v>-156.94529800000001</v>
      </c>
    </row>
    <row r="301" spans="1:10" ht="12.75" customHeight="1">
      <c r="A301" s="75" t="s">
        <v>682</v>
      </c>
      <c r="B301" s="75" t="s">
        <v>753</v>
      </c>
      <c r="C301" s="75" t="s">
        <v>754</v>
      </c>
      <c r="D301" s="75" t="s">
        <v>33</v>
      </c>
      <c r="E301" s="75">
        <v>2</v>
      </c>
      <c r="F301" s="75">
        <v>0.62</v>
      </c>
      <c r="G301" s="75">
        <v>20.727352</v>
      </c>
      <c r="H301" s="75">
        <v>-156.450017</v>
      </c>
      <c r="I301" s="75">
        <v>20.733933</v>
      </c>
      <c r="J301" s="75">
        <v>-156.455578</v>
      </c>
    </row>
    <row r="302" spans="1:10" ht="12.75" customHeight="1">
      <c r="A302" s="75" t="s">
        <v>682</v>
      </c>
      <c r="B302" s="75" t="s">
        <v>755</v>
      </c>
      <c r="C302" s="75" t="s">
        <v>756</v>
      </c>
      <c r="D302" s="75" t="s">
        <v>33</v>
      </c>
      <c r="E302" s="75">
        <v>2</v>
      </c>
      <c r="F302" s="75">
        <v>0.42</v>
      </c>
      <c r="G302" s="75">
        <v>20.762577</v>
      </c>
      <c r="H302" s="75">
        <v>-156.459328</v>
      </c>
      <c r="I302" s="75">
        <v>20.768573</v>
      </c>
      <c r="J302" s="75">
        <v>-156.45891</v>
      </c>
    </row>
    <row r="303" spans="1:10" ht="12.75" customHeight="1">
      <c r="A303" s="75" t="s">
        <v>682</v>
      </c>
      <c r="B303" s="75" t="s">
        <v>757</v>
      </c>
      <c r="C303" s="75" t="s">
        <v>758</v>
      </c>
      <c r="D303" s="75" t="s">
        <v>33</v>
      </c>
      <c r="E303" s="75">
        <v>1</v>
      </c>
      <c r="F303" s="75">
        <v>0.37</v>
      </c>
      <c r="G303" s="75">
        <v>20.720310000000001</v>
      </c>
      <c r="H303" s="75">
        <v>-156.447451</v>
      </c>
      <c r="I303" s="75">
        <v>20.7254</v>
      </c>
      <c r="J303" s="75">
        <v>-156.44959</v>
      </c>
    </row>
    <row r="304" spans="1:10" ht="12.75" customHeight="1">
      <c r="A304" s="75" t="s">
        <v>682</v>
      </c>
      <c r="B304" s="75" t="s">
        <v>759</v>
      </c>
      <c r="C304" s="75" t="s">
        <v>760</v>
      </c>
      <c r="D304" s="75" t="s">
        <v>33</v>
      </c>
      <c r="E304" s="75">
        <v>2</v>
      </c>
      <c r="F304" s="75">
        <v>0.31</v>
      </c>
      <c r="G304" s="75">
        <v>20.714096000000001</v>
      </c>
      <c r="H304" s="75">
        <v>-156.44681499999999</v>
      </c>
      <c r="I304" s="75">
        <v>20.718347999999999</v>
      </c>
      <c r="J304" s="75">
        <v>-156.447655</v>
      </c>
    </row>
    <row r="305" spans="1:10" ht="12.75" customHeight="1">
      <c r="A305" s="75" t="s">
        <v>682</v>
      </c>
      <c r="B305" s="75" t="s">
        <v>761</v>
      </c>
      <c r="C305" s="75" t="s">
        <v>762</v>
      </c>
      <c r="D305" s="75" t="s">
        <v>33</v>
      </c>
      <c r="E305" s="75">
        <v>1</v>
      </c>
      <c r="F305" s="75">
        <v>0.19</v>
      </c>
      <c r="G305" s="75">
        <v>20.711365000000001</v>
      </c>
      <c r="H305" s="75">
        <v>-156.44597200000001</v>
      </c>
      <c r="I305" s="75">
        <v>20.714096000000001</v>
      </c>
      <c r="J305" s="75">
        <v>-156.44681499999999</v>
      </c>
    </row>
    <row r="306" spans="1:10" ht="12.75" customHeight="1">
      <c r="A306" s="75" t="s">
        <v>682</v>
      </c>
      <c r="B306" s="75" t="s">
        <v>763</v>
      </c>
      <c r="C306" s="75" t="s">
        <v>764</v>
      </c>
      <c r="D306" s="75" t="s">
        <v>33</v>
      </c>
      <c r="E306" s="75">
        <v>3</v>
      </c>
      <c r="F306" s="75">
        <v>0.98</v>
      </c>
      <c r="G306" s="75">
        <v>21.109718999999998</v>
      </c>
      <c r="H306" s="75">
        <v>-157.304734</v>
      </c>
      <c r="I306" s="75">
        <v>21.121689</v>
      </c>
      <c r="J306" s="75">
        <v>-157.29956300000001</v>
      </c>
    </row>
    <row r="307" spans="1:10" ht="12.75" customHeight="1">
      <c r="A307" s="75" t="s">
        <v>682</v>
      </c>
      <c r="B307" s="75" t="s">
        <v>765</v>
      </c>
      <c r="C307" s="75" t="s">
        <v>766</v>
      </c>
      <c r="D307" s="75" t="s">
        <v>33</v>
      </c>
      <c r="E307" s="75">
        <v>1</v>
      </c>
      <c r="F307" s="75">
        <v>2.23</v>
      </c>
      <c r="G307" s="75">
        <v>20.897055000000002</v>
      </c>
      <c r="H307" s="75">
        <v>-156.46297200000001</v>
      </c>
      <c r="I307" s="75">
        <v>20.904527000000002</v>
      </c>
      <c r="J307" s="75">
        <v>-156.43319399999999</v>
      </c>
    </row>
    <row r="308" spans="1:10" ht="12.75" customHeight="1">
      <c r="A308" s="75" t="s">
        <v>682</v>
      </c>
      <c r="B308" s="75" t="s">
        <v>767</v>
      </c>
      <c r="C308" s="75" t="s">
        <v>768</v>
      </c>
      <c r="D308" s="75" t="s">
        <v>33</v>
      </c>
      <c r="E308" s="75">
        <v>3</v>
      </c>
      <c r="F308" s="75">
        <v>1.4</v>
      </c>
      <c r="G308" s="75">
        <v>20.580838</v>
      </c>
      <c r="H308" s="75">
        <v>-156.38370599999999</v>
      </c>
      <c r="I308" s="75">
        <v>20.581844</v>
      </c>
      <c r="J308" s="75">
        <v>-156.39833899999999</v>
      </c>
    </row>
    <row r="309" spans="1:10" ht="12.75" customHeight="1">
      <c r="A309" s="75" t="s">
        <v>682</v>
      </c>
      <c r="B309" s="75" t="s">
        <v>769</v>
      </c>
      <c r="C309" s="75" t="s">
        <v>770</v>
      </c>
      <c r="D309" s="75" t="s">
        <v>33</v>
      </c>
      <c r="E309" s="75">
        <v>3</v>
      </c>
      <c r="F309" s="75">
        <v>0.83</v>
      </c>
      <c r="G309" s="75">
        <v>21.089153</v>
      </c>
      <c r="H309" s="75">
        <v>-157.263823</v>
      </c>
      <c r="I309" s="75">
        <v>21.091166000000001</v>
      </c>
      <c r="J309" s="75">
        <v>-157.276138</v>
      </c>
    </row>
    <row r="310" spans="1:10" ht="12.75" customHeight="1">
      <c r="A310" s="75" t="s">
        <v>682</v>
      </c>
      <c r="B310" s="75" t="s">
        <v>771</v>
      </c>
      <c r="C310" s="75" t="s">
        <v>772</v>
      </c>
      <c r="D310" s="75" t="s">
        <v>33</v>
      </c>
      <c r="E310" s="75">
        <v>3</v>
      </c>
      <c r="F310" s="75">
        <v>0.19</v>
      </c>
      <c r="G310" s="75">
        <v>20.998777</v>
      </c>
      <c r="H310" s="75">
        <v>-156.66708299999999</v>
      </c>
      <c r="I310" s="75">
        <v>21.000444000000002</v>
      </c>
      <c r="J310" s="75">
        <v>-156.666472</v>
      </c>
    </row>
    <row r="311" spans="1:10" ht="12.75" customHeight="1">
      <c r="A311" s="75" t="s">
        <v>682</v>
      </c>
      <c r="B311" s="75" t="s">
        <v>773</v>
      </c>
      <c r="C311" s="75" t="s">
        <v>774</v>
      </c>
      <c r="D311" s="75" t="s">
        <v>33</v>
      </c>
      <c r="E311" s="75">
        <v>3</v>
      </c>
      <c r="F311" s="75">
        <v>0.14000000000000001</v>
      </c>
      <c r="G311" s="75">
        <v>20.79</v>
      </c>
      <c r="H311" s="75">
        <v>-156.513972</v>
      </c>
      <c r="I311" s="75">
        <v>20.788722</v>
      </c>
      <c r="J311" s="75">
        <v>-156.51519400000001</v>
      </c>
    </row>
    <row r="312" spans="1:10" ht="12.75" customHeight="1">
      <c r="A312" s="75" t="s">
        <v>682</v>
      </c>
      <c r="B312" s="75" t="s">
        <v>775</v>
      </c>
      <c r="C312" s="75" t="s">
        <v>776</v>
      </c>
      <c r="D312" s="75" t="s">
        <v>33</v>
      </c>
      <c r="E312" s="75">
        <v>3</v>
      </c>
      <c r="F312" s="75">
        <v>0.09</v>
      </c>
      <c r="G312" s="75">
        <v>21.14048</v>
      </c>
      <c r="H312" s="75">
        <v>-157.289297</v>
      </c>
      <c r="I312" s="75">
        <v>21.141773000000001</v>
      </c>
      <c r="J312" s="75">
        <v>-157.289061</v>
      </c>
    </row>
    <row r="313" spans="1:10" ht="12.75" customHeight="1">
      <c r="A313" s="75" t="s">
        <v>682</v>
      </c>
      <c r="B313" s="75" t="s">
        <v>777</v>
      </c>
      <c r="C313" s="75" t="s">
        <v>778</v>
      </c>
      <c r="D313" s="75" t="s">
        <v>33</v>
      </c>
      <c r="E313" s="75">
        <v>3</v>
      </c>
      <c r="F313" s="75">
        <v>0.48</v>
      </c>
      <c r="G313" s="75">
        <v>21.091280000000001</v>
      </c>
      <c r="H313" s="75">
        <v>-157.27755199999999</v>
      </c>
      <c r="I313" s="75">
        <v>21.092841</v>
      </c>
      <c r="J313" s="75">
        <v>-157.28452100000001</v>
      </c>
    </row>
    <row r="314" spans="1:10" ht="12.75" customHeight="1">
      <c r="A314" s="75" t="s">
        <v>682</v>
      </c>
      <c r="B314" s="75" t="s">
        <v>779</v>
      </c>
      <c r="C314" s="75" t="s">
        <v>423</v>
      </c>
      <c r="D314" s="75" t="s">
        <v>33</v>
      </c>
      <c r="E314" s="75">
        <v>3</v>
      </c>
      <c r="F314" s="75">
        <v>0.1</v>
      </c>
      <c r="G314" s="75">
        <v>21.136863000000002</v>
      </c>
      <c r="H314" s="75">
        <v>-157.29052300000001</v>
      </c>
      <c r="I314" s="75">
        <v>21.137784</v>
      </c>
      <c r="J314" s="75">
        <v>-157.28954999999999</v>
      </c>
    </row>
    <row r="315" spans="1:10" ht="12.75" customHeight="1">
      <c r="A315" s="75" t="s">
        <v>682</v>
      </c>
      <c r="B315" s="75" t="s">
        <v>780</v>
      </c>
      <c r="C315" s="75" t="s">
        <v>781</v>
      </c>
      <c r="D315" s="75" t="s">
        <v>33</v>
      </c>
      <c r="E315" s="75">
        <v>3</v>
      </c>
      <c r="F315" s="75">
        <v>0.11</v>
      </c>
      <c r="G315" s="75">
        <v>20.733998</v>
      </c>
      <c r="H315" s="75">
        <v>-156.96544299999999</v>
      </c>
      <c r="I315" s="75">
        <v>20.732827</v>
      </c>
      <c r="J315" s="75">
        <v>-156.96500700000001</v>
      </c>
    </row>
    <row r="316" spans="1:10" ht="12.75" customHeight="1">
      <c r="A316" s="75" t="s">
        <v>682</v>
      </c>
      <c r="B316" s="75" t="s">
        <v>782</v>
      </c>
      <c r="C316" s="75" t="s">
        <v>783</v>
      </c>
      <c r="D316" s="75" t="s">
        <v>33</v>
      </c>
      <c r="E316" s="75">
        <v>3</v>
      </c>
      <c r="F316" s="75">
        <v>0.32</v>
      </c>
      <c r="G316" s="75">
        <v>21.127282000000001</v>
      </c>
      <c r="H316" s="75">
        <v>-157.29882599999999</v>
      </c>
      <c r="I316" s="75">
        <v>21.130201</v>
      </c>
      <c r="J316" s="75">
        <v>-157.296289</v>
      </c>
    </row>
    <row r="317" spans="1:10" ht="12.75" customHeight="1">
      <c r="A317" s="75" t="s">
        <v>682</v>
      </c>
      <c r="B317" s="75" t="s">
        <v>784</v>
      </c>
      <c r="C317" s="75" t="s">
        <v>785</v>
      </c>
      <c r="D317" s="75" t="s">
        <v>33</v>
      </c>
      <c r="E317" s="75">
        <v>3</v>
      </c>
      <c r="F317" s="75">
        <v>0.39</v>
      </c>
      <c r="G317" s="75">
        <v>21.199453999999999</v>
      </c>
      <c r="H317" s="75">
        <v>-157.15708699999999</v>
      </c>
      <c r="I317" s="75">
        <v>21.198388999999999</v>
      </c>
      <c r="J317" s="75">
        <v>-157.15196299999999</v>
      </c>
    </row>
    <row r="318" spans="1:10" ht="12.75" customHeight="1">
      <c r="A318" s="75" t="s">
        <v>682</v>
      </c>
      <c r="B318" s="75" t="s">
        <v>786</v>
      </c>
      <c r="C318" s="75" t="s">
        <v>787</v>
      </c>
      <c r="D318" s="75" t="s">
        <v>33</v>
      </c>
      <c r="E318" s="75">
        <v>3</v>
      </c>
      <c r="F318" s="75">
        <v>0.11</v>
      </c>
      <c r="G318" s="75">
        <v>21.203234999999999</v>
      </c>
      <c r="H318" s="75">
        <v>-157.24775</v>
      </c>
      <c r="I318" s="75">
        <v>21.204787</v>
      </c>
      <c r="J318" s="75">
        <v>-157.247556</v>
      </c>
    </row>
    <row r="319" spans="1:10" ht="12.75" customHeight="1">
      <c r="A319" s="75" t="s">
        <v>682</v>
      </c>
      <c r="B319" s="75" t="s">
        <v>788</v>
      </c>
      <c r="C319" s="75" t="s">
        <v>789</v>
      </c>
      <c r="D319" s="75" t="s">
        <v>33</v>
      </c>
      <c r="E319" s="75">
        <v>3</v>
      </c>
      <c r="F319" s="75">
        <v>1.32</v>
      </c>
      <c r="G319" s="75">
        <v>20.861235000000001</v>
      </c>
      <c r="H319" s="75">
        <v>-156.14855800000001</v>
      </c>
      <c r="I319" s="75">
        <v>20.858948000000002</v>
      </c>
      <c r="J319" s="75">
        <v>-156.14403899999999</v>
      </c>
    </row>
    <row r="320" spans="1:10" ht="12.75" customHeight="1">
      <c r="A320" s="75" t="s">
        <v>682</v>
      </c>
      <c r="B320" s="75" t="s">
        <v>790</v>
      </c>
      <c r="C320" s="75" t="s">
        <v>791</v>
      </c>
      <c r="D320" s="75" t="s">
        <v>33</v>
      </c>
      <c r="E320" s="75">
        <v>3</v>
      </c>
      <c r="F320" s="75">
        <v>0.27</v>
      </c>
      <c r="G320" s="75">
        <v>20.817793999999999</v>
      </c>
      <c r="H320" s="75">
        <v>-156.06878499999999</v>
      </c>
      <c r="I320" s="75">
        <v>20.816037999999999</v>
      </c>
      <c r="J320" s="75">
        <v>-156.06536199999999</v>
      </c>
    </row>
    <row r="321" spans="1:10" ht="12.75" customHeight="1">
      <c r="A321" s="75" t="s">
        <v>682</v>
      </c>
      <c r="B321" s="75" t="s">
        <v>792</v>
      </c>
      <c r="C321" s="75" t="s">
        <v>793</v>
      </c>
      <c r="D321" s="75" t="s">
        <v>33</v>
      </c>
      <c r="E321" s="75">
        <v>2</v>
      </c>
      <c r="F321" s="75">
        <v>0.7</v>
      </c>
      <c r="G321" s="75">
        <v>20.695233000000002</v>
      </c>
      <c r="H321" s="75">
        <v>-156.444717</v>
      </c>
      <c r="I321" s="75">
        <v>20.704816000000001</v>
      </c>
      <c r="J321" s="75">
        <v>-156.447036</v>
      </c>
    </row>
    <row r="322" spans="1:10" ht="12.75" customHeight="1">
      <c r="A322" s="75" t="s">
        <v>682</v>
      </c>
      <c r="B322" s="75" t="s">
        <v>794</v>
      </c>
      <c r="C322" s="75" t="s">
        <v>795</v>
      </c>
      <c r="D322" s="75" t="s">
        <v>33</v>
      </c>
      <c r="E322" s="75">
        <v>3</v>
      </c>
      <c r="F322" s="75">
        <v>6.86</v>
      </c>
      <c r="G322" s="75">
        <v>20.903276999999999</v>
      </c>
      <c r="H322" s="75">
        <v>-156.88081099999999</v>
      </c>
      <c r="I322" s="75">
        <v>20.832087000000001</v>
      </c>
      <c r="J322" s="75">
        <v>-156.81346199999999</v>
      </c>
    </row>
    <row r="323" spans="1:10" ht="12.75" customHeight="1">
      <c r="A323" s="75" t="s">
        <v>682</v>
      </c>
      <c r="B323" s="75" t="s">
        <v>796</v>
      </c>
      <c r="C323" s="75" t="s">
        <v>797</v>
      </c>
      <c r="D323" s="75" t="s">
        <v>33</v>
      </c>
      <c r="E323" s="75">
        <v>3</v>
      </c>
      <c r="F323" s="75">
        <v>0</v>
      </c>
      <c r="G323" s="75">
        <v>20.983996999999999</v>
      </c>
      <c r="H323" s="75">
        <v>-156.67268100000001</v>
      </c>
      <c r="I323" s="75">
        <v>20.985697999999999</v>
      </c>
      <c r="J323" s="75">
        <v>-156.672222</v>
      </c>
    </row>
    <row r="324" spans="1:10" ht="12.75" customHeight="1">
      <c r="A324" s="75" t="s">
        <v>682</v>
      </c>
      <c r="B324" s="75" t="s">
        <v>798</v>
      </c>
      <c r="C324" s="75" t="s">
        <v>603</v>
      </c>
      <c r="D324" s="75" t="s">
        <v>33</v>
      </c>
      <c r="E324" s="75">
        <v>3</v>
      </c>
      <c r="F324" s="75">
        <v>0.54</v>
      </c>
      <c r="G324" s="75">
        <v>21.183069</v>
      </c>
      <c r="H324" s="75">
        <v>-157.250258</v>
      </c>
      <c r="I324" s="75">
        <v>21.190359999999998</v>
      </c>
      <c r="J324" s="75">
        <v>-157.24807000000001</v>
      </c>
    </row>
    <row r="325" spans="1:10" ht="12.75" customHeight="1">
      <c r="A325" s="75" t="s">
        <v>682</v>
      </c>
      <c r="B325" s="75" t="s">
        <v>799</v>
      </c>
      <c r="C325" s="75" t="s">
        <v>800</v>
      </c>
      <c r="D325" s="75" t="s">
        <v>33</v>
      </c>
      <c r="E325" s="75">
        <v>3</v>
      </c>
      <c r="F325" s="75">
        <v>1.44</v>
      </c>
      <c r="G325" s="75">
        <v>21.086138999999999</v>
      </c>
      <c r="H325" s="75">
        <v>-157.023785</v>
      </c>
      <c r="I325" s="75">
        <v>21.096150999999999</v>
      </c>
      <c r="J325" s="75">
        <v>-157.03964500000001</v>
      </c>
    </row>
    <row r="326" spans="1:10" ht="12.75" customHeight="1">
      <c r="A326" s="75" t="s">
        <v>682</v>
      </c>
      <c r="B326" s="75" t="s">
        <v>801</v>
      </c>
      <c r="C326" s="75" t="s">
        <v>802</v>
      </c>
      <c r="D326" s="75" t="s">
        <v>33</v>
      </c>
      <c r="E326" s="75">
        <v>3</v>
      </c>
      <c r="F326" s="75">
        <v>0.08</v>
      </c>
      <c r="G326" s="75">
        <v>20.729082999999999</v>
      </c>
      <c r="H326" s="75">
        <v>-155.985916</v>
      </c>
      <c r="I326" s="75">
        <v>20.728276999999999</v>
      </c>
      <c r="J326" s="75">
        <v>-155.985083</v>
      </c>
    </row>
    <row r="327" spans="1:10" ht="12.75" customHeight="1">
      <c r="A327" s="75" t="s">
        <v>682</v>
      </c>
      <c r="B327" s="75" t="s">
        <v>803</v>
      </c>
      <c r="C327" s="75" t="s">
        <v>804</v>
      </c>
      <c r="D327" s="75" t="s">
        <v>33</v>
      </c>
      <c r="E327" s="75">
        <v>3</v>
      </c>
      <c r="F327" s="75">
        <v>1.34</v>
      </c>
      <c r="G327" s="75">
        <v>21.091422000000001</v>
      </c>
      <c r="H327" s="75">
        <v>-157.187985</v>
      </c>
      <c r="I327" s="75">
        <v>21.089794999999999</v>
      </c>
      <c r="J327" s="75">
        <v>-157.208293</v>
      </c>
    </row>
    <row r="328" spans="1:10" ht="12.75" customHeight="1">
      <c r="A328" s="75" t="s">
        <v>682</v>
      </c>
      <c r="B328" s="75" t="s">
        <v>805</v>
      </c>
      <c r="C328" s="75" t="s">
        <v>806</v>
      </c>
      <c r="D328" s="75" t="s">
        <v>33</v>
      </c>
      <c r="E328" s="75">
        <v>2</v>
      </c>
      <c r="F328" s="75">
        <v>0.09</v>
      </c>
      <c r="G328" s="75">
        <v>20.922388000000002</v>
      </c>
      <c r="H328" s="75">
        <v>-156.37527700000001</v>
      </c>
      <c r="I328" s="75">
        <v>20.922332999999998</v>
      </c>
      <c r="J328" s="75">
        <v>-156.37388799999999</v>
      </c>
    </row>
    <row r="329" spans="1:10" ht="12.75" customHeight="1">
      <c r="A329" s="75" t="s">
        <v>682</v>
      </c>
      <c r="B329" s="75" t="s">
        <v>807</v>
      </c>
      <c r="C329" s="75" t="s">
        <v>808</v>
      </c>
      <c r="D329" s="75" t="s">
        <v>33</v>
      </c>
      <c r="E329" s="75">
        <v>3</v>
      </c>
      <c r="F329" s="75">
        <v>7.0000000000000007E-2</v>
      </c>
      <c r="G329" s="75">
        <v>20.942250000000001</v>
      </c>
      <c r="H329" s="75">
        <v>-156.31850399999999</v>
      </c>
      <c r="I329" s="75">
        <v>20.942433000000001</v>
      </c>
      <c r="J329" s="75">
        <v>-156.31749199999999</v>
      </c>
    </row>
    <row r="330" spans="1:10" ht="12.75" customHeight="1">
      <c r="A330" s="75" t="s">
        <v>682</v>
      </c>
      <c r="B330" s="75" t="s">
        <v>809</v>
      </c>
      <c r="C330" s="75" t="s">
        <v>810</v>
      </c>
      <c r="D330" s="75" t="s">
        <v>33</v>
      </c>
      <c r="E330" s="75">
        <v>3</v>
      </c>
      <c r="F330" s="75">
        <v>1.87</v>
      </c>
      <c r="G330" s="75">
        <v>20.582889000000002</v>
      </c>
      <c r="H330" s="75">
        <v>-156.41203300000001</v>
      </c>
      <c r="I330" s="75">
        <v>20.599247999999999</v>
      </c>
      <c r="J330" s="75">
        <v>-156.42034000000001</v>
      </c>
    </row>
    <row r="331" spans="1:10" ht="12.75" customHeight="1">
      <c r="A331" s="75" t="s">
        <v>682</v>
      </c>
      <c r="B331" s="75" t="s">
        <v>811</v>
      </c>
      <c r="C331" s="75" t="s">
        <v>812</v>
      </c>
      <c r="D331" s="75" t="s">
        <v>33</v>
      </c>
      <c r="E331" s="75">
        <v>2</v>
      </c>
      <c r="F331" s="75">
        <v>1.37</v>
      </c>
      <c r="G331" s="75">
        <v>20.855416999999999</v>
      </c>
      <c r="H331" s="75">
        <v>-156.66405599999999</v>
      </c>
      <c r="I331" s="75">
        <v>20.869523999999998</v>
      </c>
      <c r="J331" s="75">
        <v>-156.67742200000001</v>
      </c>
    </row>
    <row r="332" spans="1:10" ht="12.75" customHeight="1">
      <c r="A332" s="75" t="s">
        <v>682</v>
      </c>
      <c r="B332" s="75" t="s">
        <v>813</v>
      </c>
      <c r="C332" s="75" t="s">
        <v>814</v>
      </c>
      <c r="D332" s="75" t="s">
        <v>33</v>
      </c>
      <c r="E332" s="75">
        <v>1</v>
      </c>
      <c r="F332" s="75">
        <v>0.28000000000000003</v>
      </c>
      <c r="G332" s="75">
        <v>20.841443999999999</v>
      </c>
      <c r="H332" s="75">
        <v>-156.651555</v>
      </c>
      <c r="I332" s="75">
        <v>20.844722000000001</v>
      </c>
      <c r="J332" s="75">
        <v>-156.65366599999999</v>
      </c>
    </row>
    <row r="333" spans="1:10" ht="12.75" customHeight="1">
      <c r="A333" s="75" t="s">
        <v>682</v>
      </c>
      <c r="B333" s="75" t="s">
        <v>815</v>
      </c>
      <c r="C333" s="75" t="s">
        <v>816</v>
      </c>
      <c r="D333" s="75" t="s">
        <v>33</v>
      </c>
      <c r="E333" s="75">
        <v>3</v>
      </c>
      <c r="F333" s="75">
        <v>0.22</v>
      </c>
      <c r="G333" s="75">
        <v>20.732927</v>
      </c>
      <c r="H333" s="75">
        <v>-155.98556300000001</v>
      </c>
      <c r="I333" s="75">
        <v>20.730903999999999</v>
      </c>
      <c r="J333" s="75">
        <v>-155.98603499999999</v>
      </c>
    </row>
    <row r="334" spans="1:10" ht="12.75" customHeight="1">
      <c r="A334" s="75" t="s">
        <v>682</v>
      </c>
      <c r="B334" s="75" t="s">
        <v>817</v>
      </c>
      <c r="C334" s="75" t="s">
        <v>818</v>
      </c>
      <c r="D334" s="75" t="s">
        <v>33</v>
      </c>
      <c r="E334" s="75">
        <v>3</v>
      </c>
      <c r="F334" s="75">
        <v>0.3</v>
      </c>
      <c r="G334" s="75">
        <v>21.103622000000001</v>
      </c>
      <c r="H334" s="75">
        <v>-157.30836500000001</v>
      </c>
      <c r="I334" s="75">
        <v>21.106746999999999</v>
      </c>
      <c r="J334" s="75">
        <v>-157.306568</v>
      </c>
    </row>
    <row r="335" spans="1:10" ht="12.75" customHeight="1">
      <c r="A335" s="75" t="s">
        <v>682</v>
      </c>
      <c r="B335" s="75" t="s">
        <v>819</v>
      </c>
      <c r="C335" s="75" t="s">
        <v>820</v>
      </c>
      <c r="D335" s="75" t="s">
        <v>33</v>
      </c>
      <c r="E335" s="75">
        <v>3</v>
      </c>
      <c r="F335" s="75">
        <v>0.51</v>
      </c>
      <c r="G335" s="75">
        <v>20.806276</v>
      </c>
      <c r="H335" s="75">
        <v>-156.806333</v>
      </c>
      <c r="I335" s="75">
        <v>20.800068</v>
      </c>
      <c r="J335" s="75">
        <v>-156.80964</v>
      </c>
    </row>
    <row r="336" spans="1:10" ht="12.75" customHeight="1">
      <c r="A336" s="75" t="s">
        <v>682</v>
      </c>
      <c r="B336" s="75" t="s">
        <v>821</v>
      </c>
      <c r="C336" s="75" t="s">
        <v>822</v>
      </c>
      <c r="D336" s="75" t="s">
        <v>33</v>
      </c>
      <c r="E336" s="75">
        <v>2</v>
      </c>
      <c r="F336" s="75">
        <v>0.27</v>
      </c>
      <c r="G336" s="75">
        <v>20.915610999999998</v>
      </c>
      <c r="H336" s="75">
        <v>-156.386472</v>
      </c>
      <c r="I336" s="75">
        <v>20.916582999999999</v>
      </c>
      <c r="J336" s="75">
        <v>-156.38244399999999</v>
      </c>
    </row>
    <row r="337" spans="1:10" ht="12.75" customHeight="1">
      <c r="A337" s="75" t="s">
        <v>682</v>
      </c>
      <c r="B337" s="75" t="s">
        <v>823</v>
      </c>
      <c r="C337" s="75" t="s">
        <v>824</v>
      </c>
      <c r="D337" s="75" t="s">
        <v>33</v>
      </c>
      <c r="E337" s="75">
        <v>1</v>
      </c>
      <c r="F337" s="75">
        <v>3.55</v>
      </c>
      <c r="G337" s="75">
        <v>20.781110999999999</v>
      </c>
      <c r="H337" s="75">
        <v>-156.46283299999999</v>
      </c>
      <c r="I337" s="75">
        <v>20.792249999999999</v>
      </c>
      <c r="J337" s="75">
        <v>-156.51044400000001</v>
      </c>
    </row>
    <row r="338" spans="1:10" ht="12.75" customHeight="1">
      <c r="A338" s="75" t="s">
        <v>682</v>
      </c>
      <c r="B338" s="75" t="s">
        <v>825</v>
      </c>
      <c r="C338" s="75" t="s">
        <v>826</v>
      </c>
      <c r="D338" s="75" t="s">
        <v>33</v>
      </c>
      <c r="E338" s="75">
        <v>2</v>
      </c>
      <c r="F338" s="75">
        <v>0.91</v>
      </c>
      <c r="G338" s="75">
        <v>20.768573</v>
      </c>
      <c r="H338" s="75">
        <v>-156.45891</v>
      </c>
      <c r="I338" s="75">
        <v>20.780961000000001</v>
      </c>
      <c r="J338" s="75">
        <v>-156.46289899999999</v>
      </c>
    </row>
    <row r="339" spans="1:10" ht="12.75" customHeight="1">
      <c r="A339" s="75" t="s">
        <v>682</v>
      </c>
      <c r="B339" s="75" t="s">
        <v>827</v>
      </c>
      <c r="C339" s="75" t="s">
        <v>828</v>
      </c>
      <c r="D339" s="75" t="s">
        <v>33</v>
      </c>
      <c r="E339" s="75">
        <v>3</v>
      </c>
      <c r="F339" s="75">
        <v>0.1</v>
      </c>
      <c r="G339" s="75">
        <v>20.709106999999999</v>
      </c>
      <c r="H339" s="75">
        <v>-155.988212</v>
      </c>
      <c r="I339" s="75">
        <v>20.708162999999999</v>
      </c>
      <c r="J339" s="75">
        <v>-155.98841300000001</v>
      </c>
    </row>
    <row r="340" spans="1:10" ht="12.75" customHeight="1">
      <c r="A340" s="75" t="s">
        <v>682</v>
      </c>
      <c r="B340" s="75" t="s">
        <v>829</v>
      </c>
      <c r="C340" s="75" t="s">
        <v>830</v>
      </c>
      <c r="D340" s="75" t="s">
        <v>33</v>
      </c>
      <c r="E340" s="75">
        <v>2</v>
      </c>
      <c r="F340" s="75">
        <v>0.18</v>
      </c>
      <c r="G340" s="75">
        <v>20.652260999999999</v>
      </c>
      <c r="H340" s="75">
        <v>-156.44091299999999</v>
      </c>
      <c r="I340" s="75">
        <v>20.654007</v>
      </c>
      <c r="J340" s="75">
        <v>-156.441959</v>
      </c>
    </row>
    <row r="341" spans="1:10" ht="12.75" customHeight="1">
      <c r="A341" s="75" t="s">
        <v>682</v>
      </c>
      <c r="B341" s="75" t="s">
        <v>831</v>
      </c>
      <c r="C341" s="75" t="s">
        <v>832</v>
      </c>
      <c r="D341" s="75" t="s">
        <v>33</v>
      </c>
      <c r="E341" s="75">
        <v>2</v>
      </c>
      <c r="F341" s="75">
        <v>0.14000000000000001</v>
      </c>
      <c r="G341" s="75">
        <v>20.936</v>
      </c>
      <c r="H341" s="75">
        <v>-156.34011100000001</v>
      </c>
      <c r="I341" s="75">
        <v>20.936582999999999</v>
      </c>
      <c r="J341" s="75">
        <v>-156.33933300000001</v>
      </c>
    </row>
    <row r="342" spans="1:10" ht="12.75" customHeight="1">
      <c r="A342" s="75" t="s">
        <v>682</v>
      </c>
      <c r="B342" s="75" t="s">
        <v>833</v>
      </c>
      <c r="C342" s="75" t="s">
        <v>834</v>
      </c>
      <c r="D342" s="75" t="s">
        <v>33</v>
      </c>
      <c r="E342" s="75">
        <v>2</v>
      </c>
      <c r="F342" s="75">
        <v>0.22</v>
      </c>
      <c r="G342" s="75">
        <v>20.645451999999999</v>
      </c>
      <c r="H342" s="75">
        <v>-156.44385399999999</v>
      </c>
      <c r="I342" s="75">
        <v>20.648250999999998</v>
      </c>
      <c r="J342" s="75">
        <v>-156.44248099999999</v>
      </c>
    </row>
    <row r="343" spans="1:10" ht="12.75" customHeight="1">
      <c r="A343" s="75" t="s">
        <v>682</v>
      </c>
      <c r="B343" s="75" t="s">
        <v>835</v>
      </c>
      <c r="C343" s="75" t="s">
        <v>836</v>
      </c>
      <c r="D343" s="75" t="s">
        <v>33</v>
      </c>
      <c r="E343" s="75">
        <v>3</v>
      </c>
      <c r="F343" s="75">
        <v>0.19</v>
      </c>
      <c r="G343" s="75">
        <v>20.744458000000002</v>
      </c>
      <c r="H343" s="75">
        <v>-156.88478000000001</v>
      </c>
      <c r="I343" s="75">
        <v>20.743217000000001</v>
      </c>
      <c r="J343" s="75">
        <v>-156.88739899999999</v>
      </c>
    </row>
    <row r="344" spans="1:10" ht="12.75" customHeight="1">
      <c r="A344" s="75" t="s">
        <v>682</v>
      </c>
      <c r="B344" s="75" t="s">
        <v>837</v>
      </c>
      <c r="C344" s="75" t="s">
        <v>838</v>
      </c>
      <c r="D344" s="75" t="s">
        <v>33</v>
      </c>
      <c r="E344" s="75">
        <v>3</v>
      </c>
      <c r="F344" s="75">
        <v>0.06</v>
      </c>
      <c r="G344" s="75">
        <v>20.919722</v>
      </c>
      <c r="H344" s="75">
        <v>-156.378388</v>
      </c>
      <c r="I344" s="75">
        <v>20.919443999999999</v>
      </c>
      <c r="J344" s="75">
        <v>-156.37924899999999</v>
      </c>
    </row>
    <row r="345" spans="1:10" ht="12.75" customHeight="1">
      <c r="A345" s="75" t="s">
        <v>682</v>
      </c>
      <c r="B345" s="75" t="s">
        <v>839</v>
      </c>
      <c r="C345" s="75" t="s">
        <v>840</v>
      </c>
      <c r="D345" s="75" t="s">
        <v>33</v>
      </c>
      <c r="E345" s="75">
        <v>3</v>
      </c>
      <c r="F345" s="75">
        <v>1.88</v>
      </c>
      <c r="G345" s="75">
        <v>20.785046999999999</v>
      </c>
      <c r="H345" s="75">
        <v>-156.51638299999999</v>
      </c>
      <c r="I345" s="75">
        <v>20.774713999999999</v>
      </c>
      <c r="J345" s="75">
        <v>-156.535572</v>
      </c>
    </row>
    <row r="346" spans="1:10" ht="12.75" customHeight="1">
      <c r="A346" s="75" t="s">
        <v>682</v>
      </c>
      <c r="B346" s="75" t="s">
        <v>841</v>
      </c>
      <c r="C346" s="75" t="s">
        <v>842</v>
      </c>
      <c r="D346" s="75" t="s">
        <v>33</v>
      </c>
      <c r="E346" s="75">
        <v>3</v>
      </c>
      <c r="F346" s="75">
        <v>0.45</v>
      </c>
      <c r="G346" s="75">
        <v>21.197139</v>
      </c>
      <c r="H346" s="75">
        <v>-157.149348</v>
      </c>
      <c r="I346" s="75">
        <v>21.196874999999999</v>
      </c>
      <c r="J346" s="75">
        <v>-157.14296300000001</v>
      </c>
    </row>
    <row r="347" spans="1:10" ht="12.75" customHeight="1">
      <c r="A347" s="75" t="s">
        <v>682</v>
      </c>
      <c r="B347" s="75" t="s">
        <v>843</v>
      </c>
      <c r="C347" s="75" t="s">
        <v>844</v>
      </c>
      <c r="D347" s="75" t="s">
        <v>33</v>
      </c>
      <c r="E347" s="75">
        <v>2</v>
      </c>
      <c r="F347" s="75">
        <v>0.24</v>
      </c>
      <c r="G347" s="75">
        <v>20.691928000000001</v>
      </c>
      <c r="H347" s="75">
        <v>-156.444365</v>
      </c>
      <c r="I347" s="75">
        <v>20.695233000000002</v>
      </c>
      <c r="J347" s="75">
        <v>-156.444717</v>
      </c>
    </row>
    <row r="348" spans="1:10" ht="12.75" customHeight="1">
      <c r="A348" s="75" t="s">
        <v>682</v>
      </c>
      <c r="B348" s="75" t="s">
        <v>845</v>
      </c>
      <c r="C348" s="75" t="s">
        <v>846</v>
      </c>
      <c r="D348" s="75" t="s">
        <v>33</v>
      </c>
      <c r="E348" s="75">
        <v>1</v>
      </c>
      <c r="F348" s="75">
        <v>0.19</v>
      </c>
      <c r="G348" s="75">
        <v>20.639814000000001</v>
      </c>
      <c r="H348" s="75">
        <v>-156.109286</v>
      </c>
      <c r="I348" s="75">
        <v>20.638484999999999</v>
      </c>
      <c r="J348" s="75">
        <v>-156.11131499999999</v>
      </c>
    </row>
    <row r="349" spans="1:10" ht="12.75" customHeight="1">
      <c r="A349" s="75" t="s">
        <v>682</v>
      </c>
      <c r="B349" s="75" t="s">
        <v>847</v>
      </c>
      <c r="C349" s="75" t="s">
        <v>483</v>
      </c>
      <c r="D349" s="75" t="s">
        <v>33</v>
      </c>
      <c r="E349" s="75">
        <v>2</v>
      </c>
      <c r="F349" s="75">
        <v>0.11</v>
      </c>
      <c r="G349" s="75">
        <v>21.011165999999999</v>
      </c>
      <c r="H349" s="75">
        <v>-156.64291600000001</v>
      </c>
      <c r="I349" s="75">
        <v>21.011861</v>
      </c>
      <c r="J349" s="75">
        <v>-156.641583</v>
      </c>
    </row>
    <row r="350" spans="1:10" ht="12.75" customHeight="1">
      <c r="A350" s="75" t="s">
        <v>682</v>
      </c>
      <c r="B350" s="75" t="s">
        <v>848</v>
      </c>
      <c r="C350" s="75" t="s">
        <v>849</v>
      </c>
      <c r="D350" s="75" t="s">
        <v>33</v>
      </c>
      <c r="E350" s="75">
        <v>3</v>
      </c>
      <c r="F350" s="75">
        <v>0.37</v>
      </c>
      <c r="G350" s="75">
        <v>21.107126999999998</v>
      </c>
      <c r="H350" s="75">
        <v>-156.745115</v>
      </c>
      <c r="I350" s="75">
        <v>21.103752</v>
      </c>
      <c r="J350" s="75">
        <v>-156.749166</v>
      </c>
    </row>
    <row r="351" spans="1:10" ht="12.75" customHeight="1">
      <c r="A351" s="75" t="s">
        <v>682</v>
      </c>
      <c r="B351" s="75" t="s">
        <v>850</v>
      </c>
      <c r="C351" s="75" t="s">
        <v>851</v>
      </c>
      <c r="D351" s="75" t="s">
        <v>33</v>
      </c>
      <c r="E351" s="75">
        <v>3</v>
      </c>
      <c r="F351" s="75">
        <v>0.4</v>
      </c>
      <c r="G351" s="75">
        <v>20.775670999999999</v>
      </c>
      <c r="H351" s="75">
        <v>-156.826336</v>
      </c>
      <c r="I351" s="75">
        <v>20.780653999999998</v>
      </c>
      <c r="J351" s="75">
        <v>-156.82327799999999</v>
      </c>
    </row>
    <row r="352" spans="1:10" ht="12.75" customHeight="1">
      <c r="A352" s="75" t="s">
        <v>682</v>
      </c>
      <c r="B352" s="75" t="s">
        <v>852</v>
      </c>
      <c r="C352" s="75" t="s">
        <v>853</v>
      </c>
      <c r="D352" s="75" t="s">
        <v>33</v>
      </c>
      <c r="E352" s="75">
        <v>3</v>
      </c>
      <c r="F352" s="75">
        <v>0.04</v>
      </c>
      <c r="G352" s="75">
        <v>20.827299</v>
      </c>
      <c r="H352" s="75">
        <v>-156.09422699999999</v>
      </c>
      <c r="I352" s="75">
        <v>20.827514999999998</v>
      </c>
      <c r="J352" s="75">
        <v>-156.09366600000001</v>
      </c>
    </row>
    <row r="353" spans="1:10" ht="12.75" customHeight="1">
      <c r="A353" s="75" t="s">
        <v>682</v>
      </c>
      <c r="B353" s="75" t="s">
        <v>854</v>
      </c>
      <c r="C353" s="75" t="s">
        <v>855</v>
      </c>
      <c r="D353" s="75" t="s">
        <v>33</v>
      </c>
      <c r="E353" s="75">
        <v>2</v>
      </c>
      <c r="F353" s="75">
        <v>7.0000000000000007E-2</v>
      </c>
      <c r="G353" s="75">
        <v>20.994166</v>
      </c>
      <c r="H353" s="75">
        <v>-156.66758300000001</v>
      </c>
      <c r="I353" s="75">
        <v>20.996777000000002</v>
      </c>
      <c r="J353" s="75">
        <v>-156.666166</v>
      </c>
    </row>
    <row r="354" spans="1:10" ht="12.75" customHeight="1">
      <c r="A354" s="75" t="s">
        <v>682</v>
      </c>
      <c r="B354" s="75" t="s">
        <v>856</v>
      </c>
      <c r="C354" s="75" t="s">
        <v>857</v>
      </c>
      <c r="D354" s="75" t="s">
        <v>33</v>
      </c>
      <c r="E354" s="75">
        <v>3</v>
      </c>
      <c r="F354" s="75">
        <v>0.63</v>
      </c>
      <c r="G354" s="75">
        <v>20.626660000000001</v>
      </c>
      <c r="H354" s="75">
        <v>-156.17791500000001</v>
      </c>
      <c r="I354" s="75">
        <v>20.627043</v>
      </c>
      <c r="J354" s="75">
        <v>-156.18705700000001</v>
      </c>
    </row>
    <row r="355" spans="1:10" ht="12.75" customHeight="1">
      <c r="A355" s="75" t="s">
        <v>682</v>
      </c>
      <c r="B355" s="75" t="s">
        <v>858</v>
      </c>
      <c r="C355" s="75" t="s">
        <v>859</v>
      </c>
      <c r="D355" s="75" t="s">
        <v>33</v>
      </c>
      <c r="E355" s="75">
        <v>2</v>
      </c>
      <c r="F355" s="75">
        <v>2.09</v>
      </c>
      <c r="G355" s="75">
        <v>20.808637999999998</v>
      </c>
      <c r="H355" s="75">
        <v>-156.6045</v>
      </c>
      <c r="I355" s="75">
        <v>20.819333</v>
      </c>
      <c r="J355" s="75">
        <v>-156.62908300000001</v>
      </c>
    </row>
    <row r="356" spans="1:10" ht="12.75" customHeight="1">
      <c r="A356" s="75" t="s">
        <v>682</v>
      </c>
      <c r="B356" s="75" t="s">
        <v>860</v>
      </c>
      <c r="C356" s="75" t="s">
        <v>861</v>
      </c>
      <c r="D356" s="75" t="s">
        <v>33</v>
      </c>
      <c r="E356" s="75">
        <v>3</v>
      </c>
      <c r="F356" s="75">
        <v>0.65</v>
      </c>
      <c r="G356" s="75">
        <v>21.070649</v>
      </c>
      <c r="H356" s="75">
        <v>-156.976</v>
      </c>
      <c r="I356" s="75">
        <v>21.072780000000002</v>
      </c>
      <c r="J356" s="75">
        <v>-156.98153600000001</v>
      </c>
    </row>
    <row r="357" spans="1:10" ht="12.75" customHeight="1">
      <c r="A357" s="75" t="s">
        <v>682</v>
      </c>
      <c r="B357" s="75" t="s">
        <v>862</v>
      </c>
      <c r="C357" s="75" t="s">
        <v>863</v>
      </c>
      <c r="D357" s="75" t="s">
        <v>33</v>
      </c>
      <c r="E357" s="75">
        <v>2</v>
      </c>
      <c r="F357" s="75">
        <v>1.35</v>
      </c>
      <c r="G357" s="75">
        <v>21.004566000000001</v>
      </c>
      <c r="H357" s="75">
        <v>-156.66127700000001</v>
      </c>
      <c r="I357" s="75">
        <v>21.004515999999999</v>
      </c>
      <c r="J357" s="75">
        <v>-156.65763000000001</v>
      </c>
    </row>
    <row r="358" spans="1:10" ht="12.75" customHeight="1">
      <c r="A358" s="75" t="s">
        <v>682</v>
      </c>
      <c r="B358" s="75" t="s">
        <v>864</v>
      </c>
      <c r="C358" s="75" t="s">
        <v>865</v>
      </c>
      <c r="D358" s="75" t="s">
        <v>33</v>
      </c>
      <c r="E358" s="75">
        <v>2</v>
      </c>
      <c r="F358" s="75">
        <v>0.67</v>
      </c>
      <c r="G358" s="75">
        <v>20.627945</v>
      </c>
      <c r="H358" s="75">
        <v>-156.44416699999999</v>
      </c>
      <c r="I358" s="75">
        <v>20.633934</v>
      </c>
      <c r="J358" s="75">
        <v>-156.451123</v>
      </c>
    </row>
    <row r="359" spans="1:10" ht="12.75" customHeight="1">
      <c r="A359" s="75" t="s">
        <v>682</v>
      </c>
      <c r="B359" s="75" t="s">
        <v>866</v>
      </c>
      <c r="C359" s="75" t="s">
        <v>867</v>
      </c>
      <c r="D359" s="75" t="s">
        <v>33</v>
      </c>
      <c r="E359" s="75">
        <v>2</v>
      </c>
      <c r="F359" s="75">
        <v>0.66</v>
      </c>
      <c r="G359" s="75">
        <v>20.639249</v>
      </c>
      <c r="H359" s="75">
        <v>-156.448262</v>
      </c>
      <c r="I359" s="75">
        <v>20.645451999999999</v>
      </c>
      <c r="J359" s="75">
        <v>-156.44385399999999</v>
      </c>
    </row>
    <row r="360" spans="1:10" ht="12.75" customHeight="1">
      <c r="A360" s="75" t="s">
        <v>682</v>
      </c>
      <c r="B360" s="75" t="s">
        <v>868</v>
      </c>
      <c r="C360" s="75" t="s">
        <v>869</v>
      </c>
      <c r="D360" s="75" t="s">
        <v>33</v>
      </c>
      <c r="E360" s="75">
        <v>2</v>
      </c>
      <c r="F360" s="75">
        <v>0.18</v>
      </c>
      <c r="G360" s="75">
        <v>20.669387</v>
      </c>
      <c r="H360" s="75">
        <v>-156.44279900000001</v>
      </c>
      <c r="I360" s="75">
        <v>20.671723</v>
      </c>
      <c r="J360" s="75">
        <v>-156.443545</v>
      </c>
    </row>
    <row r="361" spans="1:10" ht="12.75" customHeight="1">
      <c r="A361" s="75" t="s">
        <v>682</v>
      </c>
      <c r="B361" s="75" t="s">
        <v>870</v>
      </c>
      <c r="C361" s="75" t="s">
        <v>871</v>
      </c>
      <c r="D361" s="75" t="s">
        <v>33</v>
      </c>
      <c r="E361" s="75">
        <v>2</v>
      </c>
      <c r="F361" s="75">
        <v>0.86</v>
      </c>
      <c r="G361" s="75">
        <v>20.792722000000001</v>
      </c>
      <c r="H361" s="75">
        <v>-156.566722</v>
      </c>
      <c r="I361" s="75">
        <v>20.794582999999999</v>
      </c>
      <c r="J361" s="75">
        <v>-156.579611</v>
      </c>
    </row>
    <row r="362" spans="1:10" ht="12.75" customHeight="1">
      <c r="A362" s="75" t="s">
        <v>682</v>
      </c>
      <c r="B362" s="75" t="s">
        <v>872</v>
      </c>
      <c r="C362" s="75" t="s">
        <v>873</v>
      </c>
      <c r="D362" s="75" t="s">
        <v>33</v>
      </c>
      <c r="E362" s="75">
        <v>3</v>
      </c>
      <c r="F362" s="75">
        <v>0.52</v>
      </c>
      <c r="G362" s="75">
        <v>21.192292999999999</v>
      </c>
      <c r="H362" s="75">
        <v>-156.983991</v>
      </c>
      <c r="I362" s="75">
        <v>21.199055999999999</v>
      </c>
      <c r="J362" s="75">
        <v>-156.981539</v>
      </c>
    </row>
    <row r="363" spans="1:10" ht="12.75" customHeight="1">
      <c r="A363" s="75" t="s">
        <v>682</v>
      </c>
      <c r="B363" s="75" t="s">
        <v>874</v>
      </c>
      <c r="C363" s="75" t="s">
        <v>875</v>
      </c>
      <c r="D363" s="75" t="s">
        <v>33</v>
      </c>
      <c r="E363" s="75">
        <v>3</v>
      </c>
      <c r="F363" s="75">
        <v>2.04</v>
      </c>
      <c r="G363" s="75">
        <v>21.159157</v>
      </c>
      <c r="H363" s="75">
        <v>-157.27201099999999</v>
      </c>
      <c r="I363" s="75">
        <v>21.179554</v>
      </c>
      <c r="J363" s="75">
        <v>-157.25139799999999</v>
      </c>
    </row>
    <row r="364" spans="1:10" ht="12.75" customHeight="1">
      <c r="A364" s="75" t="s">
        <v>682</v>
      </c>
      <c r="B364" s="75" t="s">
        <v>876</v>
      </c>
      <c r="C364" s="75" t="s">
        <v>877</v>
      </c>
      <c r="D364" s="75" t="s">
        <v>33</v>
      </c>
      <c r="E364" s="75">
        <v>3</v>
      </c>
      <c r="F364" s="75">
        <v>0.6</v>
      </c>
      <c r="G364" s="75">
        <v>20.910416000000001</v>
      </c>
      <c r="H364" s="75">
        <v>-156.48480499999999</v>
      </c>
      <c r="I364" s="75">
        <v>20.903333</v>
      </c>
      <c r="J364" s="75">
        <v>-156.48113799999999</v>
      </c>
    </row>
    <row r="365" spans="1:10" ht="12.75" customHeight="1">
      <c r="A365" s="75" t="s">
        <v>682</v>
      </c>
      <c r="B365" s="75" t="s">
        <v>878</v>
      </c>
      <c r="C365" s="75" t="s">
        <v>879</v>
      </c>
      <c r="D365" s="75" t="s">
        <v>33</v>
      </c>
      <c r="E365" s="75">
        <v>3</v>
      </c>
      <c r="F365" s="75">
        <v>0.3</v>
      </c>
      <c r="G365" s="75">
        <v>21.161660000000001</v>
      </c>
      <c r="H365" s="75">
        <v>-156.88346899999999</v>
      </c>
      <c r="I365" s="75">
        <v>21.160921999999999</v>
      </c>
      <c r="J365" s="75">
        <v>-156.87935899999999</v>
      </c>
    </row>
    <row r="366" spans="1:10" ht="12.75" customHeight="1">
      <c r="A366" s="75" t="s">
        <v>682</v>
      </c>
      <c r="B366" s="75" t="s">
        <v>880</v>
      </c>
      <c r="C366" s="75" t="s">
        <v>881</v>
      </c>
      <c r="D366" s="75" t="s">
        <v>33</v>
      </c>
      <c r="E366" s="75">
        <v>3</v>
      </c>
      <c r="F366" s="75">
        <v>0.57999999999999996</v>
      </c>
      <c r="G366" s="75">
        <v>20.669751999999999</v>
      </c>
      <c r="H366" s="75">
        <v>-156.03877700000001</v>
      </c>
      <c r="I366" s="75">
        <v>20.662416</v>
      </c>
      <c r="J366" s="75">
        <v>-156.04102</v>
      </c>
    </row>
    <row r="367" spans="1:10" ht="12.75" customHeight="1">
      <c r="A367" s="75" t="s">
        <v>682</v>
      </c>
      <c r="B367" s="75" t="s">
        <v>882</v>
      </c>
      <c r="C367" s="75" t="s">
        <v>883</v>
      </c>
      <c r="D367" s="75" t="s">
        <v>33</v>
      </c>
      <c r="E367" s="75">
        <v>3</v>
      </c>
      <c r="F367" s="75">
        <v>0.04</v>
      </c>
      <c r="G367" s="75">
        <v>21.154081000000001</v>
      </c>
      <c r="H367" s="75">
        <v>-157.27860200000001</v>
      </c>
      <c r="I367" s="75">
        <v>21.154551000000001</v>
      </c>
      <c r="J367" s="75">
        <v>-157.27843200000001</v>
      </c>
    </row>
    <row r="368" spans="1:10" ht="12.75" customHeight="1">
      <c r="A368" s="75" t="s">
        <v>682</v>
      </c>
      <c r="B368" s="75" t="s">
        <v>884</v>
      </c>
      <c r="C368" s="75" t="s">
        <v>885</v>
      </c>
      <c r="D368" s="75" t="s">
        <v>33</v>
      </c>
      <c r="E368" s="75">
        <v>2</v>
      </c>
      <c r="F368" s="75">
        <v>0.49</v>
      </c>
      <c r="G368" s="75">
        <v>20.660107</v>
      </c>
      <c r="H368" s="75">
        <v>-156.441779</v>
      </c>
      <c r="I368" s="75">
        <v>20.666746</v>
      </c>
      <c r="J368" s="75">
        <v>-156.443174</v>
      </c>
    </row>
    <row r="369" spans="1:10" ht="12.75" customHeight="1">
      <c r="A369" s="75" t="s">
        <v>682</v>
      </c>
      <c r="B369" s="75" t="s">
        <v>886</v>
      </c>
      <c r="C369" s="75" t="s">
        <v>887</v>
      </c>
      <c r="D369" s="75" t="s">
        <v>33</v>
      </c>
      <c r="E369" s="75">
        <v>3</v>
      </c>
      <c r="F369" s="75">
        <v>0.38</v>
      </c>
      <c r="G369" s="75">
        <v>21.192957</v>
      </c>
      <c r="H369" s="75">
        <v>-157.24865299999999</v>
      </c>
      <c r="I369" s="75">
        <v>21.197732999999999</v>
      </c>
      <c r="J369" s="75">
        <v>-157.247401</v>
      </c>
    </row>
    <row r="370" spans="1:10" ht="12.75" customHeight="1">
      <c r="A370" s="75" t="s">
        <v>682</v>
      </c>
      <c r="B370" s="75" t="s">
        <v>888</v>
      </c>
      <c r="C370" s="75" t="s">
        <v>889</v>
      </c>
      <c r="D370" s="75" t="s">
        <v>33</v>
      </c>
      <c r="E370" s="75">
        <v>3</v>
      </c>
      <c r="F370" s="75">
        <v>1.97</v>
      </c>
      <c r="G370" s="75">
        <v>20.917095</v>
      </c>
      <c r="H370" s="75">
        <v>-157.04351399999999</v>
      </c>
      <c r="I370" s="75">
        <v>20.926511000000001</v>
      </c>
      <c r="J370" s="75">
        <v>-157.01734999999999</v>
      </c>
    </row>
    <row r="371" spans="1:10" ht="12.75" customHeight="1">
      <c r="A371" s="75" t="s">
        <v>682</v>
      </c>
      <c r="B371" s="75" t="s">
        <v>890</v>
      </c>
      <c r="C371" s="75" t="s">
        <v>891</v>
      </c>
      <c r="D371" s="75" t="s">
        <v>33</v>
      </c>
      <c r="E371" s="75">
        <v>2</v>
      </c>
      <c r="F371" s="75">
        <v>0.08</v>
      </c>
      <c r="G371" s="75">
        <v>20.676879</v>
      </c>
      <c r="H371" s="75">
        <v>-156.44367800000001</v>
      </c>
      <c r="I371" s="75">
        <v>20.675898</v>
      </c>
      <c r="J371" s="75">
        <v>-156.4435</v>
      </c>
    </row>
    <row r="372" spans="1:10" ht="12.75" customHeight="1">
      <c r="A372" s="75" t="s">
        <v>682</v>
      </c>
      <c r="B372" s="75" t="s">
        <v>892</v>
      </c>
      <c r="C372" s="75" t="s">
        <v>893</v>
      </c>
      <c r="D372" s="75" t="s">
        <v>33</v>
      </c>
      <c r="E372" s="75">
        <v>3</v>
      </c>
      <c r="F372" s="75">
        <v>0.06</v>
      </c>
      <c r="G372" s="75">
        <v>20.735662999999999</v>
      </c>
      <c r="H372" s="75">
        <v>-156.89223699999999</v>
      </c>
      <c r="I372" s="75">
        <v>20.734939000000001</v>
      </c>
      <c r="J372" s="75">
        <v>-156.892909</v>
      </c>
    </row>
    <row r="373" spans="1:10" ht="12.75" customHeight="1">
      <c r="A373" s="75" t="s">
        <v>682</v>
      </c>
      <c r="B373" s="75" t="s">
        <v>894</v>
      </c>
      <c r="C373" s="75" t="s">
        <v>895</v>
      </c>
      <c r="D373" s="75" t="s">
        <v>33</v>
      </c>
      <c r="E373" s="75">
        <v>2</v>
      </c>
      <c r="F373" s="75">
        <v>0.09</v>
      </c>
      <c r="G373" s="75">
        <v>20.634176</v>
      </c>
      <c r="H373" s="75">
        <v>-156.45166599999999</v>
      </c>
      <c r="I373" s="75">
        <v>20.635397000000001</v>
      </c>
      <c r="J373" s="75">
        <v>-156.452099</v>
      </c>
    </row>
    <row r="374" spans="1:10" ht="12.75" customHeight="1">
      <c r="A374" s="75" t="s">
        <v>682</v>
      </c>
      <c r="B374" s="75" t="s">
        <v>896</v>
      </c>
      <c r="C374" s="75" t="s">
        <v>897</v>
      </c>
      <c r="D374" s="75" t="s">
        <v>33</v>
      </c>
      <c r="E374" s="75">
        <v>2</v>
      </c>
      <c r="F374" s="75">
        <v>0.41</v>
      </c>
      <c r="G374" s="75">
        <v>20.880222</v>
      </c>
      <c r="H374" s="75">
        <v>-156.685</v>
      </c>
      <c r="I374" s="75">
        <v>20.884471999999999</v>
      </c>
      <c r="J374" s="75">
        <v>-156.68674999999999</v>
      </c>
    </row>
    <row r="375" spans="1:10" ht="12.75" customHeight="1">
      <c r="A375" s="75" t="s">
        <v>682</v>
      </c>
      <c r="B375" s="75" t="s">
        <v>898</v>
      </c>
      <c r="C375" s="75" t="s">
        <v>899</v>
      </c>
      <c r="D375" s="75" t="s">
        <v>33</v>
      </c>
      <c r="E375" s="75">
        <v>2</v>
      </c>
      <c r="F375" s="75">
        <v>0.16</v>
      </c>
      <c r="G375" s="75">
        <v>20.853777000000001</v>
      </c>
      <c r="H375" s="75">
        <v>-156.66247200000001</v>
      </c>
      <c r="I375" s="75">
        <v>20.855416000000002</v>
      </c>
      <c r="J375" s="75">
        <v>-156.66405499999999</v>
      </c>
    </row>
    <row r="376" spans="1:10" ht="12.75" customHeight="1">
      <c r="A376" s="75" t="s">
        <v>682</v>
      </c>
      <c r="B376" s="75" t="s">
        <v>900</v>
      </c>
      <c r="C376" s="75" t="s">
        <v>901</v>
      </c>
      <c r="D376" s="75" t="s">
        <v>33</v>
      </c>
      <c r="E376" s="75">
        <v>3</v>
      </c>
      <c r="F376" s="75">
        <v>1.04</v>
      </c>
      <c r="G376" s="75">
        <v>21.072875</v>
      </c>
      <c r="H376" s="75">
        <v>-156.792641</v>
      </c>
      <c r="I376" s="75">
        <v>21.068660999999999</v>
      </c>
      <c r="J376" s="75">
        <v>-156.79912999999999</v>
      </c>
    </row>
    <row r="377" spans="1:10" ht="12.75" customHeight="1">
      <c r="A377" s="75" t="s">
        <v>682</v>
      </c>
      <c r="B377" s="75" t="s">
        <v>902</v>
      </c>
      <c r="C377" s="75" t="s">
        <v>903</v>
      </c>
      <c r="D377" s="75" t="s">
        <v>33</v>
      </c>
      <c r="E377" s="75">
        <v>3</v>
      </c>
      <c r="F377" s="75">
        <v>0.23</v>
      </c>
      <c r="G377" s="75">
        <v>21.022304999999999</v>
      </c>
      <c r="H377" s="75">
        <v>-156.62638799999999</v>
      </c>
      <c r="I377" s="75">
        <v>21.022165999999999</v>
      </c>
      <c r="J377" s="75">
        <v>-156.62444400000001</v>
      </c>
    </row>
    <row r="378" spans="1:10" ht="12.75" customHeight="1">
      <c r="A378" s="75" t="s">
        <v>682</v>
      </c>
      <c r="B378" s="75" t="s">
        <v>904</v>
      </c>
      <c r="C378" s="75" t="s">
        <v>905</v>
      </c>
      <c r="D378" s="75" t="s">
        <v>33</v>
      </c>
      <c r="E378" s="75">
        <v>3</v>
      </c>
      <c r="F378" s="75">
        <v>0.06</v>
      </c>
      <c r="G378" s="75">
        <v>21.114667000000001</v>
      </c>
      <c r="H378" s="75">
        <v>-156.73744400000001</v>
      </c>
      <c r="I378" s="75">
        <v>21.114215999999999</v>
      </c>
      <c r="J378" s="75">
        <v>-156.73810800000001</v>
      </c>
    </row>
    <row r="379" spans="1:10" ht="12.75" customHeight="1">
      <c r="A379" s="75" t="s">
        <v>682</v>
      </c>
      <c r="B379" s="75" t="s">
        <v>906</v>
      </c>
      <c r="C379" s="75" t="s">
        <v>657</v>
      </c>
      <c r="D379" s="75" t="s">
        <v>33</v>
      </c>
      <c r="E379" s="75">
        <v>3</v>
      </c>
      <c r="F379" s="75">
        <v>8.1199999999999992</v>
      </c>
      <c r="G379" s="75">
        <v>20.926511000000001</v>
      </c>
      <c r="H379" s="75">
        <v>-157.01734999999999</v>
      </c>
      <c r="I379" s="75">
        <v>20.903276999999999</v>
      </c>
      <c r="J379" s="75">
        <v>-156.88081099999999</v>
      </c>
    </row>
    <row r="380" spans="1:10" ht="12.75" customHeight="1">
      <c r="A380" s="75" t="s">
        <v>682</v>
      </c>
      <c r="B380" s="75" t="s">
        <v>907</v>
      </c>
      <c r="C380" s="75" t="s">
        <v>908</v>
      </c>
      <c r="D380" s="75" t="s">
        <v>33</v>
      </c>
      <c r="E380" s="75">
        <v>1</v>
      </c>
      <c r="F380" s="75">
        <v>1.79</v>
      </c>
      <c r="G380" s="75">
        <v>20.909860999999999</v>
      </c>
      <c r="H380" s="75">
        <v>-156.423305</v>
      </c>
      <c r="I380" s="75">
        <v>20.913138</v>
      </c>
      <c r="J380" s="75">
        <v>-156.40133299999999</v>
      </c>
    </row>
    <row r="381" spans="1:10" ht="12.75" customHeight="1">
      <c r="A381" s="75" t="s">
        <v>682</v>
      </c>
      <c r="B381" s="75" t="s">
        <v>909</v>
      </c>
      <c r="C381" s="75" t="s">
        <v>910</v>
      </c>
      <c r="D381" s="75" t="s">
        <v>33</v>
      </c>
      <c r="E381" s="75">
        <v>2</v>
      </c>
      <c r="F381" s="75">
        <v>0.89</v>
      </c>
      <c r="G381" s="75"/>
      <c r="H381" s="75"/>
      <c r="I381" s="75"/>
      <c r="J381" s="75"/>
    </row>
    <row r="382" spans="1:10" ht="12.75" customHeight="1">
      <c r="A382" s="75" t="s">
        <v>682</v>
      </c>
      <c r="B382" s="75" t="s">
        <v>911</v>
      </c>
      <c r="C382" s="75" t="s">
        <v>912</v>
      </c>
      <c r="D382" s="75" t="s">
        <v>33</v>
      </c>
      <c r="E382" s="75">
        <v>2</v>
      </c>
      <c r="F382" s="75">
        <v>0.57999999999999996</v>
      </c>
      <c r="G382" s="75">
        <v>20.794582999999999</v>
      </c>
      <c r="H382" s="75">
        <v>-156.58047199999999</v>
      </c>
      <c r="I382" s="75">
        <v>20.797582999999999</v>
      </c>
      <c r="J382" s="75">
        <v>-156.58836099999999</v>
      </c>
    </row>
    <row r="383" spans="1:10" ht="12.75" customHeight="1">
      <c r="A383" s="75" t="s">
        <v>682</v>
      </c>
      <c r="B383" s="75" t="s">
        <v>913</v>
      </c>
      <c r="C383" s="75" t="s">
        <v>914</v>
      </c>
      <c r="D383" s="75" t="s">
        <v>33</v>
      </c>
      <c r="E383" s="75">
        <v>2</v>
      </c>
      <c r="F383" s="75">
        <v>0.18</v>
      </c>
      <c r="G383" s="75">
        <v>20.689523000000001</v>
      </c>
      <c r="H383" s="75">
        <v>-156.44352900000001</v>
      </c>
      <c r="I383" s="75">
        <v>20.691928000000001</v>
      </c>
      <c r="J383" s="75">
        <v>-156.444365</v>
      </c>
    </row>
    <row r="384" spans="1:10" ht="12.75" customHeight="1">
      <c r="A384" s="75" t="s">
        <v>682</v>
      </c>
      <c r="B384" s="75" t="s">
        <v>915</v>
      </c>
      <c r="C384" s="75" t="s">
        <v>916</v>
      </c>
      <c r="D384" s="75" t="s">
        <v>33</v>
      </c>
      <c r="E384" s="75">
        <v>2</v>
      </c>
      <c r="F384" s="75">
        <v>0.67</v>
      </c>
      <c r="G384" s="75">
        <v>20.897749000000001</v>
      </c>
      <c r="H384" s="75">
        <v>-156.68511100000001</v>
      </c>
      <c r="I384" s="75">
        <v>20.906694000000002</v>
      </c>
      <c r="J384" s="75">
        <v>-156.687444</v>
      </c>
    </row>
    <row r="385" spans="1:10" ht="12.75" customHeight="1">
      <c r="A385" s="75" t="s">
        <v>682</v>
      </c>
      <c r="B385" s="75" t="s">
        <v>917</v>
      </c>
      <c r="C385" s="75" t="s">
        <v>918</v>
      </c>
      <c r="D385" s="75" t="s">
        <v>33</v>
      </c>
      <c r="E385" s="75">
        <v>2</v>
      </c>
      <c r="F385" s="75">
        <v>0.09</v>
      </c>
      <c r="G385" s="75">
        <v>20.789363999999999</v>
      </c>
      <c r="H385" s="75">
        <v>-156.00276600000001</v>
      </c>
      <c r="I385" s="75">
        <v>20.788264999999999</v>
      </c>
      <c r="J385" s="75">
        <v>-156.00340199999999</v>
      </c>
    </row>
    <row r="386" spans="1:10" ht="12.75" customHeight="1">
      <c r="A386" s="75" t="s">
        <v>682</v>
      </c>
      <c r="B386" s="75" t="s">
        <v>919</v>
      </c>
      <c r="C386" s="75" t="s">
        <v>920</v>
      </c>
      <c r="D386" s="75" t="s">
        <v>33</v>
      </c>
      <c r="E386" s="75">
        <v>2</v>
      </c>
      <c r="F386" s="75">
        <v>1.27</v>
      </c>
      <c r="G386" s="75">
        <v>20.923500000000001</v>
      </c>
      <c r="H386" s="75">
        <v>-156.493111</v>
      </c>
      <c r="I386" s="75">
        <v>20.930582999999999</v>
      </c>
      <c r="J386" s="75">
        <v>-156.49641600000001</v>
      </c>
    </row>
    <row r="387" spans="1:10" ht="12.75" customHeight="1">
      <c r="A387" s="75" t="s">
        <v>682</v>
      </c>
      <c r="B387" s="75" t="s">
        <v>921</v>
      </c>
      <c r="C387" s="75" t="s">
        <v>922</v>
      </c>
      <c r="D387" s="75" t="s">
        <v>33</v>
      </c>
      <c r="E387" s="75">
        <v>2</v>
      </c>
      <c r="F387" s="75">
        <v>0.9</v>
      </c>
      <c r="G387" s="75">
        <v>20.937304999999999</v>
      </c>
      <c r="H387" s="75">
        <v>-156.507666</v>
      </c>
      <c r="I387" s="75">
        <v>20.930582999999999</v>
      </c>
      <c r="J387" s="75">
        <v>-156.49641600000001</v>
      </c>
    </row>
    <row r="388" spans="1:10" ht="12.75" customHeight="1">
      <c r="A388" s="75" t="s">
        <v>682</v>
      </c>
      <c r="B388" s="75" t="s">
        <v>923</v>
      </c>
      <c r="C388" s="75" t="s">
        <v>924</v>
      </c>
      <c r="D388" s="75" t="s">
        <v>33</v>
      </c>
      <c r="E388" s="75">
        <v>3</v>
      </c>
      <c r="F388" s="75">
        <v>0.28000000000000003</v>
      </c>
      <c r="G388" s="75">
        <v>20.76275</v>
      </c>
      <c r="H388" s="75">
        <v>-155.98516599999999</v>
      </c>
      <c r="I388" s="75">
        <v>20.759637999999999</v>
      </c>
      <c r="J388" s="75">
        <v>-155.98675</v>
      </c>
    </row>
    <row r="389" spans="1:10" ht="12.75" customHeight="1">
      <c r="A389" s="75" t="s">
        <v>682</v>
      </c>
      <c r="B389" s="75" t="s">
        <v>925</v>
      </c>
      <c r="C389" s="75" t="s">
        <v>926</v>
      </c>
      <c r="D389" s="75" t="s">
        <v>33</v>
      </c>
      <c r="E389" s="75">
        <v>3</v>
      </c>
      <c r="F389" s="75">
        <v>0.35</v>
      </c>
      <c r="G389" s="75">
        <v>21.163637999999999</v>
      </c>
      <c r="H389" s="75">
        <v>-156.83291600000001</v>
      </c>
      <c r="I389" s="75">
        <v>21.165578</v>
      </c>
      <c r="J389" s="75">
        <v>-156.82780399999999</v>
      </c>
    </row>
    <row r="390" spans="1:10" ht="12.75" customHeight="1">
      <c r="A390" s="75" t="s">
        <v>682</v>
      </c>
      <c r="B390" s="75" t="s">
        <v>927</v>
      </c>
      <c r="C390" s="75" t="s">
        <v>928</v>
      </c>
      <c r="D390" s="75" t="s">
        <v>33</v>
      </c>
      <c r="E390" s="75">
        <v>1</v>
      </c>
      <c r="F390" s="75">
        <v>0.24</v>
      </c>
      <c r="G390" s="75">
        <v>20.680866999999999</v>
      </c>
      <c r="H390" s="75">
        <v>-156.44375299999999</v>
      </c>
      <c r="I390" s="75">
        <v>20.684401999999999</v>
      </c>
      <c r="J390" s="75">
        <v>-156.44335599999999</v>
      </c>
    </row>
    <row r="391" spans="1:10" ht="12.75" customHeight="1">
      <c r="A391" s="75" t="s">
        <v>682</v>
      </c>
      <c r="B391" s="75" t="s">
        <v>929</v>
      </c>
      <c r="C391" s="75" t="s">
        <v>930</v>
      </c>
      <c r="D391" s="75" t="s">
        <v>33</v>
      </c>
      <c r="E391" s="75">
        <v>3</v>
      </c>
      <c r="F391" s="75">
        <v>0.48</v>
      </c>
      <c r="G391" s="75">
        <v>20.733933</v>
      </c>
      <c r="H391" s="75">
        <v>-156.455578</v>
      </c>
      <c r="I391" s="75">
        <v>20.740625000000001</v>
      </c>
      <c r="J391" s="75">
        <v>-156.45674600000001</v>
      </c>
    </row>
    <row r="392" spans="1:10" ht="12.75" customHeight="1">
      <c r="A392" s="76" t="s">
        <v>682</v>
      </c>
      <c r="B392" s="76" t="s">
        <v>931</v>
      </c>
      <c r="C392" s="76" t="s">
        <v>932</v>
      </c>
      <c r="D392" s="76" t="s">
        <v>33</v>
      </c>
      <c r="E392" s="76">
        <v>2</v>
      </c>
      <c r="F392" s="76">
        <v>0.76</v>
      </c>
      <c r="G392" s="76"/>
      <c r="H392" s="76"/>
      <c r="I392" s="76"/>
      <c r="J392" s="76"/>
    </row>
    <row r="393" spans="1:10" ht="12.75" customHeight="1">
      <c r="A393" s="33"/>
      <c r="B393" s="34">
        <f>COUNTA(B266:B392)</f>
        <v>127</v>
      </c>
      <c r="C393" s="33"/>
      <c r="D393" s="33"/>
      <c r="E393" s="81"/>
      <c r="F393" s="144">
        <f>SUM(F266:F392)</f>
        <v>90.340000000000032</v>
      </c>
      <c r="G393" s="33"/>
      <c r="H393" s="33"/>
      <c r="I393" s="33"/>
      <c r="J393" s="33"/>
    </row>
    <row r="394" spans="1:10" ht="12.75" customHeight="1">
      <c r="A394" s="33"/>
      <c r="B394" s="34"/>
      <c r="C394" s="33"/>
      <c r="D394" s="33"/>
      <c r="E394" s="81"/>
      <c r="F394" s="144"/>
      <c r="G394" s="33"/>
      <c r="H394" s="33"/>
      <c r="I394" s="33"/>
      <c r="J394" s="33"/>
    </row>
    <row r="395" spans="1:10" ht="12.75" customHeight="1">
      <c r="A395" s="33"/>
      <c r="B395" s="34"/>
      <c r="C395" s="33"/>
      <c r="D395" s="33"/>
      <c r="E395" s="81"/>
      <c r="F395" s="144"/>
      <c r="G395" s="33"/>
      <c r="H395" s="33"/>
      <c r="I395" s="33"/>
      <c r="J395" s="33"/>
    </row>
    <row r="396" spans="1:10" ht="12.75" customHeight="1">
      <c r="A396" s="33"/>
      <c r="C396" s="109" t="s">
        <v>113</v>
      </c>
      <c r="D396" s="110"/>
      <c r="E396" s="111"/>
      <c r="G396" s="33"/>
      <c r="H396" s="33"/>
      <c r="I396" s="33"/>
      <c r="J396" s="33"/>
    </row>
    <row r="397" spans="1:10" s="2" customFormat="1" ht="12.75" customHeight="1">
      <c r="C397" s="105" t="s">
        <v>111</v>
      </c>
      <c r="D397" s="106">
        <f>SUM(B84+B198+B264+B393)</f>
        <v>385</v>
      </c>
      <c r="E397" s="111"/>
      <c r="F397" s="146"/>
      <c r="G397" s="56"/>
      <c r="H397" s="56"/>
      <c r="I397" s="56"/>
      <c r="J397" s="56"/>
    </row>
    <row r="398" spans="1:10" ht="12.75" customHeight="1">
      <c r="A398" s="49"/>
      <c r="B398" s="49"/>
      <c r="C398" s="105" t="s">
        <v>112</v>
      </c>
      <c r="D398" s="148">
        <f>SUM(F84+F198+F264+F393)</f>
        <v>291.87999999999994</v>
      </c>
      <c r="E398" s="108" t="s">
        <v>934</v>
      </c>
      <c r="F398" s="147"/>
      <c r="G398" s="48"/>
      <c r="H398" s="48"/>
      <c r="I398" s="48"/>
      <c r="J398" s="48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Hawaii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401"/>
  <sheetViews>
    <sheetView zoomScaleNormal="100" workbookViewId="0"/>
  </sheetViews>
  <sheetFormatPr defaultRowHeight="12.75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6384" width="9.140625" style="5"/>
  </cols>
  <sheetData>
    <row r="1" spans="1:10" s="2" customFormat="1" ht="40.5" customHeight="1">
      <c r="A1" s="25" t="s">
        <v>16</v>
      </c>
      <c r="B1" s="25" t="s">
        <v>17</v>
      </c>
      <c r="C1" s="25" t="s">
        <v>78</v>
      </c>
      <c r="D1" s="3" t="s">
        <v>79</v>
      </c>
      <c r="E1" s="3" t="s">
        <v>80</v>
      </c>
      <c r="F1" s="3" t="s">
        <v>81</v>
      </c>
      <c r="G1" s="3" t="s">
        <v>82</v>
      </c>
      <c r="H1" s="3" t="s">
        <v>83</v>
      </c>
      <c r="I1" s="3" t="s">
        <v>84</v>
      </c>
      <c r="J1" s="82" t="s">
        <v>937</v>
      </c>
    </row>
    <row r="2" spans="1:10" ht="12.75" customHeight="1">
      <c r="A2" s="75" t="s">
        <v>168</v>
      </c>
      <c r="B2" s="75" t="s">
        <v>169</v>
      </c>
      <c r="C2" s="75" t="s">
        <v>170</v>
      </c>
      <c r="D2" s="75">
        <v>365</v>
      </c>
      <c r="E2" s="75" t="s">
        <v>40</v>
      </c>
      <c r="F2" s="75">
        <v>2</v>
      </c>
      <c r="G2" s="75" t="s">
        <v>34</v>
      </c>
      <c r="H2" s="75">
        <v>0</v>
      </c>
      <c r="I2" s="75" t="s">
        <v>34</v>
      </c>
      <c r="J2" s="143">
        <v>0.16</v>
      </c>
    </row>
    <row r="3" spans="1:10" ht="12.75" customHeight="1">
      <c r="A3" s="75" t="s">
        <v>168</v>
      </c>
      <c r="B3" s="75" t="s">
        <v>171</v>
      </c>
      <c r="C3" s="75" t="s">
        <v>172</v>
      </c>
      <c r="D3" s="75">
        <v>365</v>
      </c>
      <c r="E3" s="75" t="s">
        <v>40</v>
      </c>
      <c r="F3" s="75">
        <v>3</v>
      </c>
      <c r="G3" s="75" t="s">
        <v>935</v>
      </c>
      <c r="H3" s="75">
        <v>0</v>
      </c>
      <c r="I3" s="75" t="s">
        <v>935</v>
      </c>
      <c r="J3" s="143">
        <v>0.44</v>
      </c>
    </row>
    <row r="4" spans="1:10" ht="12.75" customHeight="1">
      <c r="A4" s="75" t="s">
        <v>168</v>
      </c>
      <c r="B4" s="75" t="s">
        <v>173</v>
      </c>
      <c r="C4" s="75" t="s">
        <v>174</v>
      </c>
      <c r="D4" s="75">
        <v>365</v>
      </c>
      <c r="E4" s="75" t="s">
        <v>40</v>
      </c>
      <c r="F4" s="75">
        <v>3</v>
      </c>
      <c r="G4" s="75" t="s">
        <v>935</v>
      </c>
      <c r="H4" s="75">
        <v>0</v>
      </c>
      <c r="I4" s="75" t="s">
        <v>935</v>
      </c>
      <c r="J4" s="143">
        <v>0.09</v>
      </c>
    </row>
    <row r="5" spans="1:10" ht="12.75" customHeight="1">
      <c r="A5" s="75" t="s">
        <v>168</v>
      </c>
      <c r="B5" s="75" t="s">
        <v>175</v>
      </c>
      <c r="C5" s="75" t="s">
        <v>176</v>
      </c>
      <c r="D5" s="75">
        <v>365</v>
      </c>
      <c r="E5" s="75" t="s">
        <v>40</v>
      </c>
      <c r="F5" s="75">
        <v>2</v>
      </c>
      <c r="G5" s="75" t="s">
        <v>936</v>
      </c>
      <c r="H5" s="75">
        <v>0</v>
      </c>
      <c r="I5" s="75" t="s">
        <v>936</v>
      </c>
      <c r="J5" s="143">
        <v>0.21</v>
      </c>
    </row>
    <row r="6" spans="1:10" ht="12.75" customHeight="1">
      <c r="A6" s="75" t="s">
        <v>168</v>
      </c>
      <c r="B6" s="75" t="s">
        <v>177</v>
      </c>
      <c r="C6" s="75" t="s">
        <v>178</v>
      </c>
      <c r="D6" s="75">
        <v>365</v>
      </c>
      <c r="E6" s="75" t="s">
        <v>40</v>
      </c>
      <c r="F6" s="75">
        <v>2</v>
      </c>
      <c r="G6" s="75" t="s">
        <v>34</v>
      </c>
      <c r="H6" s="75">
        <v>0</v>
      </c>
      <c r="I6" s="75" t="s">
        <v>34</v>
      </c>
      <c r="J6" s="143">
        <v>0.33</v>
      </c>
    </row>
    <row r="7" spans="1:10" ht="12.75" customHeight="1">
      <c r="A7" s="75" t="s">
        <v>168</v>
      </c>
      <c r="B7" s="75" t="s">
        <v>179</v>
      </c>
      <c r="C7" s="75" t="s">
        <v>180</v>
      </c>
      <c r="D7" s="75">
        <v>365</v>
      </c>
      <c r="E7" s="75" t="s">
        <v>40</v>
      </c>
      <c r="F7" s="75">
        <v>2</v>
      </c>
      <c r="G7" s="75" t="s">
        <v>34</v>
      </c>
      <c r="H7" s="75">
        <v>0</v>
      </c>
      <c r="I7" s="75" t="s">
        <v>34</v>
      </c>
      <c r="J7" s="143">
        <v>0.08</v>
      </c>
    </row>
    <row r="8" spans="1:10" ht="12.75" customHeight="1">
      <c r="A8" s="75" t="s">
        <v>168</v>
      </c>
      <c r="B8" s="75" t="s">
        <v>181</v>
      </c>
      <c r="C8" s="75" t="s">
        <v>182</v>
      </c>
      <c r="D8" s="75">
        <v>365</v>
      </c>
      <c r="E8" s="75" t="s">
        <v>40</v>
      </c>
      <c r="F8" s="75">
        <v>2</v>
      </c>
      <c r="G8" s="75" t="s">
        <v>34</v>
      </c>
      <c r="H8" s="75">
        <v>0</v>
      </c>
      <c r="I8" s="75" t="s">
        <v>34</v>
      </c>
      <c r="J8" s="143">
        <v>0.37</v>
      </c>
    </row>
    <row r="9" spans="1:10" ht="12.75" customHeight="1">
      <c r="A9" s="75" t="s">
        <v>168</v>
      </c>
      <c r="B9" s="141" t="s">
        <v>183</v>
      </c>
      <c r="C9" s="141" t="s">
        <v>184</v>
      </c>
      <c r="D9" s="75">
        <v>365</v>
      </c>
      <c r="E9" s="75" t="s">
        <v>40</v>
      </c>
      <c r="F9" s="141">
        <v>0</v>
      </c>
      <c r="G9" s="141" t="s">
        <v>935</v>
      </c>
      <c r="H9" s="75">
        <v>0</v>
      </c>
      <c r="I9" s="75" t="s">
        <v>935</v>
      </c>
      <c r="J9" s="143"/>
    </row>
    <row r="10" spans="1:10" ht="12.75" customHeight="1">
      <c r="A10" s="75" t="s">
        <v>168</v>
      </c>
      <c r="B10" s="75" t="s">
        <v>185</v>
      </c>
      <c r="C10" s="75" t="s">
        <v>186</v>
      </c>
      <c r="D10" s="75">
        <v>365</v>
      </c>
      <c r="E10" s="75" t="s">
        <v>40</v>
      </c>
      <c r="F10" s="75">
        <v>3</v>
      </c>
      <c r="G10" s="75" t="s">
        <v>935</v>
      </c>
      <c r="H10" s="75">
        <v>0</v>
      </c>
      <c r="I10" s="75" t="s">
        <v>935</v>
      </c>
      <c r="J10" s="143">
        <v>1.1399999999999999</v>
      </c>
    </row>
    <row r="11" spans="1:10" ht="12.75" customHeight="1">
      <c r="A11" s="75" t="s">
        <v>168</v>
      </c>
      <c r="B11" s="75" t="s">
        <v>187</v>
      </c>
      <c r="C11" s="75" t="s">
        <v>188</v>
      </c>
      <c r="D11" s="75">
        <v>365</v>
      </c>
      <c r="E11" s="75" t="s">
        <v>40</v>
      </c>
      <c r="F11" s="75">
        <v>2</v>
      </c>
      <c r="G11" s="75" t="s">
        <v>34</v>
      </c>
      <c r="H11" s="75">
        <v>0</v>
      </c>
      <c r="I11" s="75" t="s">
        <v>34</v>
      </c>
      <c r="J11" s="143">
        <v>0.14000000000000001</v>
      </c>
    </row>
    <row r="12" spans="1:10" ht="12.75" customHeight="1">
      <c r="A12" s="75" t="s">
        <v>168</v>
      </c>
      <c r="B12" s="75" t="s">
        <v>189</v>
      </c>
      <c r="C12" s="75" t="s">
        <v>190</v>
      </c>
      <c r="D12" s="75">
        <v>365</v>
      </c>
      <c r="E12" s="75" t="s">
        <v>40</v>
      </c>
      <c r="F12" s="75">
        <v>2</v>
      </c>
      <c r="G12" s="75" t="s">
        <v>34</v>
      </c>
      <c r="H12" s="75">
        <v>0</v>
      </c>
      <c r="I12" s="75" t="s">
        <v>34</v>
      </c>
      <c r="J12" s="143">
        <v>0.38</v>
      </c>
    </row>
    <row r="13" spans="1:10" ht="12.75" customHeight="1">
      <c r="A13" s="75" t="s">
        <v>168</v>
      </c>
      <c r="B13" s="75" t="s">
        <v>191</v>
      </c>
      <c r="C13" s="75" t="s">
        <v>192</v>
      </c>
      <c r="D13" s="75">
        <v>365</v>
      </c>
      <c r="E13" s="75" t="s">
        <v>40</v>
      </c>
      <c r="F13" s="75">
        <v>2</v>
      </c>
      <c r="G13" s="75" t="s">
        <v>34</v>
      </c>
      <c r="H13" s="75">
        <v>0</v>
      </c>
      <c r="I13" s="75" t="s">
        <v>34</v>
      </c>
      <c r="J13" s="143">
        <v>0.37</v>
      </c>
    </row>
    <row r="14" spans="1:10" ht="12.75" customHeight="1">
      <c r="A14" s="75" t="s">
        <v>168</v>
      </c>
      <c r="B14" s="141" t="s">
        <v>193</v>
      </c>
      <c r="C14" s="141" t="s">
        <v>194</v>
      </c>
      <c r="D14" s="75">
        <v>365</v>
      </c>
      <c r="E14" s="75" t="s">
        <v>40</v>
      </c>
      <c r="F14" s="141">
        <v>0</v>
      </c>
      <c r="G14" s="141" t="s">
        <v>935</v>
      </c>
      <c r="H14" s="75">
        <v>0</v>
      </c>
      <c r="I14" s="75" t="s">
        <v>935</v>
      </c>
      <c r="J14" s="143"/>
    </row>
    <row r="15" spans="1:10" ht="12.75" customHeight="1">
      <c r="A15" s="75" t="s">
        <v>168</v>
      </c>
      <c r="B15" s="75" t="s">
        <v>195</v>
      </c>
      <c r="C15" s="75" t="s">
        <v>196</v>
      </c>
      <c r="D15" s="75">
        <v>365</v>
      </c>
      <c r="E15" s="75" t="s">
        <v>40</v>
      </c>
      <c r="F15" s="75">
        <v>3</v>
      </c>
      <c r="G15" s="75" t="s">
        <v>935</v>
      </c>
      <c r="H15" s="75">
        <v>0</v>
      </c>
      <c r="I15" s="75" t="s">
        <v>935</v>
      </c>
      <c r="J15" s="143">
        <v>0.16</v>
      </c>
    </row>
    <row r="16" spans="1:10" ht="12.75" customHeight="1">
      <c r="A16" s="75" t="s">
        <v>168</v>
      </c>
      <c r="B16" s="141" t="s">
        <v>197</v>
      </c>
      <c r="C16" s="141" t="s">
        <v>198</v>
      </c>
      <c r="D16" s="75">
        <v>365</v>
      </c>
      <c r="E16" s="75" t="s">
        <v>40</v>
      </c>
      <c r="F16" s="141">
        <v>0</v>
      </c>
      <c r="G16" s="141" t="s">
        <v>935</v>
      </c>
      <c r="H16" s="75">
        <v>0</v>
      </c>
      <c r="I16" s="75" t="s">
        <v>935</v>
      </c>
      <c r="J16" s="143"/>
    </row>
    <row r="17" spans="1:10" ht="12.75" customHeight="1">
      <c r="A17" s="75" t="s">
        <v>168</v>
      </c>
      <c r="B17" s="75" t="s">
        <v>199</v>
      </c>
      <c r="C17" s="75" t="s">
        <v>200</v>
      </c>
      <c r="D17" s="75">
        <v>365</v>
      </c>
      <c r="E17" s="75" t="s">
        <v>40</v>
      </c>
      <c r="F17" s="75">
        <v>2</v>
      </c>
      <c r="G17" s="75" t="s">
        <v>34</v>
      </c>
      <c r="H17" s="75">
        <v>0</v>
      </c>
      <c r="I17" s="75" t="s">
        <v>34</v>
      </c>
      <c r="J17" s="143">
        <v>0.22</v>
      </c>
    </row>
    <row r="18" spans="1:10" ht="12.75" customHeight="1">
      <c r="A18" s="75" t="s">
        <v>168</v>
      </c>
      <c r="B18" s="141" t="s">
        <v>201</v>
      </c>
      <c r="C18" s="141" t="s">
        <v>202</v>
      </c>
      <c r="D18" s="75">
        <v>365</v>
      </c>
      <c r="E18" s="75" t="s">
        <v>40</v>
      </c>
      <c r="F18" s="141">
        <v>0</v>
      </c>
      <c r="G18" s="141" t="s">
        <v>935</v>
      </c>
      <c r="H18" s="75">
        <v>0</v>
      </c>
      <c r="I18" s="75" t="s">
        <v>935</v>
      </c>
      <c r="J18" s="143"/>
    </row>
    <row r="19" spans="1:10" ht="12.75" customHeight="1">
      <c r="A19" s="75" t="s">
        <v>168</v>
      </c>
      <c r="B19" s="75" t="s">
        <v>203</v>
      </c>
      <c r="C19" s="75" t="s">
        <v>204</v>
      </c>
      <c r="D19" s="75">
        <v>365</v>
      </c>
      <c r="E19" s="75" t="s">
        <v>40</v>
      </c>
      <c r="F19" s="75">
        <v>3</v>
      </c>
      <c r="G19" s="75" t="s">
        <v>935</v>
      </c>
      <c r="H19" s="75">
        <v>0</v>
      </c>
      <c r="I19" s="75" t="s">
        <v>935</v>
      </c>
      <c r="J19" s="143">
        <v>0.49</v>
      </c>
    </row>
    <row r="20" spans="1:10" ht="12.75" customHeight="1">
      <c r="A20" s="75" t="s">
        <v>168</v>
      </c>
      <c r="B20" s="75" t="s">
        <v>205</v>
      </c>
      <c r="C20" s="75" t="s">
        <v>206</v>
      </c>
      <c r="D20" s="75">
        <v>365</v>
      </c>
      <c r="E20" s="75" t="s">
        <v>40</v>
      </c>
      <c r="F20" s="75">
        <v>2</v>
      </c>
      <c r="G20" s="75" t="s">
        <v>34</v>
      </c>
      <c r="H20" s="75">
        <v>0</v>
      </c>
      <c r="I20" s="75" t="s">
        <v>34</v>
      </c>
      <c r="J20" s="143">
        <v>0.17</v>
      </c>
    </row>
    <row r="21" spans="1:10" ht="12.75" customHeight="1">
      <c r="A21" s="75" t="s">
        <v>168</v>
      </c>
      <c r="B21" s="141" t="s">
        <v>207</v>
      </c>
      <c r="C21" s="141" t="s">
        <v>208</v>
      </c>
      <c r="D21" s="75">
        <v>365</v>
      </c>
      <c r="E21" s="75" t="s">
        <v>40</v>
      </c>
      <c r="F21" s="141">
        <v>0</v>
      </c>
      <c r="G21" s="141" t="s">
        <v>935</v>
      </c>
      <c r="H21" s="75">
        <v>0</v>
      </c>
      <c r="I21" s="75" t="s">
        <v>935</v>
      </c>
      <c r="J21" s="143"/>
    </row>
    <row r="22" spans="1:10" ht="12.75" customHeight="1">
      <c r="A22" s="75" t="s">
        <v>168</v>
      </c>
      <c r="B22" s="75" t="s">
        <v>209</v>
      </c>
      <c r="C22" s="75" t="s">
        <v>210</v>
      </c>
      <c r="D22" s="75">
        <v>365</v>
      </c>
      <c r="E22" s="75" t="s">
        <v>40</v>
      </c>
      <c r="F22" s="75">
        <v>3</v>
      </c>
      <c r="G22" s="75" t="s">
        <v>935</v>
      </c>
      <c r="H22" s="75">
        <v>0</v>
      </c>
      <c r="I22" s="75" t="s">
        <v>935</v>
      </c>
      <c r="J22" s="143">
        <v>0.15</v>
      </c>
    </row>
    <row r="23" spans="1:10" ht="12.75" customHeight="1">
      <c r="A23" s="75" t="s">
        <v>168</v>
      </c>
      <c r="B23" s="75" t="s">
        <v>211</v>
      </c>
      <c r="C23" s="75" t="s">
        <v>212</v>
      </c>
      <c r="D23" s="75">
        <v>365</v>
      </c>
      <c r="E23" s="75" t="s">
        <v>40</v>
      </c>
      <c r="F23" s="75">
        <v>2</v>
      </c>
      <c r="G23" s="75" t="s">
        <v>34</v>
      </c>
      <c r="H23" s="75">
        <v>0</v>
      </c>
      <c r="I23" s="75" t="s">
        <v>34</v>
      </c>
      <c r="J23" s="143">
        <v>0.28999999999999998</v>
      </c>
    </row>
    <row r="24" spans="1:10" ht="12.75" customHeight="1">
      <c r="A24" s="75" t="s">
        <v>168</v>
      </c>
      <c r="B24" s="141" t="s">
        <v>213</v>
      </c>
      <c r="C24" s="141" t="s">
        <v>214</v>
      </c>
      <c r="D24" s="75">
        <v>365</v>
      </c>
      <c r="E24" s="75" t="s">
        <v>40</v>
      </c>
      <c r="F24" s="141">
        <v>0</v>
      </c>
      <c r="G24" s="141" t="s">
        <v>935</v>
      </c>
      <c r="H24" s="75">
        <v>0</v>
      </c>
      <c r="I24" s="75" t="s">
        <v>935</v>
      </c>
      <c r="J24" s="143"/>
    </row>
    <row r="25" spans="1:10" ht="12.75" customHeight="1">
      <c r="A25" s="75" t="s">
        <v>168</v>
      </c>
      <c r="B25" s="75" t="s">
        <v>215</v>
      </c>
      <c r="C25" s="75" t="s">
        <v>216</v>
      </c>
      <c r="D25" s="75">
        <v>365</v>
      </c>
      <c r="E25" s="75" t="s">
        <v>40</v>
      </c>
      <c r="F25" s="75">
        <v>2</v>
      </c>
      <c r="G25" s="75" t="s">
        <v>34</v>
      </c>
      <c r="H25" s="75">
        <v>0</v>
      </c>
      <c r="I25" s="75" t="s">
        <v>34</v>
      </c>
      <c r="J25" s="143">
        <v>0.2</v>
      </c>
    </row>
    <row r="26" spans="1:10" ht="12.75" customHeight="1">
      <c r="A26" s="75" t="s">
        <v>168</v>
      </c>
      <c r="B26" s="75" t="s">
        <v>217</v>
      </c>
      <c r="C26" s="75" t="s">
        <v>218</v>
      </c>
      <c r="D26" s="75">
        <v>365</v>
      </c>
      <c r="E26" s="75" t="s">
        <v>40</v>
      </c>
      <c r="F26" s="75">
        <v>3</v>
      </c>
      <c r="G26" s="75" t="s">
        <v>935</v>
      </c>
      <c r="H26" s="75">
        <v>0</v>
      </c>
      <c r="I26" s="75" t="s">
        <v>935</v>
      </c>
      <c r="J26" s="143">
        <v>0.19</v>
      </c>
    </row>
    <row r="27" spans="1:10" ht="12.75" customHeight="1">
      <c r="A27" s="75" t="s">
        <v>168</v>
      </c>
      <c r="B27" s="141" t="s">
        <v>219</v>
      </c>
      <c r="C27" s="141" t="s">
        <v>220</v>
      </c>
      <c r="D27" s="75">
        <v>365</v>
      </c>
      <c r="E27" s="75" t="s">
        <v>40</v>
      </c>
      <c r="F27" s="141">
        <v>0</v>
      </c>
      <c r="G27" s="141" t="s">
        <v>935</v>
      </c>
      <c r="H27" s="75">
        <v>0</v>
      </c>
      <c r="I27" s="75" t="s">
        <v>935</v>
      </c>
      <c r="J27" s="143"/>
    </row>
    <row r="28" spans="1:10" ht="12.75" customHeight="1">
      <c r="A28" s="75" t="s">
        <v>168</v>
      </c>
      <c r="B28" s="141" t="s">
        <v>221</v>
      </c>
      <c r="C28" s="141" t="s">
        <v>222</v>
      </c>
      <c r="D28" s="75">
        <v>365</v>
      </c>
      <c r="E28" s="75" t="s">
        <v>40</v>
      </c>
      <c r="F28" s="141">
        <v>0</v>
      </c>
      <c r="G28" s="141" t="s">
        <v>935</v>
      </c>
      <c r="H28" s="75">
        <v>0</v>
      </c>
      <c r="I28" s="75" t="s">
        <v>935</v>
      </c>
      <c r="J28" s="143"/>
    </row>
    <row r="29" spans="1:10" ht="12.75" customHeight="1">
      <c r="A29" s="75" t="s">
        <v>168</v>
      </c>
      <c r="B29" s="75" t="s">
        <v>223</v>
      </c>
      <c r="C29" s="75" t="s">
        <v>224</v>
      </c>
      <c r="D29" s="75">
        <v>365</v>
      </c>
      <c r="E29" s="75" t="s">
        <v>40</v>
      </c>
      <c r="F29" s="75">
        <v>2</v>
      </c>
      <c r="G29" s="75" t="s">
        <v>34</v>
      </c>
      <c r="H29" s="75">
        <v>0</v>
      </c>
      <c r="I29" s="75" t="s">
        <v>34</v>
      </c>
      <c r="J29" s="143">
        <v>0.17</v>
      </c>
    </row>
    <row r="30" spans="1:10" ht="12.75" customHeight="1">
      <c r="A30" s="75" t="s">
        <v>168</v>
      </c>
      <c r="B30" s="75" t="s">
        <v>225</v>
      </c>
      <c r="C30" s="75" t="s">
        <v>226</v>
      </c>
      <c r="D30" s="75">
        <v>365</v>
      </c>
      <c r="E30" s="75" t="s">
        <v>40</v>
      </c>
      <c r="F30" s="75">
        <v>2</v>
      </c>
      <c r="G30" s="75" t="s">
        <v>34</v>
      </c>
      <c r="H30" s="75">
        <v>0</v>
      </c>
      <c r="I30" s="75" t="s">
        <v>34</v>
      </c>
      <c r="J30" s="143">
        <v>0.56000000000000005</v>
      </c>
    </row>
    <row r="31" spans="1:10" ht="12.75" customHeight="1">
      <c r="A31" s="75" t="s">
        <v>168</v>
      </c>
      <c r="B31" s="141" t="s">
        <v>227</v>
      </c>
      <c r="C31" s="141" t="s">
        <v>228</v>
      </c>
      <c r="D31" s="75">
        <v>365</v>
      </c>
      <c r="E31" s="75" t="s">
        <v>40</v>
      </c>
      <c r="F31" s="141">
        <v>0</v>
      </c>
      <c r="G31" s="141" t="s">
        <v>935</v>
      </c>
      <c r="H31" s="75">
        <v>0</v>
      </c>
      <c r="I31" s="75" t="s">
        <v>935</v>
      </c>
      <c r="J31" s="143"/>
    </row>
    <row r="32" spans="1:10" ht="12.75" customHeight="1">
      <c r="A32" s="75" t="s">
        <v>168</v>
      </c>
      <c r="B32" s="75" t="s">
        <v>229</v>
      </c>
      <c r="C32" s="75" t="s">
        <v>230</v>
      </c>
      <c r="D32" s="75">
        <v>365</v>
      </c>
      <c r="E32" s="75" t="s">
        <v>40</v>
      </c>
      <c r="F32" s="75">
        <v>2</v>
      </c>
      <c r="G32" s="75" t="s">
        <v>34</v>
      </c>
      <c r="H32" s="75">
        <v>0</v>
      </c>
      <c r="I32" s="75" t="s">
        <v>34</v>
      </c>
      <c r="J32" s="143">
        <v>0.26</v>
      </c>
    </row>
    <row r="33" spans="1:10" ht="12.75" customHeight="1">
      <c r="A33" s="75" t="s">
        <v>168</v>
      </c>
      <c r="B33" s="75" t="s">
        <v>231</v>
      </c>
      <c r="C33" s="75" t="s">
        <v>232</v>
      </c>
      <c r="D33" s="75">
        <v>365</v>
      </c>
      <c r="E33" s="75" t="s">
        <v>40</v>
      </c>
      <c r="F33" s="75">
        <v>2</v>
      </c>
      <c r="G33" s="75" t="s">
        <v>936</v>
      </c>
      <c r="H33" s="75">
        <v>0</v>
      </c>
      <c r="I33" s="75" t="s">
        <v>936</v>
      </c>
      <c r="J33" s="143">
        <v>0.12</v>
      </c>
    </row>
    <row r="34" spans="1:10" ht="12.75" customHeight="1">
      <c r="A34" s="75" t="s">
        <v>168</v>
      </c>
      <c r="B34" s="75" t="s">
        <v>233</v>
      </c>
      <c r="C34" s="75" t="s">
        <v>234</v>
      </c>
      <c r="D34" s="75">
        <v>365</v>
      </c>
      <c r="E34" s="75" t="s">
        <v>40</v>
      </c>
      <c r="F34" s="75">
        <v>2</v>
      </c>
      <c r="G34" s="75" t="s">
        <v>34</v>
      </c>
      <c r="H34" s="75">
        <v>0</v>
      </c>
      <c r="I34" s="75" t="s">
        <v>34</v>
      </c>
      <c r="J34" s="143">
        <v>0.31</v>
      </c>
    </row>
    <row r="35" spans="1:10" ht="12.75" customHeight="1">
      <c r="A35" s="75" t="s">
        <v>168</v>
      </c>
      <c r="B35" s="141" t="s">
        <v>235</v>
      </c>
      <c r="C35" s="141" t="s">
        <v>236</v>
      </c>
      <c r="D35" s="75">
        <v>365</v>
      </c>
      <c r="E35" s="75" t="s">
        <v>40</v>
      </c>
      <c r="F35" s="141">
        <v>0</v>
      </c>
      <c r="G35" s="141" t="s">
        <v>935</v>
      </c>
      <c r="H35" s="75">
        <v>0</v>
      </c>
      <c r="I35" s="75" t="s">
        <v>935</v>
      </c>
      <c r="J35" s="143"/>
    </row>
    <row r="36" spans="1:10" ht="12.75" customHeight="1">
      <c r="A36" s="75" t="s">
        <v>168</v>
      </c>
      <c r="B36" s="75" t="s">
        <v>237</v>
      </c>
      <c r="C36" s="75" t="s">
        <v>238</v>
      </c>
      <c r="D36" s="75">
        <v>365</v>
      </c>
      <c r="E36" s="75" t="s">
        <v>40</v>
      </c>
      <c r="F36" s="75">
        <v>2</v>
      </c>
      <c r="G36" s="75" t="s">
        <v>34</v>
      </c>
      <c r="H36" s="75">
        <v>0</v>
      </c>
      <c r="I36" s="75" t="s">
        <v>34</v>
      </c>
      <c r="J36" s="143">
        <v>0.57999999999999996</v>
      </c>
    </row>
    <row r="37" spans="1:10" ht="12.75" customHeight="1">
      <c r="A37" s="75" t="s">
        <v>168</v>
      </c>
      <c r="B37" s="141" t="s">
        <v>239</v>
      </c>
      <c r="C37" s="141" t="s">
        <v>240</v>
      </c>
      <c r="D37" s="75">
        <v>365</v>
      </c>
      <c r="E37" s="75" t="s">
        <v>40</v>
      </c>
      <c r="F37" s="141">
        <v>0</v>
      </c>
      <c r="G37" s="141" t="s">
        <v>935</v>
      </c>
      <c r="H37" s="75">
        <v>0</v>
      </c>
      <c r="I37" s="75" t="s">
        <v>935</v>
      </c>
      <c r="J37" s="143"/>
    </row>
    <row r="38" spans="1:10" ht="12.75" customHeight="1">
      <c r="A38" s="75" t="s">
        <v>168</v>
      </c>
      <c r="B38" s="75" t="s">
        <v>241</v>
      </c>
      <c r="C38" s="75" t="s">
        <v>242</v>
      </c>
      <c r="D38" s="75">
        <v>365</v>
      </c>
      <c r="E38" s="75" t="s">
        <v>40</v>
      </c>
      <c r="F38" s="75">
        <v>2</v>
      </c>
      <c r="G38" s="75" t="s">
        <v>34</v>
      </c>
      <c r="H38" s="75">
        <v>0</v>
      </c>
      <c r="I38" s="75" t="s">
        <v>34</v>
      </c>
      <c r="J38" s="143">
        <v>0.68</v>
      </c>
    </row>
    <row r="39" spans="1:10" ht="12.75" customHeight="1">
      <c r="A39" s="75" t="s">
        <v>168</v>
      </c>
      <c r="B39" s="141" t="s">
        <v>243</v>
      </c>
      <c r="C39" s="141" t="s">
        <v>244</v>
      </c>
      <c r="D39" s="75">
        <v>365</v>
      </c>
      <c r="E39" s="75" t="s">
        <v>40</v>
      </c>
      <c r="F39" s="141">
        <v>0</v>
      </c>
      <c r="G39" s="141" t="s">
        <v>935</v>
      </c>
      <c r="H39" s="75">
        <v>0</v>
      </c>
      <c r="I39" s="75" t="s">
        <v>935</v>
      </c>
      <c r="J39" s="143"/>
    </row>
    <row r="40" spans="1:10" ht="12.75" customHeight="1">
      <c r="A40" s="75" t="s">
        <v>168</v>
      </c>
      <c r="B40" s="75" t="s">
        <v>245</v>
      </c>
      <c r="C40" s="75" t="s">
        <v>246</v>
      </c>
      <c r="D40" s="75">
        <v>365</v>
      </c>
      <c r="E40" s="75" t="s">
        <v>40</v>
      </c>
      <c r="F40" s="75">
        <v>2</v>
      </c>
      <c r="G40" s="75" t="s">
        <v>34</v>
      </c>
      <c r="H40" s="75">
        <v>0</v>
      </c>
      <c r="I40" s="75" t="s">
        <v>34</v>
      </c>
      <c r="J40" s="143">
        <v>0.05</v>
      </c>
    </row>
    <row r="41" spans="1:10" ht="12.75" customHeight="1">
      <c r="A41" s="75" t="s">
        <v>168</v>
      </c>
      <c r="B41" s="75" t="s">
        <v>247</v>
      </c>
      <c r="C41" s="75" t="s">
        <v>248</v>
      </c>
      <c r="D41" s="75">
        <v>365</v>
      </c>
      <c r="E41" s="75" t="s">
        <v>40</v>
      </c>
      <c r="F41" s="75">
        <v>2</v>
      </c>
      <c r="G41" s="75" t="s">
        <v>936</v>
      </c>
      <c r="H41" s="75">
        <v>0</v>
      </c>
      <c r="I41" s="75" t="s">
        <v>936</v>
      </c>
      <c r="J41" s="143">
        <v>0.11</v>
      </c>
    </row>
    <row r="42" spans="1:10" ht="12.75" customHeight="1">
      <c r="A42" s="75" t="s">
        <v>168</v>
      </c>
      <c r="B42" s="141" t="s">
        <v>249</v>
      </c>
      <c r="C42" s="141" t="s">
        <v>250</v>
      </c>
      <c r="D42" s="75">
        <v>365</v>
      </c>
      <c r="E42" s="75" t="s">
        <v>40</v>
      </c>
      <c r="F42" s="141">
        <v>0</v>
      </c>
      <c r="G42" s="141" t="s">
        <v>935</v>
      </c>
      <c r="H42" s="75">
        <v>0</v>
      </c>
      <c r="I42" s="75" t="s">
        <v>935</v>
      </c>
      <c r="J42" s="143"/>
    </row>
    <row r="43" spans="1:10" ht="12.75" customHeight="1">
      <c r="A43" s="75" t="s">
        <v>168</v>
      </c>
      <c r="B43" s="75" t="s">
        <v>251</v>
      </c>
      <c r="C43" s="75" t="s">
        <v>252</v>
      </c>
      <c r="D43" s="75">
        <v>365</v>
      </c>
      <c r="E43" s="75" t="s">
        <v>40</v>
      </c>
      <c r="F43" s="75">
        <v>2</v>
      </c>
      <c r="G43" s="75" t="s">
        <v>34</v>
      </c>
      <c r="H43" s="75">
        <v>0</v>
      </c>
      <c r="I43" s="75" t="s">
        <v>34</v>
      </c>
      <c r="J43" s="143">
        <v>0.11</v>
      </c>
    </row>
    <row r="44" spans="1:10" ht="12.75" customHeight="1">
      <c r="A44" s="75" t="s">
        <v>168</v>
      </c>
      <c r="B44" s="141" t="s">
        <v>253</v>
      </c>
      <c r="C44" s="141" t="s">
        <v>254</v>
      </c>
      <c r="D44" s="75">
        <v>365</v>
      </c>
      <c r="E44" s="75" t="s">
        <v>40</v>
      </c>
      <c r="F44" s="141">
        <v>0</v>
      </c>
      <c r="G44" s="141" t="s">
        <v>935</v>
      </c>
      <c r="H44" s="75">
        <v>0</v>
      </c>
      <c r="I44" s="75" t="s">
        <v>935</v>
      </c>
      <c r="J44" s="143"/>
    </row>
    <row r="45" spans="1:10" ht="12.75" customHeight="1">
      <c r="A45" s="75" t="s">
        <v>168</v>
      </c>
      <c r="B45" s="141" t="s">
        <v>255</v>
      </c>
      <c r="C45" s="141" t="s">
        <v>256</v>
      </c>
      <c r="D45" s="75">
        <v>365</v>
      </c>
      <c r="E45" s="75" t="s">
        <v>40</v>
      </c>
      <c r="F45" s="141">
        <v>0</v>
      </c>
      <c r="G45" s="141" t="s">
        <v>935</v>
      </c>
      <c r="H45" s="75">
        <v>0</v>
      </c>
      <c r="I45" s="75" t="s">
        <v>935</v>
      </c>
      <c r="J45" s="143"/>
    </row>
    <row r="46" spans="1:10" ht="12.75" customHeight="1">
      <c r="A46" s="75" t="s">
        <v>168</v>
      </c>
      <c r="B46" s="75" t="s">
        <v>257</v>
      </c>
      <c r="C46" s="75" t="s">
        <v>258</v>
      </c>
      <c r="D46" s="75">
        <v>365</v>
      </c>
      <c r="E46" s="75" t="s">
        <v>40</v>
      </c>
      <c r="F46" s="75">
        <v>2</v>
      </c>
      <c r="G46" s="75" t="s">
        <v>34</v>
      </c>
      <c r="H46" s="75">
        <v>0</v>
      </c>
      <c r="I46" s="75" t="s">
        <v>34</v>
      </c>
      <c r="J46" s="143">
        <v>0.24</v>
      </c>
    </row>
    <row r="47" spans="1:10" ht="12.75" customHeight="1">
      <c r="A47" s="75" t="s">
        <v>168</v>
      </c>
      <c r="B47" s="75" t="s">
        <v>259</v>
      </c>
      <c r="C47" s="75" t="s">
        <v>260</v>
      </c>
      <c r="D47" s="75">
        <v>365</v>
      </c>
      <c r="E47" s="75" t="s">
        <v>40</v>
      </c>
      <c r="F47" s="75">
        <v>2</v>
      </c>
      <c r="G47" s="75" t="s">
        <v>34</v>
      </c>
      <c r="H47" s="75">
        <v>0</v>
      </c>
      <c r="I47" s="75" t="s">
        <v>34</v>
      </c>
      <c r="J47" s="143">
        <v>0.13</v>
      </c>
    </row>
    <row r="48" spans="1:10" ht="12.75" customHeight="1">
      <c r="A48" s="75" t="s">
        <v>168</v>
      </c>
      <c r="B48" s="75" t="s">
        <v>261</v>
      </c>
      <c r="C48" s="75" t="s">
        <v>262</v>
      </c>
      <c r="D48" s="75">
        <v>365</v>
      </c>
      <c r="E48" s="75" t="s">
        <v>40</v>
      </c>
      <c r="F48" s="75">
        <v>3</v>
      </c>
      <c r="G48" s="75" t="s">
        <v>935</v>
      </c>
      <c r="H48" s="75">
        <v>0</v>
      </c>
      <c r="I48" s="75" t="s">
        <v>935</v>
      </c>
      <c r="J48" s="143">
        <v>0.56999999999999995</v>
      </c>
    </row>
    <row r="49" spans="1:10" ht="12.75" customHeight="1">
      <c r="A49" s="75" t="s">
        <v>168</v>
      </c>
      <c r="B49" s="141" t="s">
        <v>263</v>
      </c>
      <c r="C49" s="141" t="s">
        <v>264</v>
      </c>
      <c r="D49" s="75">
        <v>365</v>
      </c>
      <c r="E49" s="75" t="s">
        <v>40</v>
      </c>
      <c r="F49" s="141">
        <v>0</v>
      </c>
      <c r="G49" s="141" t="s">
        <v>935</v>
      </c>
      <c r="H49" s="75">
        <v>0</v>
      </c>
      <c r="I49" s="75" t="s">
        <v>935</v>
      </c>
      <c r="J49" s="143"/>
    </row>
    <row r="50" spans="1:10" ht="12.75" customHeight="1">
      <c r="A50" s="75" t="s">
        <v>168</v>
      </c>
      <c r="B50" s="141" t="s">
        <v>265</v>
      </c>
      <c r="C50" s="141" t="s">
        <v>266</v>
      </c>
      <c r="D50" s="75">
        <v>365</v>
      </c>
      <c r="E50" s="75" t="s">
        <v>40</v>
      </c>
      <c r="F50" s="141">
        <v>0</v>
      </c>
      <c r="G50" s="141" t="s">
        <v>935</v>
      </c>
      <c r="H50" s="75">
        <v>0</v>
      </c>
      <c r="I50" s="75" t="s">
        <v>935</v>
      </c>
      <c r="J50" s="143"/>
    </row>
    <row r="51" spans="1:10" ht="12.75" customHeight="1">
      <c r="A51" s="75" t="s">
        <v>168</v>
      </c>
      <c r="B51" s="141" t="s">
        <v>267</v>
      </c>
      <c r="C51" s="141" t="s">
        <v>268</v>
      </c>
      <c r="D51" s="75">
        <v>365</v>
      </c>
      <c r="E51" s="75" t="s">
        <v>40</v>
      </c>
      <c r="F51" s="141">
        <v>0</v>
      </c>
      <c r="G51" s="141" t="s">
        <v>935</v>
      </c>
      <c r="H51" s="75">
        <v>0</v>
      </c>
      <c r="I51" s="75" t="s">
        <v>935</v>
      </c>
      <c r="J51" s="143"/>
    </row>
    <row r="52" spans="1:10" ht="12.75" customHeight="1">
      <c r="A52" s="75" t="s">
        <v>168</v>
      </c>
      <c r="B52" s="141" t="s">
        <v>269</v>
      </c>
      <c r="C52" s="141" t="s">
        <v>270</v>
      </c>
      <c r="D52" s="75">
        <v>365</v>
      </c>
      <c r="E52" s="75" t="s">
        <v>40</v>
      </c>
      <c r="F52" s="141">
        <v>0</v>
      </c>
      <c r="G52" s="141" t="s">
        <v>935</v>
      </c>
      <c r="H52" s="75">
        <v>0</v>
      </c>
      <c r="I52" s="75" t="s">
        <v>935</v>
      </c>
      <c r="J52" s="143"/>
    </row>
    <row r="53" spans="1:10" ht="12.75" customHeight="1">
      <c r="A53" s="75" t="s">
        <v>168</v>
      </c>
      <c r="B53" s="75" t="s">
        <v>271</v>
      </c>
      <c r="C53" s="75" t="s">
        <v>272</v>
      </c>
      <c r="D53" s="75">
        <v>365</v>
      </c>
      <c r="E53" s="75" t="s">
        <v>40</v>
      </c>
      <c r="F53" s="75">
        <v>2</v>
      </c>
      <c r="G53" s="75" t="s">
        <v>936</v>
      </c>
      <c r="H53" s="75">
        <v>0</v>
      </c>
      <c r="I53" s="75" t="s">
        <v>936</v>
      </c>
      <c r="J53" s="143">
        <v>0.09</v>
      </c>
    </row>
    <row r="54" spans="1:10" ht="12.75" customHeight="1">
      <c r="A54" s="75" t="s">
        <v>168</v>
      </c>
      <c r="B54" s="75" t="s">
        <v>273</v>
      </c>
      <c r="C54" s="75" t="s">
        <v>274</v>
      </c>
      <c r="D54" s="75">
        <v>365</v>
      </c>
      <c r="E54" s="75" t="s">
        <v>40</v>
      </c>
      <c r="F54" s="75">
        <v>2</v>
      </c>
      <c r="G54" s="75" t="s">
        <v>34</v>
      </c>
      <c r="H54" s="75">
        <v>0</v>
      </c>
      <c r="I54" s="75" t="s">
        <v>34</v>
      </c>
      <c r="J54" s="143">
        <v>0.35</v>
      </c>
    </row>
    <row r="55" spans="1:10" ht="12.75" customHeight="1">
      <c r="A55" s="75" t="s">
        <v>168</v>
      </c>
      <c r="B55" s="141" t="s">
        <v>275</v>
      </c>
      <c r="C55" s="141" t="s">
        <v>276</v>
      </c>
      <c r="D55" s="75">
        <v>365</v>
      </c>
      <c r="E55" s="75" t="s">
        <v>40</v>
      </c>
      <c r="F55" s="141">
        <v>0</v>
      </c>
      <c r="G55" s="141" t="s">
        <v>935</v>
      </c>
      <c r="H55" s="75">
        <v>0</v>
      </c>
      <c r="I55" s="75" t="s">
        <v>935</v>
      </c>
      <c r="J55" s="143"/>
    </row>
    <row r="56" spans="1:10" ht="12.75" customHeight="1">
      <c r="A56" s="75" t="s">
        <v>168</v>
      </c>
      <c r="B56" s="141" t="s">
        <v>277</v>
      </c>
      <c r="C56" s="141" t="s">
        <v>278</v>
      </c>
      <c r="D56" s="75">
        <v>365</v>
      </c>
      <c r="E56" s="75" t="s">
        <v>40</v>
      </c>
      <c r="F56" s="141">
        <v>0</v>
      </c>
      <c r="G56" s="141" t="s">
        <v>935</v>
      </c>
      <c r="H56" s="75">
        <v>0</v>
      </c>
      <c r="I56" s="75" t="s">
        <v>935</v>
      </c>
      <c r="J56" s="143"/>
    </row>
    <row r="57" spans="1:10" ht="12.75" customHeight="1">
      <c r="A57" s="75" t="s">
        <v>168</v>
      </c>
      <c r="B57" s="141" t="s">
        <v>279</v>
      </c>
      <c r="C57" s="141" t="s">
        <v>280</v>
      </c>
      <c r="D57" s="75">
        <v>365</v>
      </c>
      <c r="E57" s="75" t="s">
        <v>40</v>
      </c>
      <c r="F57" s="141">
        <v>0</v>
      </c>
      <c r="G57" s="141" t="s">
        <v>935</v>
      </c>
      <c r="H57" s="75">
        <v>0</v>
      </c>
      <c r="I57" s="75" t="s">
        <v>935</v>
      </c>
      <c r="J57" s="143"/>
    </row>
    <row r="58" spans="1:10" ht="12.75" customHeight="1">
      <c r="A58" s="75" t="s">
        <v>168</v>
      </c>
      <c r="B58" s="75" t="s">
        <v>281</v>
      </c>
      <c r="C58" s="75" t="s">
        <v>282</v>
      </c>
      <c r="D58" s="75">
        <v>365</v>
      </c>
      <c r="E58" s="75" t="s">
        <v>40</v>
      </c>
      <c r="F58" s="75">
        <v>2</v>
      </c>
      <c r="G58" s="75" t="s">
        <v>34</v>
      </c>
      <c r="H58" s="75">
        <v>0</v>
      </c>
      <c r="I58" s="75" t="s">
        <v>34</v>
      </c>
      <c r="J58" s="143">
        <v>0.1</v>
      </c>
    </row>
    <row r="59" spans="1:10" ht="12.75" customHeight="1">
      <c r="A59" s="75" t="s">
        <v>168</v>
      </c>
      <c r="B59" s="141" t="s">
        <v>283</v>
      </c>
      <c r="C59" s="141" t="s">
        <v>284</v>
      </c>
      <c r="D59" s="75">
        <v>365</v>
      </c>
      <c r="E59" s="75" t="s">
        <v>40</v>
      </c>
      <c r="F59" s="141">
        <v>0</v>
      </c>
      <c r="G59" s="141" t="s">
        <v>935</v>
      </c>
      <c r="H59" s="75">
        <v>0</v>
      </c>
      <c r="I59" s="75" t="s">
        <v>935</v>
      </c>
      <c r="J59" s="143"/>
    </row>
    <row r="60" spans="1:10" ht="12.75" customHeight="1">
      <c r="A60" s="75" t="s">
        <v>168</v>
      </c>
      <c r="B60" s="75" t="s">
        <v>285</v>
      </c>
      <c r="C60" s="75" t="s">
        <v>286</v>
      </c>
      <c r="D60" s="75">
        <v>365</v>
      </c>
      <c r="E60" s="75" t="s">
        <v>40</v>
      </c>
      <c r="F60" s="75">
        <v>2</v>
      </c>
      <c r="G60" s="75" t="s">
        <v>34</v>
      </c>
      <c r="H60" s="75">
        <v>0</v>
      </c>
      <c r="I60" s="75" t="s">
        <v>34</v>
      </c>
      <c r="J60" s="143">
        <v>0.4</v>
      </c>
    </row>
    <row r="61" spans="1:10" ht="12.75" customHeight="1">
      <c r="A61" s="75" t="s">
        <v>168</v>
      </c>
      <c r="B61" s="141" t="s">
        <v>287</v>
      </c>
      <c r="C61" s="141" t="s">
        <v>288</v>
      </c>
      <c r="D61" s="75">
        <v>365</v>
      </c>
      <c r="E61" s="75" t="s">
        <v>40</v>
      </c>
      <c r="F61" s="141">
        <v>0</v>
      </c>
      <c r="G61" s="141" t="s">
        <v>935</v>
      </c>
      <c r="H61" s="75">
        <v>0</v>
      </c>
      <c r="I61" s="75" t="s">
        <v>935</v>
      </c>
      <c r="J61" s="143"/>
    </row>
    <row r="62" spans="1:10" ht="12.75" customHeight="1">
      <c r="A62" s="75" t="s">
        <v>168</v>
      </c>
      <c r="B62" s="141" t="s">
        <v>289</v>
      </c>
      <c r="C62" s="141" t="s">
        <v>290</v>
      </c>
      <c r="D62" s="75">
        <v>365</v>
      </c>
      <c r="E62" s="75" t="s">
        <v>40</v>
      </c>
      <c r="F62" s="141">
        <v>0</v>
      </c>
      <c r="G62" s="141" t="s">
        <v>935</v>
      </c>
      <c r="H62" s="75">
        <v>0</v>
      </c>
      <c r="I62" s="75" t="s">
        <v>935</v>
      </c>
      <c r="J62" s="143"/>
    </row>
    <row r="63" spans="1:10" ht="12.75" customHeight="1">
      <c r="A63" s="75" t="s">
        <v>168</v>
      </c>
      <c r="B63" s="75" t="s">
        <v>291</v>
      </c>
      <c r="C63" s="75" t="s">
        <v>292</v>
      </c>
      <c r="D63" s="75">
        <v>365</v>
      </c>
      <c r="E63" s="75" t="s">
        <v>40</v>
      </c>
      <c r="F63" s="75">
        <v>3</v>
      </c>
      <c r="G63" s="75" t="s">
        <v>935</v>
      </c>
      <c r="H63" s="75">
        <v>0</v>
      </c>
      <c r="I63" s="75" t="s">
        <v>935</v>
      </c>
      <c r="J63" s="143">
        <v>0.94</v>
      </c>
    </row>
    <row r="64" spans="1:10" ht="12.75" customHeight="1">
      <c r="A64" s="75" t="s">
        <v>168</v>
      </c>
      <c r="B64" s="141" t="s">
        <v>293</v>
      </c>
      <c r="C64" s="141" t="s">
        <v>294</v>
      </c>
      <c r="D64" s="75">
        <v>365</v>
      </c>
      <c r="E64" s="75" t="s">
        <v>40</v>
      </c>
      <c r="F64" s="141">
        <v>0</v>
      </c>
      <c r="G64" s="141" t="s">
        <v>935</v>
      </c>
      <c r="H64" s="75">
        <v>0</v>
      </c>
      <c r="I64" s="75" t="s">
        <v>935</v>
      </c>
      <c r="J64" s="143"/>
    </row>
    <row r="65" spans="1:10" ht="12.75" customHeight="1">
      <c r="A65" s="75" t="s">
        <v>168</v>
      </c>
      <c r="B65" s="75" t="s">
        <v>295</v>
      </c>
      <c r="C65" s="75" t="s">
        <v>296</v>
      </c>
      <c r="D65" s="75">
        <v>365</v>
      </c>
      <c r="E65" s="75" t="s">
        <v>40</v>
      </c>
      <c r="F65" s="75">
        <v>2</v>
      </c>
      <c r="G65" s="75" t="s">
        <v>34</v>
      </c>
      <c r="H65" s="75">
        <v>0</v>
      </c>
      <c r="I65" s="75" t="s">
        <v>34</v>
      </c>
      <c r="J65" s="143">
        <v>0.17</v>
      </c>
    </row>
    <row r="66" spans="1:10" ht="12.75" customHeight="1">
      <c r="A66" s="75" t="s">
        <v>168</v>
      </c>
      <c r="B66" s="75" t="s">
        <v>297</v>
      </c>
      <c r="C66" s="75" t="s">
        <v>298</v>
      </c>
      <c r="D66" s="75">
        <v>365</v>
      </c>
      <c r="E66" s="75" t="s">
        <v>40</v>
      </c>
      <c r="F66" s="75">
        <v>2</v>
      </c>
      <c r="G66" s="75" t="s">
        <v>34</v>
      </c>
      <c r="H66" s="75">
        <v>0</v>
      </c>
      <c r="I66" s="75" t="s">
        <v>34</v>
      </c>
      <c r="J66" s="143">
        <v>0.19</v>
      </c>
    </row>
    <row r="67" spans="1:10" ht="12.75" customHeight="1">
      <c r="A67" s="75" t="s">
        <v>168</v>
      </c>
      <c r="B67" s="75" t="s">
        <v>299</v>
      </c>
      <c r="C67" s="75" t="s">
        <v>300</v>
      </c>
      <c r="D67" s="75">
        <v>365</v>
      </c>
      <c r="E67" s="75" t="s">
        <v>40</v>
      </c>
      <c r="F67" s="75">
        <v>2</v>
      </c>
      <c r="G67" s="75" t="s">
        <v>34</v>
      </c>
      <c r="H67" s="75">
        <v>0</v>
      </c>
      <c r="I67" s="75" t="s">
        <v>34</v>
      </c>
      <c r="J67" s="143">
        <v>0.22</v>
      </c>
    </row>
    <row r="68" spans="1:10" ht="12.75" customHeight="1">
      <c r="A68" s="75" t="s">
        <v>168</v>
      </c>
      <c r="B68" s="141" t="s">
        <v>301</v>
      </c>
      <c r="C68" s="141" t="s">
        <v>302</v>
      </c>
      <c r="D68" s="75">
        <v>365</v>
      </c>
      <c r="E68" s="75" t="s">
        <v>40</v>
      </c>
      <c r="F68" s="141">
        <v>0</v>
      </c>
      <c r="G68" s="141" t="s">
        <v>935</v>
      </c>
      <c r="H68" s="75">
        <v>0</v>
      </c>
      <c r="I68" s="75" t="s">
        <v>935</v>
      </c>
      <c r="J68" s="143"/>
    </row>
    <row r="69" spans="1:10" ht="12.75" customHeight="1">
      <c r="A69" s="75" t="s">
        <v>168</v>
      </c>
      <c r="B69" s="75" t="s">
        <v>303</v>
      </c>
      <c r="C69" s="75" t="s">
        <v>304</v>
      </c>
      <c r="D69" s="75">
        <v>365</v>
      </c>
      <c r="E69" s="75" t="s">
        <v>40</v>
      </c>
      <c r="F69" s="75">
        <v>2</v>
      </c>
      <c r="G69" s="75" t="s">
        <v>936</v>
      </c>
      <c r="H69" s="75">
        <v>0</v>
      </c>
      <c r="I69" s="75" t="s">
        <v>936</v>
      </c>
      <c r="J69" s="143">
        <v>0.4</v>
      </c>
    </row>
    <row r="70" spans="1:10" ht="12.75" customHeight="1">
      <c r="A70" s="75" t="s">
        <v>168</v>
      </c>
      <c r="B70" s="75" t="s">
        <v>305</v>
      </c>
      <c r="C70" s="75" t="s">
        <v>306</v>
      </c>
      <c r="D70" s="75">
        <v>365</v>
      </c>
      <c r="E70" s="75" t="s">
        <v>40</v>
      </c>
      <c r="F70" s="75">
        <v>2</v>
      </c>
      <c r="G70" s="75" t="s">
        <v>34</v>
      </c>
      <c r="H70" s="75">
        <v>0</v>
      </c>
      <c r="I70" s="75" t="s">
        <v>34</v>
      </c>
      <c r="J70" s="143">
        <v>0.02</v>
      </c>
    </row>
    <row r="71" spans="1:10" ht="12.75" customHeight="1">
      <c r="A71" s="75" t="s">
        <v>168</v>
      </c>
      <c r="B71" s="75" t="s">
        <v>307</v>
      </c>
      <c r="C71" s="75" t="s">
        <v>308</v>
      </c>
      <c r="D71" s="75">
        <v>365</v>
      </c>
      <c r="E71" s="75" t="s">
        <v>40</v>
      </c>
      <c r="F71" s="75">
        <v>3</v>
      </c>
      <c r="G71" s="75" t="s">
        <v>935</v>
      </c>
      <c r="H71" s="75">
        <v>0</v>
      </c>
      <c r="I71" s="75" t="s">
        <v>935</v>
      </c>
      <c r="J71" s="143">
        <v>1.5</v>
      </c>
    </row>
    <row r="72" spans="1:10" ht="12.75" customHeight="1">
      <c r="A72" s="75" t="s">
        <v>168</v>
      </c>
      <c r="B72" s="141" t="s">
        <v>309</v>
      </c>
      <c r="C72" s="141" t="s">
        <v>310</v>
      </c>
      <c r="D72" s="75">
        <v>365</v>
      </c>
      <c r="E72" s="75" t="s">
        <v>40</v>
      </c>
      <c r="F72" s="141">
        <v>0</v>
      </c>
      <c r="G72" s="141" t="s">
        <v>935</v>
      </c>
      <c r="H72" s="75">
        <v>0</v>
      </c>
      <c r="I72" s="75" t="s">
        <v>935</v>
      </c>
      <c r="J72" s="143"/>
    </row>
    <row r="73" spans="1:10" ht="12.75" customHeight="1">
      <c r="A73" s="75" t="s">
        <v>168</v>
      </c>
      <c r="B73" s="75" t="s">
        <v>311</v>
      </c>
      <c r="C73" s="75" t="s">
        <v>312</v>
      </c>
      <c r="D73" s="75">
        <v>365</v>
      </c>
      <c r="E73" s="75" t="s">
        <v>40</v>
      </c>
      <c r="F73" s="75">
        <v>2</v>
      </c>
      <c r="G73" s="75" t="s">
        <v>34</v>
      </c>
      <c r="H73" s="75">
        <v>0</v>
      </c>
      <c r="I73" s="75" t="s">
        <v>34</v>
      </c>
      <c r="J73" s="143">
        <v>0.19</v>
      </c>
    </row>
    <row r="74" spans="1:10" ht="12.75" customHeight="1">
      <c r="A74" s="75" t="s">
        <v>168</v>
      </c>
      <c r="B74" s="75" t="s">
        <v>313</v>
      </c>
      <c r="C74" s="75" t="s">
        <v>314</v>
      </c>
      <c r="D74" s="75">
        <v>365</v>
      </c>
      <c r="E74" s="75" t="s">
        <v>40</v>
      </c>
      <c r="F74" s="75">
        <v>2</v>
      </c>
      <c r="G74" s="75" t="s">
        <v>34</v>
      </c>
      <c r="H74" s="75">
        <v>0</v>
      </c>
      <c r="I74" s="75" t="s">
        <v>34</v>
      </c>
      <c r="J74" s="143">
        <v>0.2</v>
      </c>
    </row>
    <row r="75" spans="1:10" ht="12.75" customHeight="1">
      <c r="A75" s="75" t="s">
        <v>168</v>
      </c>
      <c r="B75" s="141" t="s">
        <v>315</v>
      </c>
      <c r="C75" s="141" t="s">
        <v>316</v>
      </c>
      <c r="D75" s="75">
        <v>365</v>
      </c>
      <c r="E75" s="75" t="s">
        <v>40</v>
      </c>
      <c r="F75" s="141">
        <v>0</v>
      </c>
      <c r="G75" s="141" t="s">
        <v>935</v>
      </c>
      <c r="H75" s="75">
        <v>0</v>
      </c>
      <c r="I75" s="75" t="s">
        <v>935</v>
      </c>
      <c r="J75" s="143"/>
    </row>
    <row r="76" spans="1:10" ht="12.75" customHeight="1">
      <c r="A76" s="75" t="s">
        <v>168</v>
      </c>
      <c r="B76" s="75" t="s">
        <v>317</v>
      </c>
      <c r="C76" s="75" t="s">
        <v>318</v>
      </c>
      <c r="D76" s="75">
        <v>365</v>
      </c>
      <c r="E76" s="75" t="s">
        <v>40</v>
      </c>
      <c r="F76" s="75">
        <v>2</v>
      </c>
      <c r="G76" s="75" t="s">
        <v>34</v>
      </c>
      <c r="H76" s="75">
        <v>0</v>
      </c>
      <c r="I76" s="75" t="s">
        <v>34</v>
      </c>
      <c r="J76" s="143">
        <v>0.23</v>
      </c>
    </row>
    <row r="77" spans="1:10" ht="12.75" customHeight="1">
      <c r="A77" s="75" t="s">
        <v>168</v>
      </c>
      <c r="B77" s="141" t="s">
        <v>319</v>
      </c>
      <c r="C77" s="141" t="s">
        <v>320</v>
      </c>
      <c r="D77" s="75">
        <v>365</v>
      </c>
      <c r="E77" s="75" t="s">
        <v>40</v>
      </c>
      <c r="F77" s="141">
        <v>0</v>
      </c>
      <c r="G77" s="141" t="s">
        <v>935</v>
      </c>
      <c r="H77" s="75">
        <v>0</v>
      </c>
      <c r="I77" s="75" t="s">
        <v>935</v>
      </c>
      <c r="J77" s="143"/>
    </row>
    <row r="78" spans="1:10" ht="12.75" customHeight="1">
      <c r="A78" s="75" t="s">
        <v>168</v>
      </c>
      <c r="B78" s="141" t="s">
        <v>321</v>
      </c>
      <c r="C78" s="141" t="s">
        <v>322</v>
      </c>
      <c r="D78" s="75">
        <v>365</v>
      </c>
      <c r="E78" s="75" t="s">
        <v>40</v>
      </c>
      <c r="F78" s="141">
        <v>0</v>
      </c>
      <c r="G78" s="141" t="s">
        <v>935</v>
      </c>
      <c r="H78" s="75">
        <v>0</v>
      </c>
      <c r="I78" s="75" t="s">
        <v>935</v>
      </c>
      <c r="J78" s="143"/>
    </row>
    <row r="79" spans="1:10" ht="12.75" customHeight="1">
      <c r="A79" s="75" t="s">
        <v>168</v>
      </c>
      <c r="B79" s="75" t="s">
        <v>323</v>
      </c>
      <c r="C79" s="75" t="s">
        <v>324</v>
      </c>
      <c r="D79" s="75">
        <v>365</v>
      </c>
      <c r="E79" s="75" t="s">
        <v>40</v>
      </c>
      <c r="F79" s="75">
        <v>2</v>
      </c>
      <c r="G79" s="75" t="s">
        <v>34</v>
      </c>
      <c r="H79" s="75">
        <v>0</v>
      </c>
      <c r="I79" s="75" t="s">
        <v>34</v>
      </c>
      <c r="J79" s="143">
        <v>0.84</v>
      </c>
    </row>
    <row r="80" spans="1:10" ht="12.75" customHeight="1">
      <c r="A80" s="75" t="s">
        <v>168</v>
      </c>
      <c r="B80" s="75" t="s">
        <v>325</v>
      </c>
      <c r="C80" s="75" t="s">
        <v>326</v>
      </c>
      <c r="D80" s="75">
        <v>365</v>
      </c>
      <c r="E80" s="75" t="s">
        <v>40</v>
      </c>
      <c r="F80" s="75">
        <v>2</v>
      </c>
      <c r="G80" s="75" t="s">
        <v>34</v>
      </c>
      <c r="H80" s="75">
        <v>0</v>
      </c>
      <c r="I80" s="75" t="s">
        <v>34</v>
      </c>
      <c r="J80" s="143">
        <v>0.2</v>
      </c>
    </row>
    <row r="81" spans="1:10" ht="12.75" customHeight="1">
      <c r="A81" s="75" t="s">
        <v>168</v>
      </c>
      <c r="B81" s="141" t="s">
        <v>327</v>
      </c>
      <c r="C81" s="141" t="s">
        <v>328</v>
      </c>
      <c r="D81" s="75">
        <v>365</v>
      </c>
      <c r="E81" s="75" t="s">
        <v>40</v>
      </c>
      <c r="F81" s="141">
        <v>0</v>
      </c>
      <c r="G81" s="141" t="s">
        <v>935</v>
      </c>
      <c r="H81" s="75">
        <v>0</v>
      </c>
      <c r="I81" s="75" t="s">
        <v>935</v>
      </c>
      <c r="J81" s="143"/>
    </row>
    <row r="82" spans="1:10" ht="12.75" customHeight="1">
      <c r="A82" s="75" t="s">
        <v>168</v>
      </c>
      <c r="B82" s="75" t="s">
        <v>329</v>
      </c>
      <c r="C82" s="75" t="s">
        <v>330</v>
      </c>
      <c r="D82" s="75">
        <v>365</v>
      </c>
      <c r="E82" s="75" t="s">
        <v>40</v>
      </c>
      <c r="F82" s="75">
        <v>2</v>
      </c>
      <c r="G82" s="75" t="s">
        <v>34</v>
      </c>
      <c r="H82" s="75">
        <v>0</v>
      </c>
      <c r="I82" s="75" t="s">
        <v>34</v>
      </c>
      <c r="J82" s="143">
        <v>7.0000000000000007E-2</v>
      </c>
    </row>
    <row r="83" spans="1:10" ht="12.75" customHeight="1">
      <c r="A83" s="76" t="s">
        <v>168</v>
      </c>
      <c r="B83" s="76" t="s">
        <v>331</v>
      </c>
      <c r="C83" s="76" t="s">
        <v>332</v>
      </c>
      <c r="D83" s="76">
        <v>365</v>
      </c>
      <c r="E83" s="76" t="s">
        <v>40</v>
      </c>
      <c r="F83" s="76">
        <v>2</v>
      </c>
      <c r="G83" s="76" t="s">
        <v>34</v>
      </c>
      <c r="H83" s="76">
        <v>0</v>
      </c>
      <c r="I83" s="76" t="s">
        <v>34</v>
      </c>
      <c r="J83" s="149">
        <v>0.18</v>
      </c>
    </row>
    <row r="84" spans="1:10" ht="12.75" customHeight="1">
      <c r="A84" s="32"/>
      <c r="B84" s="63">
        <f>COUNTA(B2:B83)</f>
        <v>82</v>
      </c>
      <c r="C84" s="20"/>
      <c r="D84" s="20"/>
      <c r="E84" s="20"/>
      <c r="F84" s="29">
        <f>COUNTIF(F2:F83, "&gt;0")</f>
        <v>50</v>
      </c>
      <c r="G84" s="20"/>
      <c r="H84" s="29"/>
      <c r="I84" s="32"/>
      <c r="J84" s="144">
        <f>SUM(J2:J83)</f>
        <v>15.76</v>
      </c>
    </row>
    <row r="85" spans="1:10" ht="12.75" customHeight="1">
      <c r="A85" s="32"/>
      <c r="B85" s="57"/>
      <c r="C85" s="32"/>
      <c r="D85" s="32"/>
      <c r="E85" s="32"/>
      <c r="F85" s="32"/>
      <c r="G85" s="32"/>
      <c r="H85" s="32"/>
      <c r="I85" s="32"/>
      <c r="J85" s="145"/>
    </row>
    <row r="86" spans="1:10" ht="12.75" customHeight="1">
      <c r="A86" s="75" t="s">
        <v>333</v>
      </c>
      <c r="B86" s="75" t="s">
        <v>334</v>
      </c>
      <c r="C86" s="75" t="s">
        <v>335</v>
      </c>
      <c r="D86" s="75">
        <v>365</v>
      </c>
      <c r="E86" s="75" t="s">
        <v>40</v>
      </c>
      <c r="F86" s="75">
        <v>2</v>
      </c>
      <c r="G86" s="75" t="s">
        <v>935</v>
      </c>
      <c r="H86" s="75">
        <v>0</v>
      </c>
      <c r="I86" s="75" t="s">
        <v>935</v>
      </c>
      <c r="J86" s="75">
        <v>0.78</v>
      </c>
    </row>
    <row r="87" spans="1:10" ht="12.75" customHeight="1">
      <c r="A87" s="75" t="s">
        <v>333</v>
      </c>
      <c r="B87" s="141" t="s">
        <v>336</v>
      </c>
      <c r="C87" s="141" t="s">
        <v>337</v>
      </c>
      <c r="D87" s="75">
        <v>365</v>
      </c>
      <c r="E87" s="75" t="s">
        <v>40</v>
      </c>
      <c r="F87" s="141">
        <v>0</v>
      </c>
      <c r="G87" s="141" t="s">
        <v>935</v>
      </c>
      <c r="H87" s="75">
        <v>0</v>
      </c>
      <c r="I87" s="75" t="s">
        <v>935</v>
      </c>
      <c r="J87" s="143"/>
    </row>
    <row r="88" spans="1:10" ht="12.75" customHeight="1">
      <c r="A88" s="75" t="s">
        <v>333</v>
      </c>
      <c r="B88" s="141" t="s">
        <v>338</v>
      </c>
      <c r="C88" s="141" t="s">
        <v>339</v>
      </c>
      <c r="D88" s="75">
        <v>365</v>
      </c>
      <c r="E88" s="75" t="s">
        <v>40</v>
      </c>
      <c r="F88" s="141">
        <v>0</v>
      </c>
      <c r="G88" s="141" t="s">
        <v>935</v>
      </c>
      <c r="H88" s="75">
        <v>0</v>
      </c>
      <c r="I88" s="75" t="s">
        <v>935</v>
      </c>
      <c r="J88" s="143"/>
    </row>
    <row r="89" spans="1:10" ht="12.75" customHeight="1">
      <c r="A89" s="75" t="s">
        <v>333</v>
      </c>
      <c r="B89" s="141" t="s">
        <v>340</v>
      </c>
      <c r="C89" s="141" t="s">
        <v>341</v>
      </c>
      <c r="D89" s="75">
        <v>365</v>
      </c>
      <c r="E89" s="75" t="s">
        <v>40</v>
      </c>
      <c r="F89" s="141">
        <v>0</v>
      </c>
      <c r="G89" s="141" t="s">
        <v>935</v>
      </c>
      <c r="H89" s="75">
        <v>0</v>
      </c>
      <c r="I89" s="75" t="s">
        <v>935</v>
      </c>
      <c r="J89" s="143"/>
    </row>
    <row r="90" spans="1:10" ht="12.75" customHeight="1">
      <c r="A90" s="75" t="s">
        <v>333</v>
      </c>
      <c r="B90" s="75" t="s">
        <v>952</v>
      </c>
      <c r="C90" s="75" t="s">
        <v>953</v>
      </c>
      <c r="D90" s="75"/>
      <c r="E90" s="75"/>
      <c r="F90" s="164">
        <v>1</v>
      </c>
      <c r="G90" s="164" t="s">
        <v>34</v>
      </c>
      <c r="H90" s="75"/>
      <c r="I90" s="75" t="s">
        <v>935</v>
      </c>
      <c r="J90" s="143">
        <v>0.83</v>
      </c>
    </row>
    <row r="91" spans="1:10" ht="12.75" customHeight="1">
      <c r="A91" s="75" t="s">
        <v>333</v>
      </c>
      <c r="B91" s="141" t="s">
        <v>342</v>
      </c>
      <c r="C91" s="141" t="s">
        <v>343</v>
      </c>
      <c r="D91" s="75">
        <v>365</v>
      </c>
      <c r="E91" s="75" t="s">
        <v>40</v>
      </c>
      <c r="F91" s="141">
        <v>0</v>
      </c>
      <c r="G91" s="141" t="s">
        <v>935</v>
      </c>
      <c r="H91" s="75">
        <v>0</v>
      </c>
      <c r="I91" s="75" t="s">
        <v>935</v>
      </c>
      <c r="J91" s="143"/>
    </row>
    <row r="92" spans="1:10" ht="12.75" customHeight="1">
      <c r="A92" s="75" t="s">
        <v>333</v>
      </c>
      <c r="B92" s="141" t="s">
        <v>344</v>
      </c>
      <c r="C92" s="141" t="s">
        <v>345</v>
      </c>
      <c r="D92" s="75">
        <v>365</v>
      </c>
      <c r="E92" s="75" t="s">
        <v>40</v>
      </c>
      <c r="F92" s="141">
        <v>0</v>
      </c>
      <c r="G92" s="141" t="s">
        <v>935</v>
      </c>
      <c r="H92" s="75">
        <v>0</v>
      </c>
      <c r="I92" s="75" t="s">
        <v>935</v>
      </c>
      <c r="J92" s="143"/>
    </row>
    <row r="93" spans="1:10" ht="12.75" customHeight="1">
      <c r="A93" s="75" t="s">
        <v>333</v>
      </c>
      <c r="B93" s="164" t="s">
        <v>346</v>
      </c>
      <c r="C93" s="164" t="s">
        <v>347</v>
      </c>
      <c r="D93" s="164">
        <v>365</v>
      </c>
      <c r="E93" s="164" t="s">
        <v>40</v>
      </c>
      <c r="F93" s="164">
        <v>1</v>
      </c>
      <c r="G93" s="164" t="s">
        <v>935</v>
      </c>
      <c r="H93" s="75">
        <v>0</v>
      </c>
      <c r="I93" s="75" t="s">
        <v>935</v>
      </c>
      <c r="J93" s="143">
        <v>2.11</v>
      </c>
    </row>
    <row r="94" spans="1:10" ht="12.75" customHeight="1">
      <c r="A94" s="75" t="s">
        <v>333</v>
      </c>
      <c r="B94" s="164" t="s">
        <v>348</v>
      </c>
      <c r="C94" s="164" t="s">
        <v>349</v>
      </c>
      <c r="D94" s="164">
        <v>365</v>
      </c>
      <c r="E94" s="164" t="s">
        <v>40</v>
      </c>
      <c r="F94" s="164">
        <v>1</v>
      </c>
      <c r="G94" s="164" t="s">
        <v>935</v>
      </c>
      <c r="H94" s="75">
        <v>0</v>
      </c>
      <c r="I94" s="75" t="s">
        <v>935</v>
      </c>
      <c r="J94" s="143">
        <v>0.16</v>
      </c>
    </row>
    <row r="95" spans="1:10" ht="12.75" customHeight="1">
      <c r="A95" s="75" t="s">
        <v>333</v>
      </c>
      <c r="B95" s="141" t="s">
        <v>350</v>
      </c>
      <c r="C95" s="141" t="s">
        <v>351</v>
      </c>
      <c r="D95" s="75">
        <v>365</v>
      </c>
      <c r="E95" s="75" t="s">
        <v>40</v>
      </c>
      <c r="F95" s="141">
        <v>0</v>
      </c>
      <c r="G95" s="141" t="s">
        <v>935</v>
      </c>
      <c r="H95" s="75">
        <v>0</v>
      </c>
      <c r="I95" s="75" t="s">
        <v>935</v>
      </c>
      <c r="J95" s="143"/>
    </row>
    <row r="96" spans="1:10" ht="12.75" customHeight="1">
      <c r="A96" s="75" t="s">
        <v>333</v>
      </c>
      <c r="B96" s="141" t="s">
        <v>352</v>
      </c>
      <c r="C96" s="141" t="s">
        <v>353</v>
      </c>
      <c r="D96" s="75">
        <v>365</v>
      </c>
      <c r="E96" s="75" t="s">
        <v>40</v>
      </c>
      <c r="F96" s="141">
        <v>0</v>
      </c>
      <c r="G96" s="141" t="s">
        <v>935</v>
      </c>
      <c r="H96" s="75">
        <v>0</v>
      </c>
      <c r="I96" s="75" t="s">
        <v>935</v>
      </c>
      <c r="J96" s="143"/>
    </row>
    <row r="97" spans="1:10" ht="12.75" customHeight="1">
      <c r="A97" s="75" t="s">
        <v>333</v>
      </c>
      <c r="B97" s="141" t="s">
        <v>354</v>
      </c>
      <c r="C97" s="141" t="s">
        <v>355</v>
      </c>
      <c r="D97" s="75">
        <v>365</v>
      </c>
      <c r="E97" s="75" t="s">
        <v>40</v>
      </c>
      <c r="F97" s="141">
        <v>0</v>
      </c>
      <c r="G97" s="141" t="s">
        <v>935</v>
      </c>
      <c r="H97" s="75">
        <v>0</v>
      </c>
      <c r="I97" s="75" t="s">
        <v>935</v>
      </c>
      <c r="J97" s="143"/>
    </row>
    <row r="98" spans="1:10" ht="12.75" customHeight="1">
      <c r="A98" s="75" t="s">
        <v>333</v>
      </c>
      <c r="B98" s="141" t="s">
        <v>356</v>
      </c>
      <c r="C98" s="141" t="s">
        <v>357</v>
      </c>
      <c r="D98" s="75">
        <v>365</v>
      </c>
      <c r="E98" s="75" t="s">
        <v>40</v>
      </c>
      <c r="F98" s="141">
        <v>0</v>
      </c>
      <c r="G98" s="141" t="s">
        <v>935</v>
      </c>
      <c r="H98" s="75">
        <v>0</v>
      </c>
      <c r="I98" s="75" t="s">
        <v>935</v>
      </c>
      <c r="J98" s="143"/>
    </row>
    <row r="99" spans="1:10" ht="12.75" customHeight="1">
      <c r="A99" s="75" t="s">
        <v>333</v>
      </c>
      <c r="B99" s="141" t="s">
        <v>358</v>
      </c>
      <c r="C99" s="141" t="s">
        <v>359</v>
      </c>
      <c r="D99" s="75">
        <v>365</v>
      </c>
      <c r="E99" s="75" t="s">
        <v>40</v>
      </c>
      <c r="F99" s="141">
        <v>0</v>
      </c>
      <c r="G99" s="141" t="s">
        <v>935</v>
      </c>
      <c r="H99" s="75">
        <v>0</v>
      </c>
      <c r="I99" s="75" t="s">
        <v>935</v>
      </c>
      <c r="J99" s="143"/>
    </row>
    <row r="100" spans="1:10" ht="12.75" customHeight="1">
      <c r="A100" s="75" t="s">
        <v>333</v>
      </c>
      <c r="B100" s="141" t="s">
        <v>360</v>
      </c>
      <c r="C100" s="141" t="s">
        <v>361</v>
      </c>
      <c r="D100" s="75">
        <v>365</v>
      </c>
      <c r="E100" s="75" t="s">
        <v>40</v>
      </c>
      <c r="F100" s="141">
        <v>0</v>
      </c>
      <c r="G100" s="141" t="s">
        <v>935</v>
      </c>
      <c r="H100" s="75">
        <v>0</v>
      </c>
      <c r="I100" s="75" t="s">
        <v>935</v>
      </c>
      <c r="J100" s="143"/>
    </row>
    <row r="101" spans="1:10" ht="12.75" customHeight="1">
      <c r="A101" s="75" t="s">
        <v>333</v>
      </c>
      <c r="B101" s="141" t="s">
        <v>362</v>
      </c>
      <c r="C101" s="141" t="s">
        <v>363</v>
      </c>
      <c r="D101" s="75">
        <v>365</v>
      </c>
      <c r="E101" s="75" t="s">
        <v>40</v>
      </c>
      <c r="F101" s="141">
        <v>0</v>
      </c>
      <c r="G101" s="141" t="s">
        <v>935</v>
      </c>
      <c r="H101" s="75">
        <v>0</v>
      </c>
      <c r="I101" s="75" t="s">
        <v>935</v>
      </c>
      <c r="J101" s="143"/>
    </row>
    <row r="102" spans="1:10" ht="12.75" customHeight="1">
      <c r="A102" s="75" t="s">
        <v>333</v>
      </c>
      <c r="B102" s="141" t="s">
        <v>364</v>
      </c>
      <c r="C102" s="141" t="s">
        <v>365</v>
      </c>
      <c r="D102" s="75">
        <v>365</v>
      </c>
      <c r="E102" s="75" t="s">
        <v>40</v>
      </c>
      <c r="F102" s="141">
        <v>0</v>
      </c>
      <c r="G102" s="141" t="s">
        <v>935</v>
      </c>
      <c r="H102" s="75">
        <v>0</v>
      </c>
      <c r="I102" s="75" t="s">
        <v>935</v>
      </c>
      <c r="J102" s="143"/>
    </row>
    <row r="103" spans="1:10" ht="12.75" customHeight="1">
      <c r="A103" s="75" t="s">
        <v>333</v>
      </c>
      <c r="B103" s="75" t="s">
        <v>366</v>
      </c>
      <c r="C103" s="75" t="s">
        <v>367</v>
      </c>
      <c r="D103" s="75">
        <v>365</v>
      </c>
      <c r="E103" s="75" t="s">
        <v>40</v>
      </c>
      <c r="F103" s="75">
        <v>2</v>
      </c>
      <c r="G103" s="75" t="s">
        <v>935</v>
      </c>
      <c r="H103" s="75">
        <v>0</v>
      </c>
      <c r="I103" s="75" t="s">
        <v>935</v>
      </c>
      <c r="J103" s="75">
        <v>0.36</v>
      </c>
    </row>
    <row r="104" spans="1:10" ht="12.75" customHeight="1">
      <c r="A104" s="75" t="s">
        <v>333</v>
      </c>
      <c r="B104" s="141" t="s">
        <v>368</v>
      </c>
      <c r="C104" s="141" t="s">
        <v>369</v>
      </c>
      <c r="D104" s="75">
        <v>365</v>
      </c>
      <c r="E104" s="75" t="s">
        <v>40</v>
      </c>
      <c r="F104" s="141">
        <v>0</v>
      </c>
      <c r="G104" s="141" t="s">
        <v>935</v>
      </c>
      <c r="H104" s="75">
        <v>0</v>
      </c>
      <c r="I104" s="75" t="s">
        <v>935</v>
      </c>
      <c r="J104" s="143"/>
    </row>
    <row r="105" spans="1:10" ht="12.75" customHeight="1">
      <c r="A105" s="75" t="s">
        <v>333</v>
      </c>
      <c r="B105" s="141" t="s">
        <v>370</v>
      </c>
      <c r="C105" s="141" t="s">
        <v>371</v>
      </c>
      <c r="D105" s="75">
        <v>365</v>
      </c>
      <c r="E105" s="75" t="s">
        <v>40</v>
      </c>
      <c r="F105" s="141">
        <v>0</v>
      </c>
      <c r="G105" s="141" t="s">
        <v>935</v>
      </c>
      <c r="H105" s="75">
        <v>0</v>
      </c>
      <c r="I105" s="75" t="s">
        <v>935</v>
      </c>
      <c r="J105" s="143"/>
    </row>
    <row r="106" spans="1:10" ht="12.75" customHeight="1">
      <c r="A106" s="75" t="s">
        <v>333</v>
      </c>
      <c r="B106" s="141" t="s">
        <v>372</v>
      </c>
      <c r="C106" s="141" t="s">
        <v>373</v>
      </c>
      <c r="D106" s="75">
        <v>365</v>
      </c>
      <c r="E106" s="75" t="s">
        <v>40</v>
      </c>
      <c r="F106" s="141">
        <v>0</v>
      </c>
      <c r="G106" s="141" t="s">
        <v>935</v>
      </c>
      <c r="H106" s="75">
        <v>0</v>
      </c>
      <c r="I106" s="75" t="s">
        <v>935</v>
      </c>
      <c r="J106" s="143"/>
    </row>
    <row r="107" spans="1:10" ht="12.75" customHeight="1">
      <c r="A107" s="75" t="s">
        <v>333</v>
      </c>
      <c r="B107" s="141" t="s">
        <v>374</v>
      </c>
      <c r="C107" s="141" t="s">
        <v>375</v>
      </c>
      <c r="D107" s="75">
        <v>365</v>
      </c>
      <c r="E107" s="75" t="s">
        <v>40</v>
      </c>
      <c r="F107" s="141">
        <v>0</v>
      </c>
      <c r="G107" s="141" t="s">
        <v>935</v>
      </c>
      <c r="H107" s="75">
        <v>0</v>
      </c>
      <c r="I107" s="75" t="s">
        <v>935</v>
      </c>
      <c r="J107" s="143"/>
    </row>
    <row r="108" spans="1:10" ht="12.75" customHeight="1">
      <c r="A108" s="75" t="s">
        <v>333</v>
      </c>
      <c r="B108" s="141" t="s">
        <v>376</v>
      </c>
      <c r="C108" s="141" t="s">
        <v>377</v>
      </c>
      <c r="D108" s="75">
        <v>365</v>
      </c>
      <c r="E108" s="75" t="s">
        <v>40</v>
      </c>
      <c r="F108" s="141">
        <v>0</v>
      </c>
      <c r="G108" s="141" t="s">
        <v>935</v>
      </c>
      <c r="H108" s="75">
        <v>0</v>
      </c>
      <c r="I108" s="75" t="s">
        <v>935</v>
      </c>
      <c r="J108" s="143"/>
    </row>
    <row r="109" spans="1:10" ht="12.75" customHeight="1">
      <c r="A109" s="75" t="s">
        <v>333</v>
      </c>
      <c r="B109" s="141" t="s">
        <v>378</v>
      </c>
      <c r="C109" s="141" t="s">
        <v>379</v>
      </c>
      <c r="D109" s="75">
        <v>365</v>
      </c>
      <c r="E109" s="75" t="s">
        <v>40</v>
      </c>
      <c r="F109" s="141">
        <v>0</v>
      </c>
      <c r="G109" s="141" t="s">
        <v>935</v>
      </c>
      <c r="H109" s="75">
        <v>0</v>
      </c>
      <c r="I109" s="75" t="s">
        <v>935</v>
      </c>
      <c r="J109" s="143"/>
    </row>
    <row r="110" spans="1:10" ht="12.75" customHeight="1">
      <c r="A110" s="75" t="s">
        <v>333</v>
      </c>
      <c r="B110" s="141" t="s">
        <v>380</v>
      </c>
      <c r="C110" s="141" t="s">
        <v>381</v>
      </c>
      <c r="D110" s="75">
        <v>365</v>
      </c>
      <c r="E110" s="75" t="s">
        <v>40</v>
      </c>
      <c r="F110" s="141">
        <v>0</v>
      </c>
      <c r="G110" s="141" t="s">
        <v>935</v>
      </c>
      <c r="H110" s="75">
        <v>0</v>
      </c>
      <c r="I110" s="75" t="s">
        <v>935</v>
      </c>
      <c r="J110" s="143"/>
    </row>
    <row r="111" spans="1:10" ht="12.75" customHeight="1">
      <c r="A111" s="75" t="s">
        <v>333</v>
      </c>
      <c r="B111" s="141" t="s">
        <v>382</v>
      </c>
      <c r="C111" s="141" t="s">
        <v>383</v>
      </c>
      <c r="D111" s="75">
        <v>365</v>
      </c>
      <c r="E111" s="75" t="s">
        <v>40</v>
      </c>
      <c r="F111" s="141">
        <v>0</v>
      </c>
      <c r="G111" s="141" t="s">
        <v>935</v>
      </c>
      <c r="H111" s="75">
        <v>0</v>
      </c>
      <c r="I111" s="75" t="s">
        <v>935</v>
      </c>
      <c r="J111" s="143"/>
    </row>
    <row r="112" spans="1:10" ht="12.75" customHeight="1">
      <c r="A112" s="75" t="s">
        <v>333</v>
      </c>
      <c r="B112" s="141" t="s">
        <v>384</v>
      </c>
      <c r="C112" s="141" t="s">
        <v>385</v>
      </c>
      <c r="D112" s="75">
        <v>365</v>
      </c>
      <c r="E112" s="75" t="s">
        <v>40</v>
      </c>
      <c r="F112" s="141">
        <v>0</v>
      </c>
      <c r="G112" s="141" t="s">
        <v>935</v>
      </c>
      <c r="H112" s="75">
        <v>0</v>
      </c>
      <c r="I112" s="75" t="s">
        <v>935</v>
      </c>
      <c r="J112" s="143"/>
    </row>
    <row r="113" spans="1:10" ht="12.75" customHeight="1">
      <c r="A113" s="75" t="s">
        <v>333</v>
      </c>
      <c r="B113" s="141" t="s">
        <v>386</v>
      </c>
      <c r="C113" s="141" t="s">
        <v>387</v>
      </c>
      <c r="D113" s="75">
        <v>365</v>
      </c>
      <c r="E113" s="75" t="s">
        <v>40</v>
      </c>
      <c r="F113" s="141">
        <v>0</v>
      </c>
      <c r="G113" s="141" t="s">
        <v>935</v>
      </c>
      <c r="H113" s="75">
        <v>0</v>
      </c>
      <c r="I113" s="75" t="s">
        <v>935</v>
      </c>
      <c r="J113" s="143"/>
    </row>
    <row r="114" spans="1:10" ht="12.75" customHeight="1">
      <c r="A114" s="75" t="s">
        <v>333</v>
      </c>
      <c r="B114" s="141" t="s">
        <v>388</v>
      </c>
      <c r="C114" s="141" t="s">
        <v>389</v>
      </c>
      <c r="D114" s="75">
        <v>365</v>
      </c>
      <c r="E114" s="75" t="s">
        <v>40</v>
      </c>
      <c r="F114" s="141">
        <v>0</v>
      </c>
      <c r="G114" s="141" t="s">
        <v>935</v>
      </c>
      <c r="H114" s="75">
        <v>0</v>
      </c>
      <c r="I114" s="75" t="s">
        <v>935</v>
      </c>
      <c r="J114" s="143"/>
    </row>
    <row r="115" spans="1:10" ht="12.75" customHeight="1">
      <c r="A115" s="75" t="s">
        <v>333</v>
      </c>
      <c r="B115" s="75" t="s">
        <v>390</v>
      </c>
      <c r="C115" s="75" t="s">
        <v>391</v>
      </c>
      <c r="D115" s="75">
        <v>365</v>
      </c>
      <c r="E115" s="75" t="s">
        <v>40</v>
      </c>
      <c r="F115" s="75">
        <v>2</v>
      </c>
      <c r="G115" s="75" t="s">
        <v>935</v>
      </c>
      <c r="H115" s="75">
        <v>0</v>
      </c>
      <c r="I115" s="75" t="s">
        <v>935</v>
      </c>
      <c r="J115" s="75">
        <v>0.28999999999999998</v>
      </c>
    </row>
    <row r="116" spans="1:10" ht="12.75" customHeight="1">
      <c r="A116" s="75" t="s">
        <v>333</v>
      </c>
      <c r="B116" s="141" t="s">
        <v>392</v>
      </c>
      <c r="C116" s="141" t="s">
        <v>393</v>
      </c>
      <c r="D116" s="75">
        <v>365</v>
      </c>
      <c r="E116" s="75" t="s">
        <v>40</v>
      </c>
      <c r="F116" s="141">
        <v>0</v>
      </c>
      <c r="G116" s="141" t="s">
        <v>935</v>
      </c>
      <c r="H116" s="75">
        <v>0</v>
      </c>
      <c r="I116" s="75" t="s">
        <v>935</v>
      </c>
      <c r="J116" s="143"/>
    </row>
    <row r="117" spans="1:10" ht="12.75" customHeight="1">
      <c r="A117" s="75" t="s">
        <v>333</v>
      </c>
      <c r="B117" s="141" t="s">
        <v>394</v>
      </c>
      <c r="C117" s="141" t="s">
        <v>395</v>
      </c>
      <c r="D117" s="75">
        <v>365</v>
      </c>
      <c r="E117" s="75" t="s">
        <v>40</v>
      </c>
      <c r="F117" s="141">
        <v>0</v>
      </c>
      <c r="G117" s="141" t="s">
        <v>935</v>
      </c>
      <c r="H117" s="75">
        <v>0</v>
      </c>
      <c r="I117" s="75" t="s">
        <v>935</v>
      </c>
      <c r="J117" s="143"/>
    </row>
    <row r="118" spans="1:10" ht="12.75" customHeight="1">
      <c r="A118" s="75" t="s">
        <v>333</v>
      </c>
      <c r="B118" s="141" t="s">
        <v>396</v>
      </c>
      <c r="C118" s="141" t="s">
        <v>397</v>
      </c>
      <c r="D118" s="75">
        <v>365</v>
      </c>
      <c r="E118" s="75" t="s">
        <v>40</v>
      </c>
      <c r="F118" s="141">
        <v>0</v>
      </c>
      <c r="G118" s="141" t="s">
        <v>935</v>
      </c>
      <c r="H118" s="75">
        <v>0</v>
      </c>
      <c r="I118" s="75" t="s">
        <v>935</v>
      </c>
      <c r="J118" s="143"/>
    </row>
    <row r="119" spans="1:10" ht="12.75" customHeight="1">
      <c r="A119" s="75" t="s">
        <v>333</v>
      </c>
      <c r="B119" s="141" t="s">
        <v>398</v>
      </c>
      <c r="C119" s="141" t="s">
        <v>399</v>
      </c>
      <c r="D119" s="75">
        <v>365</v>
      </c>
      <c r="E119" s="75" t="s">
        <v>40</v>
      </c>
      <c r="F119" s="141">
        <v>0</v>
      </c>
      <c r="G119" s="141" t="s">
        <v>935</v>
      </c>
      <c r="H119" s="75">
        <v>0</v>
      </c>
      <c r="I119" s="75" t="s">
        <v>935</v>
      </c>
      <c r="J119" s="143"/>
    </row>
    <row r="120" spans="1:10" ht="12.75" customHeight="1">
      <c r="A120" s="75" t="s">
        <v>333</v>
      </c>
      <c r="B120" s="164" t="s">
        <v>400</v>
      </c>
      <c r="C120" s="164" t="s">
        <v>401</v>
      </c>
      <c r="D120" s="164">
        <v>365</v>
      </c>
      <c r="E120" s="164" t="s">
        <v>40</v>
      </c>
      <c r="F120" s="164">
        <v>2</v>
      </c>
      <c r="G120" s="164" t="s">
        <v>935</v>
      </c>
      <c r="H120" s="75">
        <v>0</v>
      </c>
      <c r="I120" s="75" t="s">
        <v>935</v>
      </c>
      <c r="J120" s="143">
        <v>0.78</v>
      </c>
    </row>
    <row r="121" spans="1:10" ht="12.75" customHeight="1">
      <c r="A121" s="75" t="s">
        <v>333</v>
      </c>
      <c r="B121" s="141" t="s">
        <v>402</v>
      </c>
      <c r="C121" s="141" t="s">
        <v>403</v>
      </c>
      <c r="D121" s="75">
        <v>365</v>
      </c>
      <c r="E121" s="75" t="s">
        <v>40</v>
      </c>
      <c r="F121" s="141">
        <v>0</v>
      </c>
      <c r="G121" s="141" t="s">
        <v>935</v>
      </c>
      <c r="H121" s="75">
        <v>0</v>
      </c>
      <c r="I121" s="75" t="s">
        <v>935</v>
      </c>
      <c r="J121" s="143"/>
    </row>
    <row r="122" spans="1:10" ht="12.75" customHeight="1">
      <c r="A122" s="75" t="s">
        <v>333</v>
      </c>
      <c r="B122" s="141" t="s">
        <v>404</v>
      </c>
      <c r="C122" s="141" t="s">
        <v>405</v>
      </c>
      <c r="D122" s="75">
        <v>365</v>
      </c>
      <c r="E122" s="75" t="s">
        <v>40</v>
      </c>
      <c r="F122" s="141">
        <v>0</v>
      </c>
      <c r="G122" s="141" t="s">
        <v>935</v>
      </c>
      <c r="H122" s="75">
        <v>0</v>
      </c>
      <c r="I122" s="75" t="s">
        <v>935</v>
      </c>
      <c r="J122" s="143"/>
    </row>
    <row r="123" spans="1:10" ht="12.75" customHeight="1">
      <c r="A123" s="75" t="s">
        <v>333</v>
      </c>
      <c r="B123" s="164" t="s">
        <v>406</v>
      </c>
      <c r="C123" s="164" t="s">
        <v>407</v>
      </c>
      <c r="D123" s="164">
        <v>365</v>
      </c>
      <c r="E123" s="164" t="s">
        <v>40</v>
      </c>
      <c r="F123" s="164">
        <v>1</v>
      </c>
      <c r="G123" s="164" t="s">
        <v>935</v>
      </c>
      <c r="H123" s="75">
        <v>0</v>
      </c>
      <c r="I123" s="75" t="s">
        <v>935</v>
      </c>
      <c r="J123" s="143">
        <v>0.37</v>
      </c>
    </row>
    <row r="124" spans="1:10" ht="12.75" customHeight="1">
      <c r="A124" s="75" t="s">
        <v>333</v>
      </c>
      <c r="B124" s="141" t="s">
        <v>408</v>
      </c>
      <c r="C124" s="141" t="s">
        <v>409</v>
      </c>
      <c r="D124" s="75">
        <v>365</v>
      </c>
      <c r="E124" s="75" t="s">
        <v>40</v>
      </c>
      <c r="F124" s="141">
        <v>0</v>
      </c>
      <c r="G124" s="141" t="s">
        <v>935</v>
      </c>
      <c r="H124" s="75">
        <v>0</v>
      </c>
      <c r="I124" s="75" t="s">
        <v>935</v>
      </c>
      <c r="J124" s="143"/>
    </row>
    <row r="125" spans="1:10" ht="12.75" customHeight="1">
      <c r="A125" s="75" t="s">
        <v>333</v>
      </c>
      <c r="B125" s="141" t="s">
        <v>410</v>
      </c>
      <c r="C125" s="141" t="s">
        <v>411</v>
      </c>
      <c r="D125" s="75">
        <v>365</v>
      </c>
      <c r="E125" s="75" t="s">
        <v>40</v>
      </c>
      <c r="F125" s="141">
        <v>0</v>
      </c>
      <c r="G125" s="141" t="s">
        <v>935</v>
      </c>
      <c r="H125" s="75">
        <v>0</v>
      </c>
      <c r="I125" s="75" t="s">
        <v>935</v>
      </c>
      <c r="J125" s="143"/>
    </row>
    <row r="126" spans="1:10" ht="12.75" customHeight="1">
      <c r="A126" s="75" t="s">
        <v>333</v>
      </c>
      <c r="B126" s="141" t="s">
        <v>412</v>
      </c>
      <c r="C126" s="141" t="s">
        <v>413</v>
      </c>
      <c r="D126" s="75">
        <v>365</v>
      </c>
      <c r="E126" s="75" t="s">
        <v>40</v>
      </c>
      <c r="F126" s="141">
        <v>0</v>
      </c>
      <c r="G126" s="141" t="s">
        <v>935</v>
      </c>
      <c r="H126" s="75">
        <v>0</v>
      </c>
      <c r="I126" s="75" t="s">
        <v>935</v>
      </c>
      <c r="J126" s="143"/>
    </row>
    <row r="127" spans="1:10" ht="12.75" customHeight="1">
      <c r="A127" s="75" t="s">
        <v>333</v>
      </c>
      <c r="B127" s="141" t="s">
        <v>414</v>
      </c>
      <c r="C127" s="141" t="s">
        <v>415</v>
      </c>
      <c r="D127" s="75">
        <v>365</v>
      </c>
      <c r="E127" s="75" t="s">
        <v>40</v>
      </c>
      <c r="F127" s="141">
        <v>0</v>
      </c>
      <c r="G127" s="141" t="s">
        <v>935</v>
      </c>
      <c r="H127" s="75">
        <v>0</v>
      </c>
      <c r="I127" s="75" t="s">
        <v>935</v>
      </c>
      <c r="J127" s="143"/>
    </row>
    <row r="128" spans="1:10" ht="12.75" customHeight="1">
      <c r="A128" s="75" t="s">
        <v>333</v>
      </c>
      <c r="B128" s="141" t="s">
        <v>416</v>
      </c>
      <c r="C128" s="141" t="s">
        <v>417</v>
      </c>
      <c r="D128" s="75">
        <v>365</v>
      </c>
      <c r="E128" s="75" t="s">
        <v>40</v>
      </c>
      <c r="F128" s="141">
        <v>0</v>
      </c>
      <c r="G128" s="141" t="s">
        <v>935</v>
      </c>
      <c r="H128" s="75">
        <v>0</v>
      </c>
      <c r="I128" s="75" t="s">
        <v>935</v>
      </c>
      <c r="J128" s="143"/>
    </row>
    <row r="129" spans="1:10" ht="12.75" customHeight="1">
      <c r="A129" s="75" t="s">
        <v>333</v>
      </c>
      <c r="B129" s="141" t="s">
        <v>418</v>
      </c>
      <c r="C129" s="141" t="s">
        <v>419</v>
      </c>
      <c r="D129" s="75">
        <v>365</v>
      </c>
      <c r="E129" s="75" t="s">
        <v>40</v>
      </c>
      <c r="F129" s="141">
        <v>0</v>
      </c>
      <c r="G129" s="141" t="s">
        <v>935</v>
      </c>
      <c r="H129" s="75">
        <v>0</v>
      </c>
      <c r="I129" s="75" t="s">
        <v>935</v>
      </c>
      <c r="J129" s="143"/>
    </row>
    <row r="130" spans="1:10" ht="12.75" customHeight="1">
      <c r="A130" s="75" t="s">
        <v>333</v>
      </c>
      <c r="B130" s="141" t="s">
        <v>420</v>
      </c>
      <c r="C130" s="141" t="s">
        <v>421</v>
      </c>
      <c r="D130" s="75">
        <v>365</v>
      </c>
      <c r="E130" s="75" t="s">
        <v>40</v>
      </c>
      <c r="F130" s="141">
        <v>0</v>
      </c>
      <c r="G130" s="141" t="s">
        <v>935</v>
      </c>
      <c r="H130" s="75">
        <v>0</v>
      </c>
      <c r="I130" s="75" t="s">
        <v>935</v>
      </c>
      <c r="J130" s="143"/>
    </row>
    <row r="131" spans="1:10" ht="12.75" customHeight="1">
      <c r="A131" s="75" t="s">
        <v>333</v>
      </c>
      <c r="B131" s="141" t="s">
        <v>422</v>
      </c>
      <c r="C131" s="141" t="s">
        <v>423</v>
      </c>
      <c r="D131" s="75">
        <v>365</v>
      </c>
      <c r="E131" s="75" t="s">
        <v>40</v>
      </c>
      <c r="F131" s="141">
        <v>0</v>
      </c>
      <c r="G131" s="141" t="s">
        <v>935</v>
      </c>
      <c r="H131" s="75">
        <v>0</v>
      </c>
      <c r="I131" s="75" t="s">
        <v>935</v>
      </c>
      <c r="J131" s="143"/>
    </row>
    <row r="132" spans="1:10" ht="12.75" customHeight="1">
      <c r="A132" s="75" t="s">
        <v>333</v>
      </c>
      <c r="B132" s="141" t="s">
        <v>424</v>
      </c>
      <c r="C132" s="141" t="s">
        <v>425</v>
      </c>
      <c r="D132" s="75">
        <v>365</v>
      </c>
      <c r="E132" s="75" t="s">
        <v>40</v>
      </c>
      <c r="F132" s="141">
        <v>0</v>
      </c>
      <c r="G132" s="141" t="s">
        <v>935</v>
      </c>
      <c r="H132" s="75">
        <v>0</v>
      </c>
      <c r="I132" s="75" t="s">
        <v>935</v>
      </c>
      <c r="J132" s="143"/>
    </row>
    <row r="133" spans="1:10" ht="12.75" customHeight="1">
      <c r="A133" s="75" t="s">
        <v>333</v>
      </c>
      <c r="B133" s="141" t="s">
        <v>426</v>
      </c>
      <c r="C133" s="141" t="s">
        <v>427</v>
      </c>
      <c r="D133" s="75">
        <v>365</v>
      </c>
      <c r="E133" s="75" t="s">
        <v>40</v>
      </c>
      <c r="F133" s="141">
        <v>0</v>
      </c>
      <c r="G133" s="141" t="s">
        <v>935</v>
      </c>
      <c r="H133" s="75">
        <v>0</v>
      </c>
      <c r="I133" s="75" t="s">
        <v>935</v>
      </c>
      <c r="J133" s="143"/>
    </row>
    <row r="134" spans="1:10" ht="12.75" customHeight="1">
      <c r="A134" s="75" t="s">
        <v>333</v>
      </c>
      <c r="B134" s="141" t="s">
        <v>428</v>
      </c>
      <c r="C134" s="141" t="s">
        <v>429</v>
      </c>
      <c r="D134" s="75">
        <v>365</v>
      </c>
      <c r="E134" s="75" t="s">
        <v>40</v>
      </c>
      <c r="F134" s="141">
        <v>0</v>
      </c>
      <c r="G134" s="141" t="s">
        <v>935</v>
      </c>
      <c r="H134" s="75">
        <v>0</v>
      </c>
      <c r="I134" s="75" t="s">
        <v>935</v>
      </c>
      <c r="J134" s="143"/>
    </row>
    <row r="135" spans="1:10" ht="12.75" customHeight="1">
      <c r="A135" s="75" t="s">
        <v>333</v>
      </c>
      <c r="B135" s="141" t="s">
        <v>430</v>
      </c>
      <c r="C135" s="141" t="s">
        <v>431</v>
      </c>
      <c r="D135" s="75">
        <v>365</v>
      </c>
      <c r="E135" s="75" t="s">
        <v>40</v>
      </c>
      <c r="F135" s="141">
        <v>0</v>
      </c>
      <c r="G135" s="141" t="s">
        <v>935</v>
      </c>
      <c r="H135" s="75">
        <v>0</v>
      </c>
      <c r="I135" s="75" t="s">
        <v>935</v>
      </c>
      <c r="J135" s="143"/>
    </row>
    <row r="136" spans="1:10" ht="12.75" customHeight="1">
      <c r="A136" s="75" t="s">
        <v>333</v>
      </c>
      <c r="B136" s="141" t="s">
        <v>432</v>
      </c>
      <c r="C136" s="141" t="s">
        <v>433</v>
      </c>
      <c r="D136" s="75">
        <v>365</v>
      </c>
      <c r="E136" s="75" t="s">
        <v>40</v>
      </c>
      <c r="F136" s="141">
        <v>0</v>
      </c>
      <c r="G136" s="141" t="s">
        <v>935</v>
      </c>
      <c r="H136" s="75">
        <v>0</v>
      </c>
      <c r="I136" s="75" t="s">
        <v>935</v>
      </c>
      <c r="J136" s="143"/>
    </row>
    <row r="137" spans="1:10" ht="12.75" customHeight="1">
      <c r="A137" s="75" t="s">
        <v>333</v>
      </c>
      <c r="B137" s="141" t="s">
        <v>434</v>
      </c>
      <c r="C137" s="141" t="s">
        <v>435</v>
      </c>
      <c r="D137" s="75">
        <v>365</v>
      </c>
      <c r="E137" s="75" t="s">
        <v>40</v>
      </c>
      <c r="F137" s="141">
        <v>0</v>
      </c>
      <c r="G137" s="141" t="s">
        <v>935</v>
      </c>
      <c r="H137" s="75">
        <v>0</v>
      </c>
      <c r="I137" s="75" t="s">
        <v>935</v>
      </c>
      <c r="J137" s="143"/>
    </row>
    <row r="138" spans="1:10" ht="12.75" customHeight="1">
      <c r="A138" s="75" t="s">
        <v>333</v>
      </c>
      <c r="B138" s="75" t="s">
        <v>436</v>
      </c>
      <c r="C138" s="75" t="s">
        <v>437</v>
      </c>
      <c r="D138" s="75">
        <v>365</v>
      </c>
      <c r="E138" s="75" t="s">
        <v>40</v>
      </c>
      <c r="F138" s="75">
        <v>1</v>
      </c>
      <c r="G138" s="75" t="s">
        <v>34</v>
      </c>
      <c r="H138" s="75">
        <v>0</v>
      </c>
      <c r="I138" s="75" t="s">
        <v>34</v>
      </c>
      <c r="J138" s="75">
        <v>1.1100000000000001</v>
      </c>
    </row>
    <row r="139" spans="1:10" ht="12.75" customHeight="1">
      <c r="A139" s="75" t="s">
        <v>333</v>
      </c>
      <c r="B139" s="141" t="s">
        <v>438</v>
      </c>
      <c r="C139" s="141" t="s">
        <v>439</v>
      </c>
      <c r="D139" s="75">
        <v>365</v>
      </c>
      <c r="E139" s="75" t="s">
        <v>40</v>
      </c>
      <c r="F139" s="141">
        <v>0</v>
      </c>
      <c r="G139" s="141" t="s">
        <v>935</v>
      </c>
      <c r="H139" s="75">
        <v>0</v>
      </c>
      <c r="I139" s="75" t="s">
        <v>935</v>
      </c>
      <c r="J139" s="143"/>
    </row>
    <row r="140" spans="1:10" ht="12.75" customHeight="1">
      <c r="A140" s="75" t="s">
        <v>333</v>
      </c>
      <c r="B140" s="75" t="s">
        <v>440</v>
      </c>
      <c r="C140" s="75" t="s">
        <v>441</v>
      </c>
      <c r="D140" s="75">
        <v>365</v>
      </c>
      <c r="E140" s="75" t="s">
        <v>40</v>
      </c>
      <c r="F140" s="75">
        <v>2</v>
      </c>
      <c r="G140" s="75" t="s">
        <v>935</v>
      </c>
      <c r="H140" s="75">
        <v>0</v>
      </c>
      <c r="I140" s="75" t="s">
        <v>935</v>
      </c>
      <c r="J140" s="75">
        <v>0.37</v>
      </c>
    </row>
    <row r="141" spans="1:10" ht="12.75" customHeight="1">
      <c r="A141" s="75" t="s">
        <v>333</v>
      </c>
      <c r="B141" s="141" t="s">
        <v>442</v>
      </c>
      <c r="C141" s="141" t="s">
        <v>443</v>
      </c>
      <c r="D141" s="75">
        <v>365</v>
      </c>
      <c r="E141" s="75" t="s">
        <v>40</v>
      </c>
      <c r="F141" s="141">
        <v>0</v>
      </c>
      <c r="G141" s="141" t="s">
        <v>935</v>
      </c>
      <c r="H141" s="75">
        <v>0</v>
      </c>
      <c r="I141" s="75" t="s">
        <v>935</v>
      </c>
      <c r="J141" s="143"/>
    </row>
    <row r="142" spans="1:10" ht="12.75" customHeight="1">
      <c r="A142" s="75" t="s">
        <v>333</v>
      </c>
      <c r="B142" s="141" t="s">
        <v>444</v>
      </c>
      <c r="C142" s="141" t="s">
        <v>445</v>
      </c>
      <c r="D142" s="75">
        <v>365</v>
      </c>
      <c r="E142" s="75" t="s">
        <v>40</v>
      </c>
      <c r="F142" s="141">
        <v>0</v>
      </c>
      <c r="G142" s="141" t="s">
        <v>935</v>
      </c>
      <c r="H142" s="75">
        <v>0</v>
      </c>
      <c r="I142" s="75" t="s">
        <v>935</v>
      </c>
      <c r="J142" s="143"/>
    </row>
    <row r="143" spans="1:10" ht="12.75" customHeight="1">
      <c r="A143" s="75" t="s">
        <v>333</v>
      </c>
      <c r="B143" s="141" t="s">
        <v>446</v>
      </c>
      <c r="C143" s="141" t="s">
        <v>447</v>
      </c>
      <c r="D143" s="75">
        <v>365</v>
      </c>
      <c r="E143" s="75" t="s">
        <v>40</v>
      </c>
      <c r="F143" s="141">
        <v>0</v>
      </c>
      <c r="G143" s="141" t="s">
        <v>935</v>
      </c>
      <c r="H143" s="75">
        <v>0</v>
      </c>
      <c r="I143" s="75" t="s">
        <v>935</v>
      </c>
      <c r="J143" s="143"/>
    </row>
    <row r="144" spans="1:10" ht="12.75" customHeight="1">
      <c r="A144" s="75" t="s">
        <v>333</v>
      </c>
      <c r="B144" s="141" t="s">
        <v>448</v>
      </c>
      <c r="C144" s="141" t="s">
        <v>449</v>
      </c>
      <c r="D144" s="75">
        <v>365</v>
      </c>
      <c r="E144" s="75" t="s">
        <v>40</v>
      </c>
      <c r="F144" s="141">
        <v>0</v>
      </c>
      <c r="G144" s="141" t="s">
        <v>935</v>
      </c>
      <c r="H144" s="75">
        <v>0</v>
      </c>
      <c r="I144" s="75" t="s">
        <v>935</v>
      </c>
      <c r="J144" s="143"/>
    </row>
    <row r="145" spans="1:10" ht="12.75" customHeight="1">
      <c r="A145" s="75" t="s">
        <v>333</v>
      </c>
      <c r="B145" s="141" t="s">
        <v>450</v>
      </c>
      <c r="C145" s="141" t="s">
        <v>451</v>
      </c>
      <c r="D145" s="75">
        <v>365</v>
      </c>
      <c r="E145" s="75" t="s">
        <v>40</v>
      </c>
      <c r="F145" s="141">
        <v>0</v>
      </c>
      <c r="G145" s="141" t="s">
        <v>935</v>
      </c>
      <c r="H145" s="75">
        <v>0</v>
      </c>
      <c r="I145" s="75" t="s">
        <v>935</v>
      </c>
      <c r="J145" s="143"/>
    </row>
    <row r="146" spans="1:10" ht="12.75" customHeight="1">
      <c r="A146" s="75" t="s">
        <v>333</v>
      </c>
      <c r="B146" s="141" t="s">
        <v>452</v>
      </c>
      <c r="C146" s="141" t="s">
        <v>453</v>
      </c>
      <c r="D146" s="75">
        <v>365</v>
      </c>
      <c r="E146" s="75" t="s">
        <v>40</v>
      </c>
      <c r="F146" s="141">
        <v>0</v>
      </c>
      <c r="G146" s="141" t="s">
        <v>935</v>
      </c>
      <c r="H146" s="75">
        <v>0</v>
      </c>
      <c r="I146" s="75" t="s">
        <v>935</v>
      </c>
      <c r="J146" s="143"/>
    </row>
    <row r="147" spans="1:10" ht="12.75" customHeight="1">
      <c r="A147" s="75" t="s">
        <v>333</v>
      </c>
      <c r="B147" s="141" t="s">
        <v>454</v>
      </c>
      <c r="C147" s="141" t="s">
        <v>455</v>
      </c>
      <c r="D147" s="75">
        <v>365</v>
      </c>
      <c r="E147" s="75" t="s">
        <v>40</v>
      </c>
      <c r="F147" s="141">
        <v>0</v>
      </c>
      <c r="G147" s="141" t="s">
        <v>935</v>
      </c>
      <c r="H147" s="75">
        <v>0</v>
      </c>
      <c r="I147" s="75" t="s">
        <v>935</v>
      </c>
      <c r="J147" s="143"/>
    </row>
    <row r="148" spans="1:10" ht="12.75" customHeight="1">
      <c r="A148" s="75" t="s">
        <v>333</v>
      </c>
      <c r="B148" s="141" t="s">
        <v>456</v>
      </c>
      <c r="C148" s="141" t="s">
        <v>457</v>
      </c>
      <c r="D148" s="75">
        <v>365</v>
      </c>
      <c r="E148" s="75" t="s">
        <v>40</v>
      </c>
      <c r="F148" s="141">
        <v>0</v>
      </c>
      <c r="G148" s="141" t="s">
        <v>935</v>
      </c>
      <c r="H148" s="75">
        <v>0</v>
      </c>
      <c r="I148" s="75" t="s">
        <v>935</v>
      </c>
      <c r="J148" s="143"/>
    </row>
    <row r="149" spans="1:10" ht="12.75" customHeight="1">
      <c r="A149" s="75" t="s">
        <v>333</v>
      </c>
      <c r="B149" s="75" t="s">
        <v>458</v>
      </c>
      <c r="C149" s="75" t="s">
        <v>459</v>
      </c>
      <c r="D149" s="75">
        <v>365</v>
      </c>
      <c r="E149" s="75" t="s">
        <v>40</v>
      </c>
      <c r="F149" s="75">
        <v>1</v>
      </c>
      <c r="G149" s="75" t="s">
        <v>34</v>
      </c>
      <c r="H149" s="75">
        <v>0</v>
      </c>
      <c r="I149" s="75" t="s">
        <v>34</v>
      </c>
      <c r="J149" s="75">
        <v>1.51</v>
      </c>
    </row>
    <row r="150" spans="1:10" ht="12.75" customHeight="1">
      <c r="A150" s="75" t="s">
        <v>333</v>
      </c>
      <c r="B150" s="75" t="s">
        <v>460</v>
      </c>
      <c r="C150" s="75" t="s">
        <v>461</v>
      </c>
      <c r="D150" s="75">
        <v>365</v>
      </c>
      <c r="E150" s="75" t="s">
        <v>40</v>
      </c>
      <c r="F150" s="75">
        <v>2</v>
      </c>
      <c r="G150" s="75" t="s">
        <v>935</v>
      </c>
      <c r="H150" s="75">
        <v>0</v>
      </c>
      <c r="I150" s="75" t="s">
        <v>935</v>
      </c>
      <c r="J150" s="75">
        <v>0.19</v>
      </c>
    </row>
    <row r="151" spans="1:10" ht="12.75" customHeight="1">
      <c r="A151" s="75" t="s">
        <v>333</v>
      </c>
      <c r="B151" s="141" t="s">
        <v>462</v>
      </c>
      <c r="C151" s="141" t="s">
        <v>463</v>
      </c>
      <c r="D151" s="75">
        <v>365</v>
      </c>
      <c r="E151" s="75" t="s">
        <v>40</v>
      </c>
      <c r="F151" s="141">
        <v>0</v>
      </c>
      <c r="G151" s="141" t="s">
        <v>935</v>
      </c>
      <c r="H151" s="75">
        <v>0</v>
      </c>
      <c r="I151" s="75" t="s">
        <v>935</v>
      </c>
      <c r="J151" s="143"/>
    </row>
    <row r="152" spans="1:10" ht="12.75" customHeight="1">
      <c r="A152" s="75" t="s">
        <v>333</v>
      </c>
      <c r="B152" s="75" t="s">
        <v>464</v>
      </c>
      <c r="C152" s="75" t="s">
        <v>465</v>
      </c>
      <c r="D152" s="75">
        <v>365</v>
      </c>
      <c r="E152" s="75" t="s">
        <v>40</v>
      </c>
      <c r="F152" s="75">
        <v>1</v>
      </c>
      <c r="G152" s="75" t="s">
        <v>34</v>
      </c>
      <c r="H152" s="75">
        <v>0</v>
      </c>
      <c r="I152" s="75" t="s">
        <v>34</v>
      </c>
      <c r="J152" s="75">
        <v>0.34</v>
      </c>
    </row>
    <row r="153" spans="1:10" ht="12.75" customHeight="1">
      <c r="A153" s="75" t="s">
        <v>333</v>
      </c>
      <c r="B153" s="141" t="s">
        <v>466</v>
      </c>
      <c r="C153" s="141" t="s">
        <v>467</v>
      </c>
      <c r="D153" s="75">
        <v>365</v>
      </c>
      <c r="E153" s="75" t="s">
        <v>40</v>
      </c>
      <c r="F153" s="141">
        <v>0</v>
      </c>
      <c r="G153" s="141" t="s">
        <v>935</v>
      </c>
      <c r="H153" s="75">
        <v>0</v>
      </c>
      <c r="I153" s="75" t="s">
        <v>935</v>
      </c>
      <c r="J153" s="143"/>
    </row>
    <row r="154" spans="1:10" ht="12.75" customHeight="1">
      <c r="A154" s="75" t="s">
        <v>333</v>
      </c>
      <c r="B154" s="75" t="s">
        <v>468</v>
      </c>
      <c r="C154" s="75" t="s">
        <v>469</v>
      </c>
      <c r="D154" s="75">
        <v>365</v>
      </c>
      <c r="E154" s="75" t="s">
        <v>40</v>
      </c>
      <c r="F154" s="75">
        <v>1</v>
      </c>
      <c r="G154" s="75" t="s">
        <v>34</v>
      </c>
      <c r="H154" s="75">
        <v>0</v>
      </c>
      <c r="I154" s="75" t="s">
        <v>34</v>
      </c>
      <c r="J154" s="75">
        <v>0.16</v>
      </c>
    </row>
    <row r="155" spans="1:10" ht="12.75" customHeight="1">
      <c r="A155" s="75" t="s">
        <v>333</v>
      </c>
      <c r="B155" s="141" t="s">
        <v>470</v>
      </c>
      <c r="C155" s="141" t="s">
        <v>471</v>
      </c>
      <c r="D155" s="75">
        <v>365</v>
      </c>
      <c r="E155" s="75" t="s">
        <v>40</v>
      </c>
      <c r="F155" s="141">
        <v>0</v>
      </c>
      <c r="G155" s="141" t="s">
        <v>935</v>
      </c>
      <c r="H155" s="75">
        <v>0</v>
      </c>
      <c r="I155" s="75" t="s">
        <v>935</v>
      </c>
      <c r="J155" s="143"/>
    </row>
    <row r="156" spans="1:10" ht="12.75" customHeight="1">
      <c r="A156" s="75" t="s">
        <v>333</v>
      </c>
      <c r="B156" s="141" t="s">
        <v>472</v>
      </c>
      <c r="C156" s="141" t="s">
        <v>473</v>
      </c>
      <c r="D156" s="75">
        <v>365</v>
      </c>
      <c r="E156" s="75" t="s">
        <v>40</v>
      </c>
      <c r="F156" s="141">
        <v>0</v>
      </c>
      <c r="G156" s="141" t="s">
        <v>935</v>
      </c>
      <c r="H156" s="75">
        <v>0</v>
      </c>
      <c r="I156" s="75" t="s">
        <v>935</v>
      </c>
      <c r="J156" s="143"/>
    </row>
    <row r="157" spans="1:10" ht="12.75" customHeight="1">
      <c r="A157" s="75" t="s">
        <v>333</v>
      </c>
      <c r="B157" s="75" t="s">
        <v>474</v>
      </c>
      <c r="C157" s="75" t="s">
        <v>475</v>
      </c>
      <c r="D157" s="75">
        <v>365</v>
      </c>
      <c r="E157" s="75" t="s">
        <v>40</v>
      </c>
      <c r="F157" s="75">
        <v>1</v>
      </c>
      <c r="G157" s="75" t="s">
        <v>34</v>
      </c>
      <c r="H157" s="75">
        <v>0</v>
      </c>
      <c r="I157" s="75" t="s">
        <v>34</v>
      </c>
      <c r="J157" s="75">
        <v>1.17</v>
      </c>
    </row>
    <row r="158" spans="1:10" ht="12.75" customHeight="1">
      <c r="A158" s="75" t="s">
        <v>333</v>
      </c>
      <c r="B158" s="141" t="s">
        <v>476</v>
      </c>
      <c r="C158" s="141" t="s">
        <v>477</v>
      </c>
      <c r="D158" s="75">
        <v>365</v>
      </c>
      <c r="E158" s="75" t="s">
        <v>40</v>
      </c>
      <c r="F158" s="141">
        <v>0</v>
      </c>
      <c r="G158" s="141" t="s">
        <v>935</v>
      </c>
      <c r="H158" s="75">
        <v>0</v>
      </c>
      <c r="I158" s="75" t="s">
        <v>935</v>
      </c>
      <c r="J158" s="143"/>
    </row>
    <row r="159" spans="1:10" ht="12.75" customHeight="1">
      <c r="A159" s="75" t="s">
        <v>333</v>
      </c>
      <c r="B159" s="141" t="s">
        <v>478</v>
      </c>
      <c r="C159" s="141" t="s">
        <v>479</v>
      </c>
      <c r="D159" s="75">
        <v>365</v>
      </c>
      <c r="E159" s="75" t="s">
        <v>40</v>
      </c>
      <c r="F159" s="141">
        <v>0</v>
      </c>
      <c r="G159" s="141" t="s">
        <v>935</v>
      </c>
      <c r="H159" s="75">
        <v>0</v>
      </c>
      <c r="I159" s="75" t="s">
        <v>935</v>
      </c>
      <c r="J159" s="143"/>
    </row>
    <row r="160" spans="1:10" ht="12.75" customHeight="1">
      <c r="A160" s="75" t="s">
        <v>333</v>
      </c>
      <c r="B160" s="141" t="s">
        <v>480</v>
      </c>
      <c r="C160" s="141" t="s">
        <v>481</v>
      </c>
      <c r="D160" s="75">
        <v>365</v>
      </c>
      <c r="E160" s="75" t="s">
        <v>40</v>
      </c>
      <c r="F160" s="141">
        <v>0</v>
      </c>
      <c r="G160" s="141" t="s">
        <v>935</v>
      </c>
      <c r="H160" s="75">
        <v>0</v>
      </c>
      <c r="I160" s="75" t="s">
        <v>935</v>
      </c>
      <c r="J160" s="143"/>
    </row>
    <row r="161" spans="1:10" ht="12.75" customHeight="1">
      <c r="A161" s="75" t="s">
        <v>333</v>
      </c>
      <c r="B161" s="141" t="s">
        <v>482</v>
      </c>
      <c r="C161" s="141" t="s">
        <v>483</v>
      </c>
      <c r="D161" s="75">
        <v>365</v>
      </c>
      <c r="E161" s="75" t="s">
        <v>40</v>
      </c>
      <c r="F161" s="141">
        <v>0</v>
      </c>
      <c r="G161" s="141" t="s">
        <v>935</v>
      </c>
      <c r="H161" s="75">
        <v>0</v>
      </c>
      <c r="I161" s="75" t="s">
        <v>935</v>
      </c>
      <c r="J161" s="143"/>
    </row>
    <row r="162" spans="1:10" ht="12.75" customHeight="1">
      <c r="A162" s="75" t="s">
        <v>333</v>
      </c>
      <c r="B162" s="141" t="s">
        <v>484</v>
      </c>
      <c r="C162" s="141" t="s">
        <v>485</v>
      </c>
      <c r="D162" s="75">
        <v>365</v>
      </c>
      <c r="E162" s="75" t="s">
        <v>40</v>
      </c>
      <c r="F162" s="141">
        <v>0</v>
      </c>
      <c r="G162" s="141" t="s">
        <v>935</v>
      </c>
      <c r="H162" s="75">
        <v>0</v>
      </c>
      <c r="I162" s="75" t="s">
        <v>935</v>
      </c>
      <c r="J162" s="143"/>
    </row>
    <row r="163" spans="1:10" ht="12.75" customHeight="1">
      <c r="A163" s="75" t="s">
        <v>333</v>
      </c>
      <c r="B163" s="75" t="s">
        <v>486</v>
      </c>
      <c r="C163" s="75" t="s">
        <v>487</v>
      </c>
      <c r="D163" s="75">
        <v>365</v>
      </c>
      <c r="E163" s="75" t="s">
        <v>40</v>
      </c>
      <c r="F163" s="75">
        <v>1</v>
      </c>
      <c r="G163" s="75" t="s">
        <v>34</v>
      </c>
      <c r="H163" s="75">
        <v>0</v>
      </c>
      <c r="I163" s="75" t="s">
        <v>34</v>
      </c>
      <c r="J163" s="75">
        <v>0.35</v>
      </c>
    </row>
    <row r="164" spans="1:10" ht="12.75" customHeight="1">
      <c r="A164" s="75" t="s">
        <v>333</v>
      </c>
      <c r="B164" s="164" t="s">
        <v>488</v>
      </c>
      <c r="C164" s="164" t="s">
        <v>489</v>
      </c>
      <c r="D164" s="164">
        <v>365</v>
      </c>
      <c r="E164" s="164" t="s">
        <v>40</v>
      </c>
      <c r="F164" s="164">
        <v>1</v>
      </c>
      <c r="G164" s="164" t="s">
        <v>935</v>
      </c>
      <c r="H164" s="75">
        <v>0</v>
      </c>
      <c r="I164" s="75" t="s">
        <v>935</v>
      </c>
      <c r="J164" s="143">
        <v>1.55</v>
      </c>
    </row>
    <row r="165" spans="1:10" ht="12.75" customHeight="1">
      <c r="A165" s="75" t="s">
        <v>333</v>
      </c>
      <c r="B165" s="141" t="s">
        <v>490</v>
      </c>
      <c r="C165" s="141" t="s">
        <v>491</v>
      </c>
      <c r="D165" s="75">
        <v>365</v>
      </c>
      <c r="E165" s="75" t="s">
        <v>40</v>
      </c>
      <c r="F165" s="141">
        <v>0</v>
      </c>
      <c r="G165" s="141" t="s">
        <v>935</v>
      </c>
      <c r="H165" s="75">
        <v>0</v>
      </c>
      <c r="I165" s="75" t="s">
        <v>935</v>
      </c>
      <c r="J165" s="143"/>
    </row>
    <row r="166" spans="1:10" ht="12.75" customHeight="1">
      <c r="A166" s="75" t="s">
        <v>333</v>
      </c>
      <c r="B166" s="141" t="s">
        <v>492</v>
      </c>
      <c r="C166" s="141" t="s">
        <v>493</v>
      </c>
      <c r="D166" s="75">
        <v>365</v>
      </c>
      <c r="E166" s="75" t="s">
        <v>40</v>
      </c>
      <c r="F166" s="141">
        <v>0</v>
      </c>
      <c r="G166" s="141" t="s">
        <v>935</v>
      </c>
      <c r="H166" s="75">
        <v>0</v>
      </c>
      <c r="I166" s="75" t="s">
        <v>935</v>
      </c>
      <c r="J166" s="143"/>
    </row>
    <row r="167" spans="1:10" ht="12.75" customHeight="1">
      <c r="A167" s="75" t="s">
        <v>333</v>
      </c>
      <c r="B167" s="164" t="s">
        <v>494</v>
      </c>
      <c r="C167" s="164" t="s">
        <v>495</v>
      </c>
      <c r="D167" s="164">
        <v>365</v>
      </c>
      <c r="E167" s="164" t="s">
        <v>40</v>
      </c>
      <c r="F167" s="164">
        <v>1</v>
      </c>
      <c r="G167" s="164" t="s">
        <v>935</v>
      </c>
      <c r="H167" s="75">
        <v>0</v>
      </c>
      <c r="I167" s="75" t="s">
        <v>935</v>
      </c>
      <c r="J167" s="143">
        <v>0.71</v>
      </c>
    </row>
    <row r="168" spans="1:10" ht="12.75" customHeight="1">
      <c r="A168" s="75" t="s">
        <v>333</v>
      </c>
      <c r="B168" s="141" t="s">
        <v>496</v>
      </c>
      <c r="C168" s="141" t="s">
        <v>497</v>
      </c>
      <c r="D168" s="75">
        <v>365</v>
      </c>
      <c r="E168" s="75" t="s">
        <v>40</v>
      </c>
      <c r="F168" s="141">
        <v>0</v>
      </c>
      <c r="G168" s="141" t="s">
        <v>935</v>
      </c>
      <c r="H168" s="75">
        <v>0</v>
      </c>
      <c r="I168" s="75" t="s">
        <v>935</v>
      </c>
      <c r="J168" s="143"/>
    </row>
    <row r="169" spans="1:10" ht="12.75" customHeight="1">
      <c r="A169" s="75" t="s">
        <v>333</v>
      </c>
      <c r="B169" s="141" t="s">
        <v>498</v>
      </c>
      <c r="C169" s="141" t="s">
        <v>499</v>
      </c>
      <c r="D169" s="75">
        <v>365</v>
      </c>
      <c r="E169" s="75" t="s">
        <v>40</v>
      </c>
      <c r="F169" s="141">
        <v>0</v>
      </c>
      <c r="G169" s="141" t="s">
        <v>935</v>
      </c>
      <c r="H169" s="75">
        <v>0</v>
      </c>
      <c r="I169" s="75" t="s">
        <v>935</v>
      </c>
      <c r="J169" s="143"/>
    </row>
    <row r="170" spans="1:10" ht="12.75" customHeight="1">
      <c r="A170" s="75" t="s">
        <v>333</v>
      </c>
      <c r="B170" s="141" t="s">
        <v>500</v>
      </c>
      <c r="C170" s="141" t="s">
        <v>501</v>
      </c>
      <c r="D170" s="75">
        <v>365</v>
      </c>
      <c r="E170" s="75" t="s">
        <v>40</v>
      </c>
      <c r="F170" s="141">
        <v>0</v>
      </c>
      <c r="G170" s="141" t="s">
        <v>935</v>
      </c>
      <c r="H170" s="75">
        <v>0</v>
      </c>
      <c r="I170" s="75" t="s">
        <v>935</v>
      </c>
      <c r="J170" s="143"/>
    </row>
    <row r="171" spans="1:10" ht="12.75" customHeight="1">
      <c r="A171" s="75" t="s">
        <v>333</v>
      </c>
      <c r="B171" s="141" t="s">
        <v>502</v>
      </c>
      <c r="C171" s="141" t="s">
        <v>503</v>
      </c>
      <c r="D171" s="75">
        <v>365</v>
      </c>
      <c r="E171" s="75" t="s">
        <v>40</v>
      </c>
      <c r="F171" s="141">
        <v>0</v>
      </c>
      <c r="G171" s="141" t="s">
        <v>935</v>
      </c>
      <c r="H171" s="75">
        <v>0</v>
      </c>
      <c r="I171" s="75" t="s">
        <v>935</v>
      </c>
      <c r="J171" s="143"/>
    </row>
    <row r="172" spans="1:10" ht="12.75" customHeight="1">
      <c r="A172" s="75" t="s">
        <v>333</v>
      </c>
      <c r="B172" s="141" t="s">
        <v>504</v>
      </c>
      <c r="C172" s="141" t="s">
        <v>505</v>
      </c>
      <c r="D172" s="75">
        <v>365</v>
      </c>
      <c r="E172" s="75" t="s">
        <v>40</v>
      </c>
      <c r="F172" s="141">
        <v>0</v>
      </c>
      <c r="G172" s="141" t="s">
        <v>935</v>
      </c>
      <c r="H172" s="75">
        <v>0</v>
      </c>
      <c r="I172" s="75" t="s">
        <v>935</v>
      </c>
      <c r="J172" s="143"/>
    </row>
    <row r="173" spans="1:10" ht="12.75" customHeight="1">
      <c r="A173" s="75" t="s">
        <v>333</v>
      </c>
      <c r="B173" s="75" t="s">
        <v>506</v>
      </c>
      <c r="C173" s="75" t="s">
        <v>507</v>
      </c>
      <c r="D173" s="75">
        <v>365</v>
      </c>
      <c r="E173" s="75" t="s">
        <v>40</v>
      </c>
      <c r="F173" s="75">
        <v>1</v>
      </c>
      <c r="G173" s="75" t="s">
        <v>34</v>
      </c>
      <c r="H173" s="75">
        <v>0</v>
      </c>
      <c r="I173" s="75" t="s">
        <v>34</v>
      </c>
      <c r="J173" s="75">
        <v>0.22</v>
      </c>
    </row>
    <row r="174" spans="1:10" ht="12.75" customHeight="1">
      <c r="A174" s="75" t="s">
        <v>333</v>
      </c>
      <c r="B174" s="141" t="s">
        <v>508</v>
      </c>
      <c r="C174" s="141" t="s">
        <v>509</v>
      </c>
      <c r="D174" s="75">
        <v>365</v>
      </c>
      <c r="E174" s="75" t="s">
        <v>40</v>
      </c>
      <c r="F174" s="141">
        <v>0</v>
      </c>
      <c r="G174" s="141" t="s">
        <v>935</v>
      </c>
      <c r="H174" s="75">
        <v>0</v>
      </c>
      <c r="I174" s="75" t="s">
        <v>935</v>
      </c>
      <c r="J174" s="143"/>
    </row>
    <row r="175" spans="1:10" ht="12.75" customHeight="1">
      <c r="A175" s="75" t="s">
        <v>333</v>
      </c>
      <c r="B175" s="141" t="s">
        <v>510</v>
      </c>
      <c r="C175" s="141" t="s">
        <v>511</v>
      </c>
      <c r="D175" s="75">
        <v>365</v>
      </c>
      <c r="E175" s="75" t="s">
        <v>40</v>
      </c>
      <c r="F175" s="141">
        <v>0</v>
      </c>
      <c r="G175" s="141" t="s">
        <v>935</v>
      </c>
      <c r="H175" s="75">
        <v>0</v>
      </c>
      <c r="I175" s="75" t="s">
        <v>935</v>
      </c>
      <c r="J175" s="143"/>
    </row>
    <row r="176" spans="1:10" ht="12.75" customHeight="1">
      <c r="A176" s="75" t="s">
        <v>333</v>
      </c>
      <c r="B176" s="141" t="s">
        <v>512</v>
      </c>
      <c r="C176" s="141" t="s">
        <v>513</v>
      </c>
      <c r="D176" s="75">
        <v>365</v>
      </c>
      <c r="E176" s="75" t="s">
        <v>40</v>
      </c>
      <c r="F176" s="141">
        <v>0</v>
      </c>
      <c r="G176" s="141" t="s">
        <v>935</v>
      </c>
      <c r="H176" s="75">
        <v>0</v>
      </c>
      <c r="I176" s="75" t="s">
        <v>935</v>
      </c>
      <c r="J176" s="143"/>
    </row>
    <row r="177" spans="1:10" ht="12.75" customHeight="1">
      <c r="A177" s="75" t="s">
        <v>333</v>
      </c>
      <c r="B177" s="141" t="s">
        <v>514</v>
      </c>
      <c r="C177" s="141" t="s">
        <v>515</v>
      </c>
      <c r="D177" s="75">
        <v>365</v>
      </c>
      <c r="E177" s="75" t="s">
        <v>40</v>
      </c>
      <c r="F177" s="141">
        <v>0</v>
      </c>
      <c r="G177" s="141" t="s">
        <v>935</v>
      </c>
      <c r="H177" s="75">
        <v>0</v>
      </c>
      <c r="I177" s="75" t="s">
        <v>935</v>
      </c>
      <c r="J177" s="143"/>
    </row>
    <row r="178" spans="1:10" ht="12.75" customHeight="1">
      <c r="A178" s="75" t="s">
        <v>333</v>
      </c>
      <c r="B178" s="141" t="s">
        <v>516</v>
      </c>
      <c r="C178" s="141" t="s">
        <v>517</v>
      </c>
      <c r="D178" s="75">
        <v>365</v>
      </c>
      <c r="E178" s="75" t="s">
        <v>40</v>
      </c>
      <c r="F178" s="141">
        <v>0</v>
      </c>
      <c r="G178" s="141" t="s">
        <v>935</v>
      </c>
      <c r="H178" s="75">
        <v>0</v>
      </c>
      <c r="I178" s="75" t="s">
        <v>935</v>
      </c>
      <c r="J178" s="143"/>
    </row>
    <row r="179" spans="1:10" ht="12.75" customHeight="1">
      <c r="A179" s="75" t="s">
        <v>333</v>
      </c>
      <c r="B179" s="75" t="s">
        <v>518</v>
      </c>
      <c r="C179" s="75" t="s">
        <v>519</v>
      </c>
      <c r="D179" s="75">
        <v>365</v>
      </c>
      <c r="E179" s="75" t="s">
        <v>40</v>
      </c>
      <c r="F179" s="75">
        <v>2</v>
      </c>
      <c r="G179" s="75" t="s">
        <v>935</v>
      </c>
      <c r="H179" s="75">
        <v>0</v>
      </c>
      <c r="I179" s="75" t="s">
        <v>935</v>
      </c>
      <c r="J179" s="75">
        <v>0.25</v>
      </c>
    </row>
    <row r="180" spans="1:10" ht="12.75" customHeight="1">
      <c r="A180" s="75" t="s">
        <v>333</v>
      </c>
      <c r="B180" s="75" t="s">
        <v>520</v>
      </c>
      <c r="C180" s="75" t="s">
        <v>521</v>
      </c>
      <c r="D180" s="75">
        <v>365</v>
      </c>
      <c r="E180" s="75" t="s">
        <v>40</v>
      </c>
      <c r="F180" s="75">
        <v>2</v>
      </c>
      <c r="G180" s="75" t="s">
        <v>935</v>
      </c>
      <c r="H180" s="75">
        <v>0</v>
      </c>
      <c r="I180" s="75" t="s">
        <v>935</v>
      </c>
      <c r="J180" s="75">
        <v>0.38</v>
      </c>
    </row>
    <row r="181" spans="1:10" ht="12.75" customHeight="1">
      <c r="A181" s="75" t="s">
        <v>333</v>
      </c>
      <c r="B181" s="165" t="s">
        <v>522</v>
      </c>
      <c r="C181" s="165" t="s">
        <v>523</v>
      </c>
      <c r="D181" s="165">
        <v>365</v>
      </c>
      <c r="E181" s="165" t="s">
        <v>40</v>
      </c>
      <c r="F181" s="165">
        <v>0</v>
      </c>
      <c r="G181" s="165" t="s">
        <v>34</v>
      </c>
      <c r="H181" s="75">
        <v>0</v>
      </c>
      <c r="I181" s="75" t="s">
        <v>34</v>
      </c>
      <c r="J181" s="75">
        <v>2.25</v>
      </c>
    </row>
    <row r="182" spans="1:10" ht="12.75" customHeight="1">
      <c r="A182" s="75" t="s">
        <v>333</v>
      </c>
      <c r="B182" s="75" t="s">
        <v>524</v>
      </c>
      <c r="C182" s="75" t="s">
        <v>525</v>
      </c>
      <c r="D182" s="75">
        <v>365</v>
      </c>
      <c r="E182" s="75" t="s">
        <v>40</v>
      </c>
      <c r="F182" s="75">
        <v>1</v>
      </c>
      <c r="G182" s="75" t="s">
        <v>34</v>
      </c>
      <c r="H182" s="75">
        <v>0</v>
      </c>
      <c r="I182" s="75" t="s">
        <v>34</v>
      </c>
      <c r="J182" s="75">
        <v>0.71</v>
      </c>
    </row>
    <row r="183" spans="1:10" ht="12.75" customHeight="1">
      <c r="A183" s="75" t="s">
        <v>333</v>
      </c>
      <c r="B183" s="75" t="s">
        <v>526</v>
      </c>
      <c r="C183" s="75" t="s">
        <v>527</v>
      </c>
      <c r="D183" s="75">
        <v>365</v>
      </c>
      <c r="E183" s="75" t="s">
        <v>40</v>
      </c>
      <c r="F183" s="75">
        <v>2</v>
      </c>
      <c r="G183" s="75" t="s">
        <v>935</v>
      </c>
      <c r="H183" s="75">
        <v>0</v>
      </c>
      <c r="I183" s="75" t="s">
        <v>935</v>
      </c>
      <c r="J183" s="75">
        <v>0.11</v>
      </c>
    </row>
    <row r="184" spans="1:10" ht="12.75" customHeight="1">
      <c r="A184" s="75" t="s">
        <v>333</v>
      </c>
      <c r="B184" s="75" t="s">
        <v>528</v>
      </c>
      <c r="C184" s="75" t="s">
        <v>529</v>
      </c>
      <c r="D184" s="75">
        <v>365</v>
      </c>
      <c r="E184" s="75" t="s">
        <v>40</v>
      </c>
      <c r="F184" s="75">
        <v>1</v>
      </c>
      <c r="G184" s="75" t="s">
        <v>34</v>
      </c>
      <c r="H184" s="75">
        <v>0</v>
      </c>
      <c r="I184" s="75" t="s">
        <v>34</v>
      </c>
      <c r="J184" s="75">
        <v>0.41</v>
      </c>
    </row>
    <row r="185" spans="1:10" ht="12.75" customHeight="1">
      <c r="A185" s="75" t="s">
        <v>333</v>
      </c>
      <c r="B185" s="141" t="s">
        <v>530</v>
      </c>
      <c r="C185" s="141" t="s">
        <v>531</v>
      </c>
      <c r="D185" s="75">
        <v>365</v>
      </c>
      <c r="E185" s="75" t="s">
        <v>40</v>
      </c>
      <c r="F185" s="141">
        <v>0</v>
      </c>
      <c r="G185" s="141" t="s">
        <v>935</v>
      </c>
      <c r="H185" s="75">
        <v>0</v>
      </c>
      <c r="I185" s="75" t="s">
        <v>935</v>
      </c>
      <c r="J185" s="143"/>
    </row>
    <row r="186" spans="1:10" ht="12.75" customHeight="1">
      <c r="A186" s="75" t="s">
        <v>333</v>
      </c>
      <c r="B186" s="141" t="s">
        <v>532</v>
      </c>
      <c r="C186" s="141" t="s">
        <v>533</v>
      </c>
      <c r="D186" s="75">
        <v>365</v>
      </c>
      <c r="E186" s="75" t="s">
        <v>40</v>
      </c>
      <c r="F186" s="141">
        <v>0</v>
      </c>
      <c r="G186" s="141" t="s">
        <v>935</v>
      </c>
      <c r="H186" s="75">
        <v>0</v>
      </c>
      <c r="I186" s="75" t="s">
        <v>935</v>
      </c>
      <c r="J186" s="143"/>
    </row>
    <row r="187" spans="1:10" ht="12.75" customHeight="1">
      <c r="A187" s="75" t="s">
        <v>333</v>
      </c>
      <c r="B187" s="141" t="s">
        <v>534</v>
      </c>
      <c r="C187" s="141" t="s">
        <v>535</v>
      </c>
      <c r="D187" s="75">
        <v>365</v>
      </c>
      <c r="E187" s="75" t="s">
        <v>40</v>
      </c>
      <c r="F187" s="141">
        <v>0</v>
      </c>
      <c r="G187" s="141" t="s">
        <v>935</v>
      </c>
      <c r="H187" s="75">
        <v>0</v>
      </c>
      <c r="I187" s="75" t="s">
        <v>935</v>
      </c>
      <c r="J187" s="143"/>
    </row>
    <row r="188" spans="1:10" ht="12.75" customHeight="1">
      <c r="A188" s="75" t="s">
        <v>333</v>
      </c>
      <c r="B188" s="141" t="s">
        <v>536</v>
      </c>
      <c r="C188" s="141" t="s">
        <v>537</v>
      </c>
      <c r="D188" s="75">
        <v>365</v>
      </c>
      <c r="E188" s="75" t="s">
        <v>40</v>
      </c>
      <c r="F188" s="141">
        <v>0</v>
      </c>
      <c r="G188" s="141" t="s">
        <v>935</v>
      </c>
      <c r="H188" s="75">
        <v>0</v>
      </c>
      <c r="I188" s="75" t="s">
        <v>935</v>
      </c>
      <c r="J188" s="143"/>
    </row>
    <row r="189" spans="1:10" ht="12.75" customHeight="1">
      <c r="A189" s="75" t="s">
        <v>333</v>
      </c>
      <c r="B189" s="141" t="s">
        <v>538</v>
      </c>
      <c r="C189" s="141" t="s">
        <v>539</v>
      </c>
      <c r="D189" s="75">
        <v>365</v>
      </c>
      <c r="E189" s="75" t="s">
        <v>40</v>
      </c>
      <c r="F189" s="141">
        <v>0</v>
      </c>
      <c r="G189" s="141" t="s">
        <v>935</v>
      </c>
      <c r="H189" s="75">
        <v>0</v>
      </c>
      <c r="I189" s="75" t="s">
        <v>935</v>
      </c>
      <c r="J189" s="143"/>
    </row>
    <row r="190" spans="1:10" ht="12.75" customHeight="1">
      <c r="A190" s="75" t="s">
        <v>333</v>
      </c>
      <c r="B190" s="141" t="s">
        <v>540</v>
      </c>
      <c r="C190" s="141" t="s">
        <v>541</v>
      </c>
      <c r="D190" s="75">
        <v>365</v>
      </c>
      <c r="E190" s="75" t="s">
        <v>40</v>
      </c>
      <c r="F190" s="141">
        <v>0</v>
      </c>
      <c r="G190" s="141" t="s">
        <v>935</v>
      </c>
      <c r="H190" s="75">
        <v>0</v>
      </c>
      <c r="I190" s="75" t="s">
        <v>935</v>
      </c>
      <c r="J190" s="143"/>
    </row>
    <row r="191" spans="1:10" ht="12.75" customHeight="1">
      <c r="A191" s="75" t="s">
        <v>333</v>
      </c>
      <c r="B191" s="141" t="s">
        <v>542</v>
      </c>
      <c r="C191" s="141" t="s">
        <v>543</v>
      </c>
      <c r="D191" s="75">
        <v>365</v>
      </c>
      <c r="E191" s="75" t="s">
        <v>40</v>
      </c>
      <c r="F191" s="141">
        <v>0</v>
      </c>
      <c r="G191" s="141" t="s">
        <v>935</v>
      </c>
      <c r="H191" s="75">
        <v>0</v>
      </c>
      <c r="I191" s="75" t="s">
        <v>935</v>
      </c>
      <c r="J191" s="143"/>
    </row>
    <row r="192" spans="1:10" ht="12.75" customHeight="1">
      <c r="A192" s="75" t="s">
        <v>333</v>
      </c>
      <c r="B192" s="141" t="s">
        <v>544</v>
      </c>
      <c r="C192" s="141" t="s">
        <v>545</v>
      </c>
      <c r="D192" s="75">
        <v>365</v>
      </c>
      <c r="E192" s="75" t="s">
        <v>40</v>
      </c>
      <c r="F192" s="141">
        <v>0</v>
      </c>
      <c r="G192" s="141" t="s">
        <v>935</v>
      </c>
      <c r="H192" s="75">
        <v>0</v>
      </c>
      <c r="I192" s="75" t="s">
        <v>935</v>
      </c>
      <c r="J192" s="143"/>
    </row>
    <row r="193" spans="1:10" ht="12.75" customHeight="1">
      <c r="A193" s="75" t="s">
        <v>333</v>
      </c>
      <c r="B193" s="164" t="s">
        <v>954</v>
      </c>
      <c r="C193" s="164" t="s">
        <v>956</v>
      </c>
      <c r="D193" s="164">
        <v>365</v>
      </c>
      <c r="E193" s="164" t="s">
        <v>40</v>
      </c>
      <c r="F193" s="164">
        <v>2</v>
      </c>
      <c r="G193" s="164" t="s">
        <v>935</v>
      </c>
      <c r="H193" s="75">
        <v>0</v>
      </c>
      <c r="I193" s="75" t="s">
        <v>935</v>
      </c>
      <c r="J193" s="143">
        <v>0.68</v>
      </c>
    </row>
    <row r="194" spans="1:10" ht="12.75" customHeight="1">
      <c r="A194" s="75" t="s">
        <v>333</v>
      </c>
      <c r="B194" s="75" t="s">
        <v>546</v>
      </c>
      <c r="C194" s="75" t="s">
        <v>547</v>
      </c>
      <c r="D194" s="75">
        <v>365</v>
      </c>
      <c r="E194" s="75" t="s">
        <v>40</v>
      </c>
      <c r="F194" s="75">
        <v>1</v>
      </c>
      <c r="G194" s="75" t="s">
        <v>34</v>
      </c>
      <c r="H194" s="75">
        <v>0</v>
      </c>
      <c r="I194" s="75" t="s">
        <v>34</v>
      </c>
      <c r="J194" s="75">
        <v>0.37</v>
      </c>
    </row>
    <row r="195" spans="1:10" ht="12.75" customHeight="1">
      <c r="A195" s="75" t="s">
        <v>333</v>
      </c>
      <c r="B195" s="141" t="s">
        <v>548</v>
      </c>
      <c r="C195" s="141" t="s">
        <v>549</v>
      </c>
      <c r="D195" s="75">
        <v>365</v>
      </c>
      <c r="E195" s="75" t="s">
        <v>40</v>
      </c>
      <c r="F195" s="141">
        <v>0</v>
      </c>
      <c r="G195" s="141" t="s">
        <v>935</v>
      </c>
      <c r="H195" s="75">
        <v>0</v>
      </c>
      <c r="I195" s="75" t="s">
        <v>935</v>
      </c>
      <c r="J195" s="143"/>
    </row>
    <row r="196" spans="1:10" ht="12.75" customHeight="1">
      <c r="A196" s="75" t="s">
        <v>333</v>
      </c>
      <c r="B196" s="75" t="s">
        <v>550</v>
      </c>
      <c r="C196" s="75" t="s">
        <v>551</v>
      </c>
      <c r="D196" s="75">
        <v>365</v>
      </c>
      <c r="E196" s="75" t="s">
        <v>40</v>
      </c>
      <c r="F196" s="75">
        <v>1</v>
      </c>
      <c r="G196" s="164" t="s">
        <v>935</v>
      </c>
      <c r="H196" s="75">
        <v>0</v>
      </c>
      <c r="I196" s="75" t="s">
        <v>34</v>
      </c>
      <c r="J196" s="75">
        <v>0.41</v>
      </c>
    </row>
    <row r="197" spans="1:10" ht="12.75" customHeight="1">
      <c r="A197" s="76" t="s">
        <v>333</v>
      </c>
      <c r="B197" s="150" t="s">
        <v>552</v>
      </c>
      <c r="C197" s="150" t="s">
        <v>553</v>
      </c>
      <c r="D197" s="76">
        <v>365</v>
      </c>
      <c r="E197" s="76" t="s">
        <v>40</v>
      </c>
      <c r="F197" s="150">
        <v>0</v>
      </c>
      <c r="G197" s="150" t="s">
        <v>935</v>
      </c>
      <c r="H197" s="76">
        <v>0</v>
      </c>
      <c r="I197" s="76" t="s">
        <v>935</v>
      </c>
      <c r="J197" s="149"/>
    </row>
    <row r="198" spans="1:10" ht="12.75" customHeight="1">
      <c r="A198" s="32"/>
      <c r="B198" s="63">
        <f>COUNTA(B86:B197)</f>
        <v>112</v>
      </c>
      <c r="C198" s="20"/>
      <c r="D198" s="20"/>
      <c r="E198" s="20"/>
      <c r="F198" s="29">
        <f>COUNTIF(F86:F197, "&gt;0")</f>
        <v>27</v>
      </c>
      <c r="G198" s="20"/>
      <c r="H198" s="20"/>
      <c r="I198" s="32"/>
      <c r="J198" s="144">
        <f>SUM(J86:J197)</f>
        <v>18.930000000000003</v>
      </c>
    </row>
    <row r="199" spans="1:10" ht="12.75" customHeight="1">
      <c r="A199" s="32"/>
      <c r="B199" s="57"/>
      <c r="C199" s="32"/>
      <c r="D199" s="32"/>
      <c r="E199" s="32"/>
      <c r="F199" s="32"/>
      <c r="G199" s="32"/>
      <c r="H199" s="32"/>
      <c r="I199" s="32"/>
      <c r="J199" s="145"/>
    </row>
    <row r="200" spans="1:10" ht="12.75" customHeight="1">
      <c r="A200" s="75" t="s">
        <v>554</v>
      </c>
      <c r="B200" s="141" t="s">
        <v>555</v>
      </c>
      <c r="C200" s="141" t="s">
        <v>556</v>
      </c>
      <c r="D200" s="75">
        <v>365</v>
      </c>
      <c r="E200" s="75" t="s">
        <v>40</v>
      </c>
      <c r="F200" s="141">
        <v>0</v>
      </c>
      <c r="G200" s="141" t="s">
        <v>935</v>
      </c>
      <c r="H200" s="75">
        <v>0</v>
      </c>
      <c r="I200" s="75" t="s">
        <v>935</v>
      </c>
      <c r="J200" s="143"/>
    </row>
    <row r="201" spans="1:10" ht="12.75" customHeight="1">
      <c r="A201" s="75" t="s">
        <v>554</v>
      </c>
      <c r="B201" s="141" t="s">
        <v>557</v>
      </c>
      <c r="C201" s="141" t="s">
        <v>558</v>
      </c>
      <c r="D201" s="75">
        <v>365</v>
      </c>
      <c r="E201" s="75" t="s">
        <v>40</v>
      </c>
      <c r="F201" s="141">
        <v>0</v>
      </c>
      <c r="G201" s="141" t="s">
        <v>935</v>
      </c>
      <c r="H201" s="75">
        <v>0</v>
      </c>
      <c r="I201" s="75" t="s">
        <v>935</v>
      </c>
      <c r="J201" s="143"/>
    </row>
    <row r="202" spans="1:10" ht="12.75" customHeight="1">
      <c r="A202" s="75" t="s">
        <v>554</v>
      </c>
      <c r="B202" s="141" t="s">
        <v>559</v>
      </c>
      <c r="C202" s="141" t="s">
        <v>560</v>
      </c>
      <c r="D202" s="75">
        <v>365</v>
      </c>
      <c r="E202" s="75" t="s">
        <v>40</v>
      </c>
      <c r="F202" s="141">
        <v>0</v>
      </c>
      <c r="G202" s="141" t="s">
        <v>935</v>
      </c>
      <c r="H202" s="75">
        <v>0</v>
      </c>
      <c r="I202" s="75" t="s">
        <v>935</v>
      </c>
      <c r="J202" s="143"/>
    </row>
    <row r="203" spans="1:10" ht="12.75" customHeight="1">
      <c r="A203" s="75" t="s">
        <v>554</v>
      </c>
      <c r="B203" s="75" t="s">
        <v>561</v>
      </c>
      <c r="C203" s="75" t="s">
        <v>562</v>
      </c>
      <c r="D203" s="75">
        <v>365</v>
      </c>
      <c r="E203" s="75" t="s">
        <v>40</v>
      </c>
      <c r="F203" s="75">
        <v>2</v>
      </c>
      <c r="G203" s="75" t="s">
        <v>34</v>
      </c>
      <c r="H203" s="75">
        <v>0</v>
      </c>
      <c r="I203" s="75" t="s">
        <v>34</v>
      </c>
      <c r="J203" s="75">
        <v>2.87</v>
      </c>
    </row>
    <row r="204" spans="1:10" ht="12.75" customHeight="1">
      <c r="A204" s="75" t="s">
        <v>554</v>
      </c>
      <c r="B204" s="141" t="s">
        <v>563</v>
      </c>
      <c r="C204" s="141" t="s">
        <v>564</v>
      </c>
      <c r="D204" s="75">
        <v>365</v>
      </c>
      <c r="E204" s="75" t="s">
        <v>40</v>
      </c>
      <c r="F204" s="141">
        <v>0</v>
      </c>
      <c r="G204" s="141" t="s">
        <v>935</v>
      </c>
      <c r="H204" s="75">
        <v>0</v>
      </c>
      <c r="I204" s="75" t="s">
        <v>935</v>
      </c>
      <c r="J204" s="143"/>
    </row>
    <row r="205" spans="1:10" ht="12.75" customHeight="1">
      <c r="A205" s="75" t="s">
        <v>554</v>
      </c>
      <c r="B205" s="75" t="s">
        <v>565</v>
      </c>
      <c r="C205" s="75" t="s">
        <v>566</v>
      </c>
      <c r="D205" s="75">
        <v>365</v>
      </c>
      <c r="E205" s="75" t="s">
        <v>40</v>
      </c>
      <c r="F205" s="75">
        <v>2</v>
      </c>
      <c r="G205" s="75" t="s">
        <v>34</v>
      </c>
      <c r="H205" s="75">
        <v>0</v>
      </c>
      <c r="I205" s="75" t="s">
        <v>34</v>
      </c>
      <c r="J205" s="75">
        <v>0.04</v>
      </c>
    </row>
    <row r="206" spans="1:10" ht="12.75" customHeight="1">
      <c r="A206" s="75" t="s">
        <v>554</v>
      </c>
      <c r="B206" s="141" t="s">
        <v>567</v>
      </c>
      <c r="C206" s="141" t="s">
        <v>568</v>
      </c>
      <c r="D206" s="75">
        <v>365</v>
      </c>
      <c r="E206" s="75" t="s">
        <v>40</v>
      </c>
      <c r="F206" s="141">
        <v>0</v>
      </c>
      <c r="G206" s="141" t="s">
        <v>935</v>
      </c>
      <c r="H206" s="75">
        <v>0</v>
      </c>
      <c r="I206" s="75" t="s">
        <v>935</v>
      </c>
      <c r="J206" s="143"/>
    </row>
    <row r="207" spans="1:10" ht="12.75" customHeight="1">
      <c r="A207" s="75" t="s">
        <v>554</v>
      </c>
      <c r="B207" s="141" t="s">
        <v>569</v>
      </c>
      <c r="C207" s="141" t="s">
        <v>570</v>
      </c>
      <c r="D207" s="75">
        <v>365</v>
      </c>
      <c r="E207" s="75" t="s">
        <v>40</v>
      </c>
      <c r="F207" s="141">
        <v>0</v>
      </c>
      <c r="G207" s="141" t="s">
        <v>935</v>
      </c>
      <c r="H207" s="75">
        <v>0</v>
      </c>
      <c r="I207" s="75" t="s">
        <v>935</v>
      </c>
      <c r="J207" s="143"/>
    </row>
    <row r="208" spans="1:10" ht="12.75" customHeight="1">
      <c r="A208" s="75" t="s">
        <v>554</v>
      </c>
      <c r="B208" s="141" t="s">
        <v>571</v>
      </c>
      <c r="C208" s="141" t="s">
        <v>572</v>
      </c>
      <c r="D208" s="75">
        <v>365</v>
      </c>
      <c r="E208" s="75" t="s">
        <v>40</v>
      </c>
      <c r="F208" s="141">
        <v>0</v>
      </c>
      <c r="G208" s="141" t="s">
        <v>935</v>
      </c>
      <c r="H208" s="75">
        <v>0</v>
      </c>
      <c r="I208" s="75" t="s">
        <v>935</v>
      </c>
      <c r="J208" s="143"/>
    </row>
    <row r="209" spans="1:10" ht="12.75" customHeight="1">
      <c r="A209" s="75" t="s">
        <v>554</v>
      </c>
      <c r="B209" s="141" t="s">
        <v>573</v>
      </c>
      <c r="C209" s="141" t="s">
        <v>574</v>
      </c>
      <c r="D209" s="75">
        <v>365</v>
      </c>
      <c r="E209" s="75" t="s">
        <v>40</v>
      </c>
      <c r="F209" s="141">
        <v>0</v>
      </c>
      <c r="G209" s="141" t="s">
        <v>935</v>
      </c>
      <c r="H209" s="75">
        <v>0</v>
      </c>
      <c r="I209" s="75" t="s">
        <v>935</v>
      </c>
      <c r="J209" s="143"/>
    </row>
    <row r="210" spans="1:10" ht="12.75" customHeight="1">
      <c r="A210" s="75" t="s">
        <v>554</v>
      </c>
      <c r="B210" s="141" t="s">
        <v>575</v>
      </c>
      <c r="C210" s="141" t="s">
        <v>576</v>
      </c>
      <c r="D210" s="75">
        <v>365</v>
      </c>
      <c r="E210" s="75" t="s">
        <v>40</v>
      </c>
      <c r="F210" s="141">
        <v>0</v>
      </c>
      <c r="G210" s="141" t="s">
        <v>935</v>
      </c>
      <c r="H210" s="75">
        <v>0</v>
      </c>
      <c r="I210" s="75" t="s">
        <v>935</v>
      </c>
      <c r="J210" s="143"/>
    </row>
    <row r="211" spans="1:10" ht="12.75" customHeight="1">
      <c r="A211" s="75" t="s">
        <v>554</v>
      </c>
      <c r="B211" s="75" t="s">
        <v>577</v>
      </c>
      <c r="C211" s="75" t="s">
        <v>578</v>
      </c>
      <c r="D211" s="75">
        <v>365</v>
      </c>
      <c r="E211" s="75" t="s">
        <v>40</v>
      </c>
      <c r="F211" s="75">
        <v>2</v>
      </c>
      <c r="G211" s="75" t="s">
        <v>34</v>
      </c>
      <c r="H211" s="75">
        <v>0</v>
      </c>
      <c r="I211" s="75" t="s">
        <v>34</v>
      </c>
      <c r="J211" s="75">
        <v>0.28999999999999998</v>
      </c>
    </row>
    <row r="212" spans="1:10" ht="12.75" customHeight="1">
      <c r="A212" s="75" t="s">
        <v>554</v>
      </c>
      <c r="B212" s="75" t="s">
        <v>579</v>
      </c>
      <c r="C212" s="75" t="s">
        <v>580</v>
      </c>
      <c r="D212" s="75">
        <v>365</v>
      </c>
      <c r="E212" s="75" t="s">
        <v>40</v>
      </c>
      <c r="F212" s="75">
        <v>3</v>
      </c>
      <c r="G212" s="75" t="s">
        <v>935</v>
      </c>
      <c r="H212" s="75">
        <v>0</v>
      </c>
      <c r="I212" s="75" t="s">
        <v>935</v>
      </c>
      <c r="J212" s="75">
        <v>0.67</v>
      </c>
    </row>
    <row r="213" spans="1:10" ht="12.75" customHeight="1">
      <c r="A213" s="75" t="s">
        <v>554</v>
      </c>
      <c r="B213" s="75" t="s">
        <v>581</v>
      </c>
      <c r="C213" s="75" t="s">
        <v>582</v>
      </c>
      <c r="D213" s="75">
        <v>365</v>
      </c>
      <c r="E213" s="75" t="s">
        <v>40</v>
      </c>
      <c r="F213" s="75">
        <v>2</v>
      </c>
      <c r="G213" s="75" t="s">
        <v>34</v>
      </c>
      <c r="H213" s="75">
        <v>0</v>
      </c>
      <c r="I213" s="75" t="s">
        <v>34</v>
      </c>
      <c r="J213" s="75">
        <v>0.28999999999999998</v>
      </c>
    </row>
    <row r="214" spans="1:10" ht="12.75" customHeight="1">
      <c r="A214" s="75" t="s">
        <v>554</v>
      </c>
      <c r="B214" s="141" t="s">
        <v>583</v>
      </c>
      <c r="C214" s="141" t="s">
        <v>584</v>
      </c>
      <c r="D214" s="75">
        <v>365</v>
      </c>
      <c r="E214" s="75" t="s">
        <v>40</v>
      </c>
      <c r="F214" s="141">
        <v>0</v>
      </c>
      <c r="G214" s="141" t="s">
        <v>935</v>
      </c>
      <c r="H214" s="75">
        <v>0</v>
      </c>
      <c r="I214" s="75" t="s">
        <v>935</v>
      </c>
      <c r="J214" s="143"/>
    </row>
    <row r="215" spans="1:10" ht="12.75" customHeight="1">
      <c r="A215" s="75" t="s">
        <v>554</v>
      </c>
      <c r="B215" s="141" t="s">
        <v>585</v>
      </c>
      <c r="C215" s="141" t="s">
        <v>586</v>
      </c>
      <c r="D215" s="75">
        <v>365</v>
      </c>
      <c r="E215" s="75" t="s">
        <v>40</v>
      </c>
      <c r="F215" s="141">
        <v>0</v>
      </c>
      <c r="G215" s="141" t="s">
        <v>935</v>
      </c>
      <c r="H215" s="75">
        <v>0</v>
      </c>
      <c r="I215" s="75" t="s">
        <v>935</v>
      </c>
      <c r="J215" s="143"/>
    </row>
    <row r="216" spans="1:10" ht="12.75" customHeight="1">
      <c r="A216" s="75" t="s">
        <v>554</v>
      </c>
      <c r="B216" s="75" t="s">
        <v>587</v>
      </c>
      <c r="C216" s="75" t="s">
        <v>588</v>
      </c>
      <c r="D216" s="75">
        <v>365</v>
      </c>
      <c r="E216" s="75" t="s">
        <v>40</v>
      </c>
      <c r="F216" s="75">
        <v>3</v>
      </c>
      <c r="G216" s="75" t="s">
        <v>935</v>
      </c>
      <c r="H216" s="75">
        <v>0</v>
      </c>
      <c r="I216" s="75" t="s">
        <v>935</v>
      </c>
      <c r="J216" s="75">
        <v>0.26</v>
      </c>
    </row>
    <row r="217" spans="1:10" ht="12.75" customHeight="1">
      <c r="A217" s="75" t="s">
        <v>554</v>
      </c>
      <c r="B217" s="75" t="s">
        <v>589</v>
      </c>
      <c r="C217" s="75" t="s">
        <v>590</v>
      </c>
      <c r="D217" s="75">
        <v>365</v>
      </c>
      <c r="E217" s="75" t="s">
        <v>40</v>
      </c>
      <c r="F217" s="75">
        <v>2</v>
      </c>
      <c r="G217" s="75" t="s">
        <v>34</v>
      </c>
      <c r="H217" s="75">
        <v>0</v>
      </c>
      <c r="I217" s="75" t="s">
        <v>34</v>
      </c>
      <c r="J217" s="75">
        <v>0.3</v>
      </c>
    </row>
    <row r="218" spans="1:10" ht="12.75" customHeight="1">
      <c r="A218" s="75" t="s">
        <v>554</v>
      </c>
      <c r="B218" s="141" t="s">
        <v>591</v>
      </c>
      <c r="C218" s="141" t="s">
        <v>592</v>
      </c>
      <c r="D218" s="75">
        <v>365</v>
      </c>
      <c r="E218" s="75" t="s">
        <v>40</v>
      </c>
      <c r="F218" s="141">
        <v>0</v>
      </c>
      <c r="G218" s="141" t="s">
        <v>935</v>
      </c>
      <c r="H218" s="75">
        <v>0</v>
      </c>
      <c r="I218" s="75" t="s">
        <v>935</v>
      </c>
      <c r="J218" s="143"/>
    </row>
    <row r="219" spans="1:10" ht="12.75" customHeight="1">
      <c r="A219" s="75" t="s">
        <v>554</v>
      </c>
      <c r="B219" s="141" t="s">
        <v>593</v>
      </c>
      <c r="C219" s="141" t="s">
        <v>594</v>
      </c>
      <c r="D219" s="75">
        <v>365</v>
      </c>
      <c r="E219" s="75" t="s">
        <v>40</v>
      </c>
      <c r="F219" s="141">
        <v>0</v>
      </c>
      <c r="G219" s="141" t="s">
        <v>935</v>
      </c>
      <c r="H219" s="75">
        <v>0</v>
      </c>
      <c r="I219" s="75" t="s">
        <v>935</v>
      </c>
      <c r="J219" s="143"/>
    </row>
    <row r="220" spans="1:10" ht="12.75" customHeight="1">
      <c r="A220" s="75" t="s">
        <v>554</v>
      </c>
      <c r="B220" s="141" t="s">
        <v>595</v>
      </c>
      <c r="C220" s="141" t="s">
        <v>427</v>
      </c>
      <c r="D220" s="75">
        <v>365</v>
      </c>
      <c r="E220" s="75" t="s">
        <v>40</v>
      </c>
      <c r="F220" s="141">
        <v>0</v>
      </c>
      <c r="G220" s="141" t="s">
        <v>935</v>
      </c>
      <c r="H220" s="75">
        <v>0</v>
      </c>
      <c r="I220" s="75" t="s">
        <v>935</v>
      </c>
      <c r="J220" s="143"/>
    </row>
    <row r="221" spans="1:10" ht="12.75" customHeight="1">
      <c r="A221" s="75" t="s">
        <v>554</v>
      </c>
      <c r="B221" s="75" t="s">
        <v>596</v>
      </c>
      <c r="C221" s="75" t="s">
        <v>597</v>
      </c>
      <c r="D221" s="75">
        <v>365</v>
      </c>
      <c r="E221" s="75" t="s">
        <v>40</v>
      </c>
      <c r="F221" s="75">
        <v>2</v>
      </c>
      <c r="G221" s="75" t="s">
        <v>34</v>
      </c>
      <c r="H221" s="75">
        <v>0</v>
      </c>
      <c r="I221" s="75" t="s">
        <v>34</v>
      </c>
      <c r="J221" s="75">
        <v>1.21</v>
      </c>
    </row>
    <row r="222" spans="1:10" ht="12.75" customHeight="1">
      <c r="A222" s="75" t="s">
        <v>554</v>
      </c>
      <c r="B222" s="75" t="s">
        <v>598</v>
      </c>
      <c r="C222" s="75" t="s">
        <v>599</v>
      </c>
      <c r="D222" s="75">
        <v>365</v>
      </c>
      <c r="E222" s="75" t="s">
        <v>40</v>
      </c>
      <c r="F222" s="75">
        <v>2</v>
      </c>
      <c r="G222" s="75" t="s">
        <v>34</v>
      </c>
      <c r="H222" s="75">
        <v>0</v>
      </c>
      <c r="I222" s="75" t="s">
        <v>34</v>
      </c>
      <c r="J222" s="75">
        <v>0.93</v>
      </c>
    </row>
    <row r="223" spans="1:10" ht="12.75" customHeight="1">
      <c r="A223" s="75" t="s">
        <v>554</v>
      </c>
      <c r="B223" s="141" t="s">
        <v>600</v>
      </c>
      <c r="C223" s="141" t="s">
        <v>601</v>
      </c>
      <c r="D223" s="75">
        <v>365</v>
      </c>
      <c r="E223" s="75" t="s">
        <v>40</v>
      </c>
      <c r="F223" s="141">
        <v>0</v>
      </c>
      <c r="G223" s="141" t="s">
        <v>935</v>
      </c>
      <c r="H223" s="75">
        <v>0</v>
      </c>
      <c r="I223" s="75" t="s">
        <v>935</v>
      </c>
      <c r="J223" s="143"/>
    </row>
    <row r="224" spans="1:10" ht="12.75" customHeight="1">
      <c r="A224" s="75" t="s">
        <v>554</v>
      </c>
      <c r="B224" s="141" t="s">
        <v>602</v>
      </c>
      <c r="C224" s="141" t="s">
        <v>603</v>
      </c>
      <c r="D224" s="75">
        <v>365</v>
      </c>
      <c r="E224" s="75" t="s">
        <v>40</v>
      </c>
      <c r="F224" s="141">
        <v>0</v>
      </c>
      <c r="G224" s="141" t="s">
        <v>935</v>
      </c>
      <c r="H224" s="75">
        <v>0</v>
      </c>
      <c r="I224" s="75" t="s">
        <v>935</v>
      </c>
      <c r="J224" s="143"/>
    </row>
    <row r="225" spans="1:10" ht="12.75" customHeight="1">
      <c r="A225" s="75" t="s">
        <v>554</v>
      </c>
      <c r="B225" s="141" t="s">
        <v>604</v>
      </c>
      <c r="C225" s="141" t="s">
        <v>605</v>
      </c>
      <c r="D225" s="75">
        <v>365</v>
      </c>
      <c r="E225" s="75" t="s">
        <v>40</v>
      </c>
      <c r="F225" s="141">
        <v>0</v>
      </c>
      <c r="G225" s="141" t="s">
        <v>935</v>
      </c>
      <c r="H225" s="75">
        <v>0</v>
      </c>
      <c r="I225" s="75" t="s">
        <v>935</v>
      </c>
      <c r="J225" s="143"/>
    </row>
    <row r="226" spans="1:10" ht="12.75" customHeight="1">
      <c r="A226" s="75" t="s">
        <v>554</v>
      </c>
      <c r="B226" s="141" t="s">
        <v>606</v>
      </c>
      <c r="C226" s="141" t="s">
        <v>607</v>
      </c>
      <c r="D226" s="75">
        <v>365</v>
      </c>
      <c r="E226" s="75" t="s">
        <v>40</v>
      </c>
      <c r="F226" s="141">
        <v>0</v>
      </c>
      <c r="G226" s="141" t="s">
        <v>935</v>
      </c>
      <c r="H226" s="75">
        <v>0</v>
      </c>
      <c r="I226" s="75" t="s">
        <v>935</v>
      </c>
      <c r="J226" s="143"/>
    </row>
    <row r="227" spans="1:10" ht="12.75" customHeight="1">
      <c r="A227" s="75" t="s">
        <v>554</v>
      </c>
      <c r="B227" s="141" t="s">
        <v>608</v>
      </c>
      <c r="C227" s="141" t="s">
        <v>609</v>
      </c>
      <c r="D227" s="75">
        <v>365</v>
      </c>
      <c r="E227" s="75" t="s">
        <v>40</v>
      </c>
      <c r="F227" s="141">
        <v>0</v>
      </c>
      <c r="G227" s="141" t="s">
        <v>935</v>
      </c>
      <c r="H227" s="75">
        <v>0</v>
      </c>
      <c r="I227" s="75" t="s">
        <v>935</v>
      </c>
      <c r="J227" s="143"/>
    </row>
    <row r="228" spans="1:10" ht="12.75" customHeight="1">
      <c r="A228" s="75" t="s">
        <v>554</v>
      </c>
      <c r="B228" s="141" t="s">
        <v>610</v>
      </c>
      <c r="C228" s="141" t="s">
        <v>611</v>
      </c>
      <c r="D228" s="75">
        <v>365</v>
      </c>
      <c r="E228" s="75" t="s">
        <v>40</v>
      </c>
      <c r="F228" s="141">
        <v>0</v>
      </c>
      <c r="G228" s="141" t="s">
        <v>935</v>
      </c>
      <c r="H228" s="75">
        <v>0</v>
      </c>
      <c r="I228" s="75" t="s">
        <v>935</v>
      </c>
      <c r="J228" s="143"/>
    </row>
    <row r="229" spans="1:10" ht="12.75" customHeight="1">
      <c r="A229" s="75" t="s">
        <v>554</v>
      </c>
      <c r="B229" s="141" t="s">
        <v>612</v>
      </c>
      <c r="C229" s="141" t="s">
        <v>613</v>
      </c>
      <c r="D229" s="75">
        <v>365</v>
      </c>
      <c r="E229" s="75" t="s">
        <v>40</v>
      </c>
      <c r="F229" s="141">
        <v>0</v>
      </c>
      <c r="G229" s="141" t="s">
        <v>935</v>
      </c>
      <c r="H229" s="75">
        <v>0</v>
      </c>
      <c r="I229" s="75" t="s">
        <v>935</v>
      </c>
      <c r="J229" s="143"/>
    </row>
    <row r="230" spans="1:10" ht="12.75" customHeight="1">
      <c r="A230" s="75" t="s">
        <v>554</v>
      </c>
      <c r="B230" s="141" t="s">
        <v>614</v>
      </c>
      <c r="C230" s="141" t="s">
        <v>615</v>
      </c>
      <c r="D230" s="75">
        <v>365</v>
      </c>
      <c r="E230" s="75" t="s">
        <v>40</v>
      </c>
      <c r="F230" s="141">
        <v>0</v>
      </c>
      <c r="G230" s="141" t="s">
        <v>935</v>
      </c>
      <c r="H230" s="75">
        <v>0</v>
      </c>
      <c r="I230" s="75" t="s">
        <v>935</v>
      </c>
      <c r="J230" s="143"/>
    </row>
    <row r="231" spans="1:10" ht="12.75" customHeight="1">
      <c r="A231" s="75" t="s">
        <v>554</v>
      </c>
      <c r="B231" s="141" t="s">
        <v>616</v>
      </c>
      <c r="C231" s="141" t="s">
        <v>617</v>
      </c>
      <c r="D231" s="75">
        <v>365</v>
      </c>
      <c r="E231" s="75" t="s">
        <v>40</v>
      </c>
      <c r="F231" s="141">
        <v>0</v>
      </c>
      <c r="G231" s="141" t="s">
        <v>935</v>
      </c>
      <c r="H231" s="75">
        <v>0</v>
      </c>
      <c r="I231" s="75" t="s">
        <v>935</v>
      </c>
      <c r="J231" s="143"/>
    </row>
    <row r="232" spans="1:10" ht="12.75" customHeight="1">
      <c r="A232" s="75" t="s">
        <v>554</v>
      </c>
      <c r="B232" s="141" t="s">
        <v>618</v>
      </c>
      <c r="C232" s="141" t="s">
        <v>619</v>
      </c>
      <c r="D232" s="75">
        <v>365</v>
      </c>
      <c r="E232" s="75" t="s">
        <v>40</v>
      </c>
      <c r="F232" s="141">
        <v>0</v>
      </c>
      <c r="G232" s="141" t="s">
        <v>935</v>
      </c>
      <c r="H232" s="75">
        <v>0</v>
      </c>
      <c r="I232" s="75" t="s">
        <v>935</v>
      </c>
      <c r="J232" s="143"/>
    </row>
    <row r="233" spans="1:10" ht="12.75" customHeight="1">
      <c r="A233" s="75" t="s">
        <v>554</v>
      </c>
      <c r="B233" s="141" t="s">
        <v>620</v>
      </c>
      <c r="C233" s="141" t="s">
        <v>621</v>
      </c>
      <c r="D233" s="75">
        <v>365</v>
      </c>
      <c r="E233" s="75" t="s">
        <v>40</v>
      </c>
      <c r="F233" s="141">
        <v>0</v>
      </c>
      <c r="G233" s="141" t="s">
        <v>935</v>
      </c>
      <c r="H233" s="75">
        <v>0</v>
      </c>
      <c r="I233" s="75" t="s">
        <v>935</v>
      </c>
      <c r="J233" s="143"/>
    </row>
    <row r="234" spans="1:10" ht="12.75" customHeight="1">
      <c r="A234" s="75" t="s">
        <v>554</v>
      </c>
      <c r="B234" s="75" t="s">
        <v>622</v>
      </c>
      <c r="C234" s="75" t="s">
        <v>623</v>
      </c>
      <c r="D234" s="75">
        <v>365</v>
      </c>
      <c r="E234" s="75" t="s">
        <v>40</v>
      </c>
      <c r="F234" s="75">
        <v>3</v>
      </c>
      <c r="G234" s="75" t="s">
        <v>935</v>
      </c>
      <c r="H234" s="75">
        <v>0</v>
      </c>
      <c r="I234" s="75" t="s">
        <v>935</v>
      </c>
      <c r="J234" s="75">
        <v>0.78</v>
      </c>
    </row>
    <row r="235" spans="1:10" ht="12.75" customHeight="1">
      <c r="A235" s="75" t="s">
        <v>554</v>
      </c>
      <c r="B235" s="141" t="s">
        <v>624</v>
      </c>
      <c r="C235" s="141" t="s">
        <v>625</v>
      </c>
      <c r="D235" s="75">
        <v>365</v>
      </c>
      <c r="E235" s="75" t="s">
        <v>40</v>
      </c>
      <c r="F235" s="141">
        <v>0</v>
      </c>
      <c r="G235" s="141" t="s">
        <v>935</v>
      </c>
      <c r="H235" s="75">
        <v>0</v>
      </c>
      <c r="I235" s="75" t="s">
        <v>935</v>
      </c>
      <c r="J235" s="143"/>
    </row>
    <row r="236" spans="1:10" ht="12.75" customHeight="1">
      <c r="A236" s="75" t="s">
        <v>554</v>
      </c>
      <c r="B236" s="141" t="s">
        <v>626</v>
      </c>
      <c r="C236" s="141" t="s">
        <v>627</v>
      </c>
      <c r="D236" s="75">
        <v>365</v>
      </c>
      <c r="E236" s="75" t="s">
        <v>40</v>
      </c>
      <c r="F236" s="141">
        <v>0</v>
      </c>
      <c r="G236" s="141" t="s">
        <v>935</v>
      </c>
      <c r="H236" s="75">
        <v>0</v>
      </c>
      <c r="I236" s="75" t="s">
        <v>935</v>
      </c>
      <c r="J236" s="143"/>
    </row>
    <row r="237" spans="1:10" ht="12.75" customHeight="1">
      <c r="A237" s="75" t="s">
        <v>554</v>
      </c>
      <c r="B237" s="141" t="s">
        <v>628</v>
      </c>
      <c r="C237" s="141" t="s">
        <v>629</v>
      </c>
      <c r="D237" s="75">
        <v>365</v>
      </c>
      <c r="E237" s="75" t="s">
        <v>40</v>
      </c>
      <c r="F237" s="141">
        <v>0</v>
      </c>
      <c r="G237" s="141" t="s">
        <v>935</v>
      </c>
      <c r="H237" s="75">
        <v>0</v>
      </c>
      <c r="I237" s="75" t="s">
        <v>935</v>
      </c>
      <c r="J237" s="143"/>
    </row>
    <row r="238" spans="1:10" ht="12.75" customHeight="1">
      <c r="A238" s="75" t="s">
        <v>554</v>
      </c>
      <c r="B238" s="141" t="s">
        <v>630</v>
      </c>
      <c r="C238" s="141" t="s">
        <v>631</v>
      </c>
      <c r="D238" s="75">
        <v>365</v>
      </c>
      <c r="E238" s="75" t="s">
        <v>40</v>
      </c>
      <c r="F238" s="141">
        <v>0</v>
      </c>
      <c r="G238" s="141" t="s">
        <v>935</v>
      </c>
      <c r="H238" s="75">
        <v>0</v>
      </c>
      <c r="I238" s="75" t="s">
        <v>935</v>
      </c>
      <c r="J238" s="143"/>
    </row>
    <row r="239" spans="1:10" ht="12.75" customHeight="1">
      <c r="A239" s="75" t="s">
        <v>554</v>
      </c>
      <c r="B239" s="141" t="s">
        <v>632</v>
      </c>
      <c r="C239" s="141" t="s">
        <v>633</v>
      </c>
      <c r="D239" s="75">
        <v>365</v>
      </c>
      <c r="E239" s="75" t="s">
        <v>40</v>
      </c>
      <c r="F239" s="141">
        <v>0</v>
      </c>
      <c r="G239" s="141" t="s">
        <v>935</v>
      </c>
      <c r="H239" s="75">
        <v>0</v>
      </c>
      <c r="I239" s="75" t="s">
        <v>935</v>
      </c>
      <c r="J239" s="143"/>
    </row>
    <row r="240" spans="1:10" ht="12.75" customHeight="1">
      <c r="A240" s="75" t="s">
        <v>554</v>
      </c>
      <c r="B240" s="141" t="s">
        <v>634</v>
      </c>
      <c r="C240" s="141" t="s">
        <v>635</v>
      </c>
      <c r="D240" s="75">
        <v>365</v>
      </c>
      <c r="E240" s="75" t="s">
        <v>40</v>
      </c>
      <c r="F240" s="141">
        <v>0</v>
      </c>
      <c r="G240" s="141" t="s">
        <v>935</v>
      </c>
      <c r="H240" s="75">
        <v>0</v>
      </c>
      <c r="I240" s="75" t="s">
        <v>935</v>
      </c>
      <c r="J240" s="143"/>
    </row>
    <row r="241" spans="1:10" ht="12.75" customHeight="1">
      <c r="A241" s="75" t="s">
        <v>554</v>
      </c>
      <c r="B241" s="141" t="s">
        <v>636</v>
      </c>
      <c r="C241" s="141" t="s">
        <v>637</v>
      </c>
      <c r="D241" s="75">
        <v>365</v>
      </c>
      <c r="E241" s="75" t="s">
        <v>40</v>
      </c>
      <c r="F241" s="141">
        <v>0</v>
      </c>
      <c r="G241" s="141" t="s">
        <v>935</v>
      </c>
      <c r="H241" s="75">
        <v>0</v>
      </c>
      <c r="I241" s="75" t="s">
        <v>935</v>
      </c>
      <c r="J241" s="143"/>
    </row>
    <row r="242" spans="1:10" ht="12.75" customHeight="1">
      <c r="A242" s="75" t="s">
        <v>554</v>
      </c>
      <c r="B242" s="141" t="s">
        <v>638</v>
      </c>
      <c r="C242" s="141" t="s">
        <v>639</v>
      </c>
      <c r="D242" s="75">
        <v>365</v>
      </c>
      <c r="E242" s="75" t="s">
        <v>40</v>
      </c>
      <c r="F242" s="141">
        <v>0</v>
      </c>
      <c r="G242" s="141" t="s">
        <v>935</v>
      </c>
      <c r="H242" s="75">
        <v>0</v>
      </c>
      <c r="I242" s="75" t="s">
        <v>935</v>
      </c>
      <c r="J242" s="143"/>
    </row>
    <row r="243" spans="1:10" ht="12.75" customHeight="1">
      <c r="A243" s="75" t="s">
        <v>554</v>
      </c>
      <c r="B243" s="141" t="s">
        <v>640</v>
      </c>
      <c r="C243" s="141" t="s">
        <v>641</v>
      </c>
      <c r="D243" s="75">
        <v>365</v>
      </c>
      <c r="E243" s="75" t="s">
        <v>40</v>
      </c>
      <c r="F243" s="141">
        <v>0</v>
      </c>
      <c r="G243" s="141" t="s">
        <v>935</v>
      </c>
      <c r="H243" s="75">
        <v>0</v>
      </c>
      <c r="I243" s="75" t="s">
        <v>935</v>
      </c>
      <c r="J243" s="143"/>
    </row>
    <row r="244" spans="1:10" ht="12.75" customHeight="1">
      <c r="A244" s="75" t="s">
        <v>554</v>
      </c>
      <c r="B244" s="75" t="s">
        <v>642</v>
      </c>
      <c r="C244" s="75" t="s">
        <v>643</v>
      </c>
      <c r="D244" s="75">
        <v>365</v>
      </c>
      <c r="E244" s="75" t="s">
        <v>40</v>
      </c>
      <c r="F244" s="75">
        <v>3</v>
      </c>
      <c r="G244" s="75" t="s">
        <v>935</v>
      </c>
      <c r="H244" s="75">
        <v>0</v>
      </c>
      <c r="I244" s="75" t="s">
        <v>935</v>
      </c>
      <c r="J244" s="75">
        <v>0.1</v>
      </c>
    </row>
    <row r="245" spans="1:10" ht="12.75" customHeight="1">
      <c r="A245" s="75" t="s">
        <v>554</v>
      </c>
      <c r="B245" s="75" t="s">
        <v>644</v>
      </c>
      <c r="C245" s="75" t="s">
        <v>645</v>
      </c>
      <c r="D245" s="75">
        <v>365</v>
      </c>
      <c r="E245" s="75" t="s">
        <v>40</v>
      </c>
      <c r="F245" s="75">
        <v>2</v>
      </c>
      <c r="G245" s="75" t="s">
        <v>34</v>
      </c>
      <c r="H245" s="75">
        <v>0</v>
      </c>
      <c r="I245" s="75" t="s">
        <v>34</v>
      </c>
      <c r="J245" s="75">
        <v>2.35</v>
      </c>
    </row>
    <row r="246" spans="1:10" ht="12.75" customHeight="1">
      <c r="A246" s="75" t="s">
        <v>554</v>
      </c>
      <c r="B246" s="141" t="s">
        <v>646</v>
      </c>
      <c r="C246" s="141" t="s">
        <v>647</v>
      </c>
      <c r="D246" s="75">
        <v>365</v>
      </c>
      <c r="E246" s="75" t="s">
        <v>40</v>
      </c>
      <c r="F246" s="141">
        <v>0</v>
      </c>
      <c r="G246" s="141" t="s">
        <v>935</v>
      </c>
      <c r="H246" s="75">
        <v>0</v>
      </c>
      <c r="I246" s="75" t="s">
        <v>935</v>
      </c>
      <c r="J246" s="143"/>
    </row>
    <row r="247" spans="1:10" ht="12.75" customHeight="1">
      <c r="A247" s="75" t="s">
        <v>554</v>
      </c>
      <c r="B247" s="141" t="s">
        <v>648</v>
      </c>
      <c r="C247" s="141" t="s">
        <v>649</v>
      </c>
      <c r="D247" s="75">
        <v>365</v>
      </c>
      <c r="E247" s="75" t="s">
        <v>40</v>
      </c>
      <c r="F247" s="141">
        <v>0</v>
      </c>
      <c r="G247" s="141" t="s">
        <v>935</v>
      </c>
      <c r="H247" s="75">
        <v>0</v>
      </c>
      <c r="I247" s="75" t="s">
        <v>935</v>
      </c>
      <c r="J247" s="143"/>
    </row>
    <row r="248" spans="1:10" ht="12.75" customHeight="1">
      <c r="A248" s="75" t="s">
        <v>554</v>
      </c>
      <c r="B248" s="141" t="s">
        <v>650</v>
      </c>
      <c r="C248" s="141" t="s">
        <v>651</v>
      </c>
      <c r="D248" s="75">
        <v>365</v>
      </c>
      <c r="E248" s="75" t="s">
        <v>40</v>
      </c>
      <c r="F248" s="141">
        <v>0</v>
      </c>
      <c r="G248" s="141" t="s">
        <v>935</v>
      </c>
      <c r="H248" s="75">
        <v>0</v>
      </c>
      <c r="I248" s="75" t="s">
        <v>935</v>
      </c>
      <c r="J248" s="143"/>
    </row>
    <row r="249" spans="1:10" ht="12.75" customHeight="1">
      <c r="A249" s="75" t="s">
        <v>554</v>
      </c>
      <c r="B249" s="75" t="s">
        <v>652</v>
      </c>
      <c r="C249" s="75" t="s">
        <v>653</v>
      </c>
      <c r="D249" s="75">
        <v>365</v>
      </c>
      <c r="E249" s="75" t="s">
        <v>40</v>
      </c>
      <c r="F249" s="75">
        <v>3</v>
      </c>
      <c r="G249" s="75" t="s">
        <v>935</v>
      </c>
      <c r="H249" s="75">
        <v>0</v>
      </c>
      <c r="I249" s="75" t="s">
        <v>935</v>
      </c>
      <c r="J249" s="75">
        <v>0.39</v>
      </c>
    </row>
    <row r="250" spans="1:10" ht="12.75" customHeight="1">
      <c r="A250" s="75" t="s">
        <v>554</v>
      </c>
      <c r="B250" s="141" t="s">
        <v>654</v>
      </c>
      <c r="C250" s="141" t="s">
        <v>655</v>
      </c>
      <c r="D250" s="75">
        <v>365</v>
      </c>
      <c r="E250" s="75" t="s">
        <v>40</v>
      </c>
      <c r="F250" s="141">
        <v>0</v>
      </c>
      <c r="G250" s="141" t="s">
        <v>935</v>
      </c>
      <c r="H250" s="75">
        <v>0</v>
      </c>
      <c r="I250" s="75" t="s">
        <v>935</v>
      </c>
      <c r="J250" s="143"/>
    </row>
    <row r="251" spans="1:10" ht="12.75" customHeight="1">
      <c r="A251" s="75" t="s">
        <v>554</v>
      </c>
      <c r="B251" s="75" t="s">
        <v>656</v>
      </c>
      <c r="C251" s="75" t="s">
        <v>657</v>
      </c>
      <c r="D251" s="75">
        <v>365</v>
      </c>
      <c r="E251" s="75" t="s">
        <v>40</v>
      </c>
      <c r="F251" s="75">
        <v>2</v>
      </c>
      <c r="G251" s="75" t="s">
        <v>34</v>
      </c>
      <c r="H251" s="75">
        <v>0</v>
      </c>
      <c r="I251" s="75" t="s">
        <v>34</v>
      </c>
      <c r="J251" s="75">
        <v>0.28999999999999998</v>
      </c>
    </row>
    <row r="252" spans="1:10" ht="12.75" customHeight="1">
      <c r="A252" s="75" t="s">
        <v>554</v>
      </c>
      <c r="B252" s="141" t="s">
        <v>658</v>
      </c>
      <c r="C252" s="141" t="s">
        <v>659</v>
      </c>
      <c r="D252" s="75">
        <v>365</v>
      </c>
      <c r="E252" s="75" t="s">
        <v>40</v>
      </c>
      <c r="F252" s="141">
        <v>0</v>
      </c>
      <c r="G252" s="141" t="s">
        <v>935</v>
      </c>
      <c r="H252" s="75">
        <v>0</v>
      </c>
      <c r="I252" s="75" t="s">
        <v>935</v>
      </c>
      <c r="J252" s="143"/>
    </row>
    <row r="253" spans="1:10" ht="12.75" customHeight="1">
      <c r="A253" s="75" t="s">
        <v>554</v>
      </c>
      <c r="B253" s="141" t="s">
        <v>660</v>
      </c>
      <c r="C253" s="141" t="s">
        <v>661</v>
      </c>
      <c r="D253" s="75">
        <v>365</v>
      </c>
      <c r="E253" s="75" t="s">
        <v>40</v>
      </c>
      <c r="F253" s="141">
        <v>0</v>
      </c>
      <c r="G253" s="141" t="s">
        <v>935</v>
      </c>
      <c r="H253" s="75">
        <v>0</v>
      </c>
      <c r="I253" s="75" t="s">
        <v>935</v>
      </c>
      <c r="J253" s="143"/>
    </row>
    <row r="254" spans="1:10" ht="12.75" customHeight="1">
      <c r="A254" s="75" t="s">
        <v>554</v>
      </c>
      <c r="B254" s="141" t="s">
        <v>662</v>
      </c>
      <c r="C254" s="141" t="s">
        <v>663</v>
      </c>
      <c r="D254" s="75">
        <v>365</v>
      </c>
      <c r="E254" s="75" t="s">
        <v>40</v>
      </c>
      <c r="F254" s="141">
        <v>0</v>
      </c>
      <c r="G254" s="141" t="s">
        <v>935</v>
      </c>
      <c r="H254" s="75">
        <v>0</v>
      </c>
      <c r="I254" s="75" t="s">
        <v>935</v>
      </c>
      <c r="J254" s="143"/>
    </row>
    <row r="255" spans="1:10" ht="12.75" customHeight="1">
      <c r="A255" s="75" t="s">
        <v>554</v>
      </c>
      <c r="B255" s="141" t="s">
        <v>664</v>
      </c>
      <c r="C255" s="141" t="s">
        <v>665</v>
      </c>
      <c r="D255" s="75">
        <v>365</v>
      </c>
      <c r="E255" s="75" t="s">
        <v>40</v>
      </c>
      <c r="F255" s="141">
        <v>0</v>
      </c>
      <c r="G255" s="141" t="s">
        <v>935</v>
      </c>
      <c r="H255" s="75">
        <v>0</v>
      </c>
      <c r="I255" s="75" t="s">
        <v>935</v>
      </c>
      <c r="J255" s="143"/>
    </row>
    <row r="256" spans="1:10" ht="12.75" customHeight="1">
      <c r="A256" s="75" t="s">
        <v>554</v>
      </c>
      <c r="B256" s="75" t="s">
        <v>666</v>
      </c>
      <c r="C256" s="75" t="s">
        <v>667</v>
      </c>
      <c r="D256" s="75">
        <v>365</v>
      </c>
      <c r="E256" s="75" t="s">
        <v>40</v>
      </c>
      <c r="F256" s="75">
        <v>2</v>
      </c>
      <c r="G256" s="75" t="s">
        <v>34</v>
      </c>
      <c r="H256" s="75">
        <v>0</v>
      </c>
      <c r="I256" s="75" t="s">
        <v>34</v>
      </c>
      <c r="J256" s="75">
        <v>0.87</v>
      </c>
    </row>
    <row r="257" spans="1:10" ht="12.75" customHeight="1">
      <c r="A257" s="75" t="s">
        <v>554</v>
      </c>
      <c r="B257" s="141" t="s">
        <v>668</v>
      </c>
      <c r="C257" s="141" t="s">
        <v>669</v>
      </c>
      <c r="D257" s="75">
        <v>365</v>
      </c>
      <c r="E257" s="75" t="s">
        <v>40</v>
      </c>
      <c r="F257" s="141">
        <v>0</v>
      </c>
      <c r="G257" s="141" t="s">
        <v>935</v>
      </c>
      <c r="H257" s="75">
        <v>0</v>
      </c>
      <c r="I257" s="75" t="s">
        <v>935</v>
      </c>
      <c r="J257" s="143"/>
    </row>
    <row r="258" spans="1:10" ht="12.75" customHeight="1">
      <c r="A258" s="75" t="s">
        <v>554</v>
      </c>
      <c r="B258" s="141" t="s">
        <v>670</v>
      </c>
      <c r="C258" s="141" t="s">
        <v>671</v>
      </c>
      <c r="D258" s="75">
        <v>365</v>
      </c>
      <c r="E258" s="75" t="s">
        <v>40</v>
      </c>
      <c r="F258" s="141">
        <v>0</v>
      </c>
      <c r="G258" s="141" t="s">
        <v>935</v>
      </c>
      <c r="H258" s="75">
        <v>0</v>
      </c>
      <c r="I258" s="75" t="s">
        <v>935</v>
      </c>
      <c r="J258" s="143"/>
    </row>
    <row r="259" spans="1:10" ht="12.75" customHeight="1">
      <c r="A259" s="75" t="s">
        <v>554</v>
      </c>
      <c r="B259" s="141" t="s">
        <v>672</v>
      </c>
      <c r="C259" s="141" t="s">
        <v>673</v>
      </c>
      <c r="D259" s="75">
        <v>365</v>
      </c>
      <c r="E259" s="75" t="s">
        <v>40</v>
      </c>
      <c r="F259" s="141">
        <v>0</v>
      </c>
      <c r="G259" s="141" t="s">
        <v>935</v>
      </c>
      <c r="H259" s="75">
        <v>0</v>
      </c>
      <c r="I259" s="75" t="s">
        <v>935</v>
      </c>
      <c r="J259" s="143"/>
    </row>
    <row r="260" spans="1:10" ht="12.75" customHeight="1">
      <c r="A260" s="75" t="s">
        <v>554</v>
      </c>
      <c r="B260" s="141" t="s">
        <v>674</v>
      </c>
      <c r="C260" s="141" t="s">
        <v>675</v>
      </c>
      <c r="D260" s="75">
        <v>365</v>
      </c>
      <c r="E260" s="75" t="s">
        <v>40</v>
      </c>
      <c r="F260" s="141">
        <v>0</v>
      </c>
      <c r="G260" s="141" t="s">
        <v>935</v>
      </c>
      <c r="H260" s="75">
        <v>0</v>
      </c>
      <c r="I260" s="75" t="s">
        <v>935</v>
      </c>
      <c r="J260" s="143"/>
    </row>
    <row r="261" spans="1:10" ht="12.75" customHeight="1">
      <c r="A261" s="75" t="s">
        <v>554</v>
      </c>
      <c r="B261" s="141" t="s">
        <v>676</v>
      </c>
      <c r="C261" s="141" t="s">
        <v>677</v>
      </c>
      <c r="D261" s="75">
        <v>365</v>
      </c>
      <c r="E261" s="75" t="s">
        <v>40</v>
      </c>
      <c r="F261" s="141">
        <v>0</v>
      </c>
      <c r="G261" s="141" t="s">
        <v>935</v>
      </c>
      <c r="H261" s="75">
        <v>0</v>
      </c>
      <c r="I261" s="75" t="s">
        <v>935</v>
      </c>
      <c r="J261" s="143"/>
    </row>
    <row r="262" spans="1:10" ht="12.75" customHeight="1">
      <c r="A262" s="75" t="s">
        <v>554</v>
      </c>
      <c r="B262" s="141" t="s">
        <v>678</v>
      </c>
      <c r="C262" s="141" t="s">
        <v>679</v>
      </c>
      <c r="D262" s="75">
        <v>365</v>
      </c>
      <c r="E262" s="75" t="s">
        <v>40</v>
      </c>
      <c r="F262" s="141">
        <v>0</v>
      </c>
      <c r="G262" s="141" t="s">
        <v>935</v>
      </c>
      <c r="H262" s="75">
        <v>0</v>
      </c>
      <c r="I262" s="75" t="s">
        <v>935</v>
      </c>
      <c r="J262" s="143"/>
    </row>
    <row r="263" spans="1:10" ht="12.75" customHeight="1">
      <c r="A263" s="76" t="s">
        <v>554</v>
      </c>
      <c r="B263" s="150" t="s">
        <v>680</v>
      </c>
      <c r="C263" s="150" t="s">
        <v>681</v>
      </c>
      <c r="D263" s="76">
        <v>365</v>
      </c>
      <c r="E263" s="76" t="s">
        <v>40</v>
      </c>
      <c r="F263" s="150">
        <v>0</v>
      </c>
      <c r="G263" s="150" t="s">
        <v>935</v>
      </c>
      <c r="H263" s="76">
        <v>0</v>
      </c>
      <c r="I263" s="76" t="s">
        <v>935</v>
      </c>
      <c r="J263" s="149"/>
    </row>
    <row r="264" spans="1:10" ht="12.75" customHeight="1">
      <c r="A264" s="30"/>
      <c r="B264" s="29">
        <f>COUNTA(F200:F263)</f>
        <v>64</v>
      </c>
      <c r="C264" s="29"/>
      <c r="D264" s="30"/>
      <c r="E264" s="30"/>
      <c r="F264" s="29">
        <f>COUNTIF(F200:F263, "&gt;0")</f>
        <v>15</v>
      </c>
      <c r="G264" s="30"/>
      <c r="H264" s="29"/>
      <c r="I264" s="30"/>
      <c r="J264" s="144">
        <f>SUM(J200:J263)</f>
        <v>11.639999999999999</v>
      </c>
    </row>
    <row r="265" spans="1:10" ht="12.75" customHeight="1">
      <c r="A265" s="32"/>
      <c r="B265" s="63"/>
      <c r="C265" s="32"/>
      <c r="D265" s="32"/>
      <c r="E265" s="32"/>
      <c r="F265" s="32"/>
      <c r="G265" s="32"/>
      <c r="H265" s="32"/>
      <c r="I265" s="32"/>
      <c r="J265" s="145"/>
    </row>
    <row r="266" spans="1:10" ht="12.75" customHeight="1">
      <c r="A266" s="75" t="s">
        <v>682</v>
      </c>
      <c r="B266" s="141" t="s">
        <v>683</v>
      </c>
      <c r="C266" s="141" t="s">
        <v>684</v>
      </c>
      <c r="D266" s="75">
        <v>365</v>
      </c>
      <c r="E266" s="75" t="s">
        <v>40</v>
      </c>
      <c r="F266" s="141">
        <v>0</v>
      </c>
      <c r="G266" s="141" t="s">
        <v>935</v>
      </c>
      <c r="H266" s="75">
        <v>0</v>
      </c>
      <c r="I266" s="75" t="s">
        <v>935</v>
      </c>
      <c r="J266" s="143"/>
    </row>
    <row r="267" spans="1:10" ht="12.75" customHeight="1">
      <c r="A267" s="75" t="s">
        <v>682</v>
      </c>
      <c r="B267" s="141" t="s">
        <v>685</v>
      </c>
      <c r="C267" s="141" t="s">
        <v>686</v>
      </c>
      <c r="D267" s="75">
        <v>365</v>
      </c>
      <c r="E267" s="75" t="s">
        <v>40</v>
      </c>
      <c r="F267" s="141">
        <v>0</v>
      </c>
      <c r="G267" s="141" t="s">
        <v>935</v>
      </c>
      <c r="H267" s="75">
        <v>0</v>
      </c>
      <c r="I267" s="75" t="s">
        <v>935</v>
      </c>
      <c r="J267" s="143"/>
    </row>
    <row r="268" spans="1:10" ht="12.75" customHeight="1">
      <c r="A268" s="75" t="s">
        <v>682</v>
      </c>
      <c r="B268" s="141" t="s">
        <v>687</v>
      </c>
      <c r="C268" s="141" t="s">
        <v>688</v>
      </c>
      <c r="D268" s="75">
        <v>365</v>
      </c>
      <c r="E268" s="75" t="s">
        <v>40</v>
      </c>
      <c r="F268" s="141">
        <v>0</v>
      </c>
      <c r="G268" s="141" t="s">
        <v>935</v>
      </c>
      <c r="H268" s="75">
        <v>0</v>
      </c>
      <c r="I268" s="75" t="s">
        <v>935</v>
      </c>
      <c r="J268" s="143"/>
    </row>
    <row r="269" spans="1:10" ht="12.75" customHeight="1">
      <c r="A269" s="75" t="s">
        <v>682</v>
      </c>
      <c r="B269" s="141" t="s">
        <v>689</v>
      </c>
      <c r="C269" s="141" t="s">
        <v>690</v>
      </c>
      <c r="D269" s="75">
        <v>365</v>
      </c>
      <c r="E269" s="75" t="s">
        <v>40</v>
      </c>
      <c r="F269" s="141">
        <v>0</v>
      </c>
      <c r="G269" s="141" t="s">
        <v>935</v>
      </c>
      <c r="H269" s="75">
        <v>0</v>
      </c>
      <c r="I269" s="75" t="s">
        <v>935</v>
      </c>
      <c r="J269" s="143"/>
    </row>
    <row r="270" spans="1:10" ht="12.75" customHeight="1">
      <c r="A270" s="75" t="s">
        <v>682</v>
      </c>
      <c r="B270" s="141" t="s">
        <v>691</v>
      </c>
      <c r="C270" s="141" t="s">
        <v>692</v>
      </c>
      <c r="D270" s="75">
        <v>365</v>
      </c>
      <c r="E270" s="75" t="s">
        <v>40</v>
      </c>
      <c r="F270" s="141">
        <v>0</v>
      </c>
      <c r="G270" s="141" t="s">
        <v>935</v>
      </c>
      <c r="H270" s="75">
        <v>0</v>
      </c>
      <c r="I270" s="75" t="s">
        <v>935</v>
      </c>
      <c r="J270" s="143"/>
    </row>
    <row r="271" spans="1:10" ht="12.75" customHeight="1">
      <c r="A271" s="75" t="s">
        <v>682</v>
      </c>
      <c r="B271" s="141" t="s">
        <v>693</v>
      </c>
      <c r="C271" s="141" t="s">
        <v>694</v>
      </c>
      <c r="D271" s="75">
        <v>365</v>
      </c>
      <c r="E271" s="75" t="s">
        <v>40</v>
      </c>
      <c r="F271" s="141">
        <v>0</v>
      </c>
      <c r="G271" s="141" t="s">
        <v>935</v>
      </c>
      <c r="H271" s="75">
        <v>0</v>
      </c>
      <c r="I271" s="75" t="s">
        <v>935</v>
      </c>
      <c r="J271" s="143"/>
    </row>
    <row r="272" spans="1:10" ht="12.75" customHeight="1">
      <c r="A272" s="75" t="s">
        <v>682</v>
      </c>
      <c r="B272" s="75" t="s">
        <v>695</v>
      </c>
      <c r="C272" s="75" t="s">
        <v>696</v>
      </c>
      <c r="D272" s="75">
        <v>365</v>
      </c>
      <c r="E272" s="75" t="s">
        <v>40</v>
      </c>
      <c r="F272" s="75">
        <v>2</v>
      </c>
      <c r="G272" s="75" t="s">
        <v>34</v>
      </c>
      <c r="H272" s="75">
        <v>0</v>
      </c>
      <c r="I272" s="75" t="s">
        <v>34</v>
      </c>
      <c r="J272" s="75">
        <v>0.34</v>
      </c>
    </row>
    <row r="273" spans="1:10" ht="12.75" customHeight="1">
      <c r="A273" s="75" t="s">
        <v>682</v>
      </c>
      <c r="B273" s="141" t="s">
        <v>697</v>
      </c>
      <c r="C273" s="141" t="s">
        <v>698</v>
      </c>
      <c r="D273" s="75">
        <v>365</v>
      </c>
      <c r="E273" s="75" t="s">
        <v>40</v>
      </c>
      <c r="F273" s="141">
        <v>0</v>
      </c>
      <c r="G273" s="141" t="s">
        <v>935</v>
      </c>
      <c r="H273" s="75">
        <v>0</v>
      </c>
      <c r="I273" s="75" t="s">
        <v>935</v>
      </c>
      <c r="J273" s="143"/>
    </row>
    <row r="274" spans="1:10" ht="12.75" customHeight="1">
      <c r="A274" s="75" t="s">
        <v>682</v>
      </c>
      <c r="B274" s="75" t="s">
        <v>699</v>
      </c>
      <c r="C274" s="75" t="s">
        <v>700</v>
      </c>
      <c r="D274" s="75">
        <v>365</v>
      </c>
      <c r="E274" s="75" t="s">
        <v>40</v>
      </c>
      <c r="F274" s="75">
        <v>2</v>
      </c>
      <c r="G274" s="75" t="s">
        <v>34</v>
      </c>
      <c r="H274" s="75">
        <v>0</v>
      </c>
      <c r="I274" s="75" t="s">
        <v>34</v>
      </c>
      <c r="J274" s="75">
        <v>0.71</v>
      </c>
    </row>
    <row r="275" spans="1:10" ht="12.75" customHeight="1">
      <c r="A275" s="75" t="s">
        <v>682</v>
      </c>
      <c r="B275" s="141" t="s">
        <v>701</v>
      </c>
      <c r="C275" s="141" t="s">
        <v>702</v>
      </c>
      <c r="D275" s="75">
        <v>365</v>
      </c>
      <c r="E275" s="75" t="s">
        <v>40</v>
      </c>
      <c r="F275" s="141">
        <v>0</v>
      </c>
      <c r="G275" s="141" t="s">
        <v>935</v>
      </c>
      <c r="H275" s="75">
        <v>0</v>
      </c>
      <c r="I275" s="75" t="s">
        <v>935</v>
      </c>
      <c r="J275" s="143"/>
    </row>
    <row r="276" spans="1:10" ht="12.75" customHeight="1">
      <c r="A276" s="75" t="s">
        <v>682</v>
      </c>
      <c r="B276" s="141" t="s">
        <v>703</v>
      </c>
      <c r="C276" s="141" t="s">
        <v>704</v>
      </c>
      <c r="D276" s="75">
        <v>365</v>
      </c>
      <c r="E276" s="75" t="s">
        <v>40</v>
      </c>
      <c r="F276" s="141">
        <v>0</v>
      </c>
      <c r="G276" s="141" t="s">
        <v>935</v>
      </c>
      <c r="H276" s="75">
        <v>0</v>
      </c>
      <c r="I276" s="75" t="s">
        <v>935</v>
      </c>
      <c r="J276" s="143"/>
    </row>
    <row r="277" spans="1:10" ht="12.75" customHeight="1">
      <c r="A277" s="75" t="s">
        <v>682</v>
      </c>
      <c r="B277" s="141" t="s">
        <v>705</v>
      </c>
      <c r="C277" s="141" t="s">
        <v>706</v>
      </c>
      <c r="D277" s="75">
        <v>365</v>
      </c>
      <c r="E277" s="75" t="s">
        <v>40</v>
      </c>
      <c r="F277" s="141">
        <v>0</v>
      </c>
      <c r="G277" s="141" t="s">
        <v>935</v>
      </c>
      <c r="H277" s="75">
        <v>0</v>
      </c>
      <c r="I277" s="75" t="s">
        <v>935</v>
      </c>
      <c r="J277" s="143"/>
    </row>
    <row r="278" spans="1:10" ht="12.75" customHeight="1">
      <c r="A278" s="75" t="s">
        <v>682</v>
      </c>
      <c r="B278" s="141" t="s">
        <v>707</v>
      </c>
      <c r="C278" s="141" t="s">
        <v>708</v>
      </c>
      <c r="D278" s="75">
        <v>365</v>
      </c>
      <c r="E278" s="75" t="s">
        <v>40</v>
      </c>
      <c r="F278" s="141">
        <v>0</v>
      </c>
      <c r="G278" s="141" t="s">
        <v>935</v>
      </c>
      <c r="H278" s="75">
        <v>0</v>
      </c>
      <c r="I278" s="75" t="s">
        <v>935</v>
      </c>
      <c r="J278" s="143"/>
    </row>
    <row r="279" spans="1:10" ht="12.75" customHeight="1">
      <c r="A279" s="75" t="s">
        <v>682</v>
      </c>
      <c r="B279" s="75" t="s">
        <v>709</v>
      </c>
      <c r="C279" s="75" t="s">
        <v>710</v>
      </c>
      <c r="D279" s="75">
        <v>365</v>
      </c>
      <c r="E279" s="75" t="s">
        <v>40</v>
      </c>
      <c r="F279" s="75">
        <v>2</v>
      </c>
      <c r="G279" s="75" t="s">
        <v>34</v>
      </c>
      <c r="H279" s="75">
        <v>0</v>
      </c>
      <c r="I279" s="75" t="s">
        <v>34</v>
      </c>
      <c r="J279" s="75">
        <v>0.23</v>
      </c>
    </row>
    <row r="280" spans="1:10" ht="12.75" customHeight="1">
      <c r="A280" s="75" t="s">
        <v>682</v>
      </c>
      <c r="B280" s="75" t="s">
        <v>711</v>
      </c>
      <c r="C280" s="75" t="s">
        <v>712</v>
      </c>
      <c r="D280" s="75">
        <v>365</v>
      </c>
      <c r="E280" s="75" t="s">
        <v>40</v>
      </c>
      <c r="F280" s="75">
        <v>3</v>
      </c>
      <c r="G280" s="75" t="s">
        <v>935</v>
      </c>
      <c r="H280" s="75">
        <v>0</v>
      </c>
      <c r="I280" s="75" t="s">
        <v>935</v>
      </c>
      <c r="J280" s="75">
        <v>0.16</v>
      </c>
    </row>
    <row r="281" spans="1:10" ht="12.75" customHeight="1">
      <c r="A281" s="75" t="s">
        <v>682</v>
      </c>
      <c r="B281" s="75" t="s">
        <v>713</v>
      </c>
      <c r="C281" s="75" t="s">
        <v>714</v>
      </c>
      <c r="D281" s="75">
        <v>365</v>
      </c>
      <c r="E281" s="75" t="s">
        <v>40</v>
      </c>
      <c r="F281" s="75">
        <v>2</v>
      </c>
      <c r="G281" s="75" t="s">
        <v>34</v>
      </c>
      <c r="H281" s="75">
        <v>0</v>
      </c>
      <c r="I281" s="75" t="s">
        <v>34</v>
      </c>
      <c r="J281" s="75">
        <v>0.14000000000000001</v>
      </c>
    </row>
    <row r="282" spans="1:10" ht="12.75" customHeight="1">
      <c r="A282" s="75" t="s">
        <v>682</v>
      </c>
      <c r="B282" s="75" t="s">
        <v>715</v>
      </c>
      <c r="C282" s="75" t="s">
        <v>716</v>
      </c>
      <c r="D282" s="75">
        <v>365</v>
      </c>
      <c r="E282" s="75" t="s">
        <v>40</v>
      </c>
      <c r="F282" s="75">
        <v>2</v>
      </c>
      <c r="G282" s="75" t="s">
        <v>34</v>
      </c>
      <c r="H282" s="75">
        <v>0</v>
      </c>
      <c r="I282" s="75" t="s">
        <v>34</v>
      </c>
      <c r="J282" s="75">
        <v>0.26</v>
      </c>
    </row>
    <row r="283" spans="1:10" ht="12.75" customHeight="1">
      <c r="A283" s="75" t="s">
        <v>682</v>
      </c>
      <c r="B283" s="141" t="s">
        <v>717</v>
      </c>
      <c r="C283" s="141" t="s">
        <v>718</v>
      </c>
      <c r="D283" s="75">
        <v>365</v>
      </c>
      <c r="E283" s="75" t="s">
        <v>40</v>
      </c>
      <c r="F283" s="141">
        <v>0</v>
      </c>
      <c r="G283" s="141" t="s">
        <v>935</v>
      </c>
      <c r="H283" s="75">
        <v>0</v>
      </c>
      <c r="I283" s="75" t="s">
        <v>935</v>
      </c>
      <c r="J283" s="143"/>
    </row>
    <row r="284" spans="1:10" ht="12.75" customHeight="1">
      <c r="A284" s="75" t="s">
        <v>682</v>
      </c>
      <c r="B284" s="141" t="s">
        <v>719</v>
      </c>
      <c r="C284" s="141" t="s">
        <v>720</v>
      </c>
      <c r="D284" s="75">
        <v>365</v>
      </c>
      <c r="E284" s="75" t="s">
        <v>40</v>
      </c>
      <c r="F284" s="141">
        <v>0</v>
      </c>
      <c r="G284" s="141" t="s">
        <v>935</v>
      </c>
      <c r="H284" s="75">
        <v>0</v>
      </c>
      <c r="I284" s="75" t="s">
        <v>935</v>
      </c>
      <c r="J284" s="143"/>
    </row>
    <row r="285" spans="1:10" ht="12.75" customHeight="1">
      <c r="A285" s="75" t="s">
        <v>682</v>
      </c>
      <c r="B285" s="75" t="s">
        <v>721</v>
      </c>
      <c r="C285" s="75" t="s">
        <v>722</v>
      </c>
      <c r="D285" s="75">
        <v>365</v>
      </c>
      <c r="E285" s="75" t="s">
        <v>40</v>
      </c>
      <c r="F285" s="75">
        <v>2</v>
      </c>
      <c r="G285" s="75" t="s">
        <v>34</v>
      </c>
      <c r="H285" s="75">
        <v>0</v>
      </c>
      <c r="I285" s="75" t="s">
        <v>34</v>
      </c>
      <c r="J285" s="75">
        <v>0.09</v>
      </c>
    </row>
    <row r="286" spans="1:10" ht="12.75" customHeight="1">
      <c r="A286" s="75" t="s">
        <v>682</v>
      </c>
      <c r="B286" s="75" t="s">
        <v>723</v>
      </c>
      <c r="C286" s="75" t="s">
        <v>724</v>
      </c>
      <c r="D286" s="75">
        <v>365</v>
      </c>
      <c r="E286" s="75" t="s">
        <v>40</v>
      </c>
      <c r="F286" s="75">
        <v>2</v>
      </c>
      <c r="G286" s="75" t="s">
        <v>34</v>
      </c>
      <c r="H286" s="75">
        <v>0</v>
      </c>
      <c r="I286" s="75" t="s">
        <v>34</v>
      </c>
      <c r="J286" s="75">
        <v>0.12</v>
      </c>
    </row>
    <row r="287" spans="1:10" ht="12.75" customHeight="1">
      <c r="A287" s="75" t="s">
        <v>682</v>
      </c>
      <c r="B287" s="75" t="s">
        <v>725</v>
      </c>
      <c r="C287" s="75" t="s">
        <v>726</v>
      </c>
      <c r="D287" s="75">
        <v>365</v>
      </c>
      <c r="E287" s="75" t="s">
        <v>40</v>
      </c>
      <c r="F287" s="75">
        <v>2</v>
      </c>
      <c r="G287" s="75" t="s">
        <v>34</v>
      </c>
      <c r="H287" s="75">
        <v>0</v>
      </c>
      <c r="I287" s="75" t="s">
        <v>34</v>
      </c>
      <c r="J287" s="75">
        <v>0.23</v>
      </c>
    </row>
    <row r="288" spans="1:10" ht="12.75" customHeight="1">
      <c r="A288" s="75" t="s">
        <v>682</v>
      </c>
      <c r="B288" s="141" t="s">
        <v>727</v>
      </c>
      <c r="C288" s="141" t="s">
        <v>728</v>
      </c>
      <c r="D288" s="75">
        <v>365</v>
      </c>
      <c r="E288" s="75" t="s">
        <v>40</v>
      </c>
      <c r="F288" s="141">
        <v>0</v>
      </c>
      <c r="G288" s="141" t="s">
        <v>935</v>
      </c>
      <c r="H288" s="75">
        <v>0</v>
      </c>
      <c r="I288" s="75" t="s">
        <v>935</v>
      </c>
      <c r="J288" s="143"/>
    </row>
    <row r="289" spans="1:10" ht="12.75" customHeight="1">
      <c r="A289" s="75" t="s">
        <v>682</v>
      </c>
      <c r="B289" s="141" t="s">
        <v>729</v>
      </c>
      <c r="C289" s="141" t="s">
        <v>730</v>
      </c>
      <c r="D289" s="75">
        <v>365</v>
      </c>
      <c r="E289" s="75" t="s">
        <v>40</v>
      </c>
      <c r="F289" s="141">
        <v>0</v>
      </c>
      <c r="G289" s="141" t="s">
        <v>935</v>
      </c>
      <c r="H289" s="75">
        <v>0</v>
      </c>
      <c r="I289" s="75" t="s">
        <v>935</v>
      </c>
      <c r="J289" s="143"/>
    </row>
    <row r="290" spans="1:10" ht="12.75" customHeight="1">
      <c r="A290" s="75" t="s">
        <v>682</v>
      </c>
      <c r="B290" s="75" t="s">
        <v>731</v>
      </c>
      <c r="C290" s="75" t="s">
        <v>732</v>
      </c>
      <c r="D290" s="75">
        <v>365</v>
      </c>
      <c r="E290" s="75" t="s">
        <v>40</v>
      </c>
      <c r="F290" s="75">
        <v>2</v>
      </c>
      <c r="G290" s="75" t="s">
        <v>34</v>
      </c>
      <c r="H290" s="75">
        <v>0</v>
      </c>
      <c r="I290" s="75" t="s">
        <v>34</v>
      </c>
      <c r="J290" s="75">
        <v>0.65</v>
      </c>
    </row>
    <row r="291" spans="1:10" ht="12.75" customHeight="1">
      <c r="A291" s="75" t="s">
        <v>682</v>
      </c>
      <c r="B291" s="141" t="s">
        <v>733</v>
      </c>
      <c r="C291" s="141" t="s">
        <v>734</v>
      </c>
      <c r="D291" s="75">
        <v>365</v>
      </c>
      <c r="E291" s="75" t="s">
        <v>40</v>
      </c>
      <c r="F291" s="141">
        <v>0</v>
      </c>
      <c r="G291" s="141" t="s">
        <v>935</v>
      </c>
      <c r="H291" s="75">
        <v>0</v>
      </c>
      <c r="I291" s="75" t="s">
        <v>935</v>
      </c>
      <c r="J291" s="143"/>
    </row>
    <row r="292" spans="1:10" ht="12.75" customHeight="1">
      <c r="A292" s="75" t="s">
        <v>682</v>
      </c>
      <c r="B292" s="141" t="s">
        <v>735</v>
      </c>
      <c r="C292" s="141" t="s">
        <v>736</v>
      </c>
      <c r="D292" s="75">
        <v>365</v>
      </c>
      <c r="E292" s="75" t="s">
        <v>40</v>
      </c>
      <c r="F292" s="141">
        <v>0</v>
      </c>
      <c r="G292" s="141" t="s">
        <v>935</v>
      </c>
      <c r="H292" s="75">
        <v>0</v>
      </c>
      <c r="I292" s="75" t="s">
        <v>935</v>
      </c>
      <c r="J292" s="143"/>
    </row>
    <row r="293" spans="1:10" ht="12.75" customHeight="1">
      <c r="A293" s="75" t="s">
        <v>682</v>
      </c>
      <c r="B293" s="75" t="s">
        <v>737</v>
      </c>
      <c r="C293" s="75" t="s">
        <v>738</v>
      </c>
      <c r="D293" s="75">
        <v>365</v>
      </c>
      <c r="E293" s="75" t="s">
        <v>40</v>
      </c>
      <c r="F293" s="75">
        <v>2</v>
      </c>
      <c r="G293" s="75" t="s">
        <v>34</v>
      </c>
      <c r="H293" s="75">
        <v>0</v>
      </c>
      <c r="I293" s="75" t="s">
        <v>34</v>
      </c>
      <c r="J293" s="75">
        <v>3.63</v>
      </c>
    </row>
    <row r="294" spans="1:10" ht="12.75" customHeight="1">
      <c r="A294" s="75" t="s">
        <v>682</v>
      </c>
      <c r="B294" s="141" t="s">
        <v>739</v>
      </c>
      <c r="C294" s="141" t="s">
        <v>740</v>
      </c>
      <c r="D294" s="75">
        <v>365</v>
      </c>
      <c r="E294" s="75" t="s">
        <v>40</v>
      </c>
      <c r="F294" s="141">
        <v>0</v>
      </c>
      <c r="G294" s="141" t="s">
        <v>935</v>
      </c>
      <c r="H294" s="75">
        <v>0</v>
      </c>
      <c r="I294" s="75" t="s">
        <v>935</v>
      </c>
      <c r="J294" s="143"/>
    </row>
    <row r="295" spans="1:10" ht="12.75" customHeight="1">
      <c r="A295" s="75" t="s">
        <v>682</v>
      </c>
      <c r="B295" s="141" t="s">
        <v>741</v>
      </c>
      <c r="C295" s="141" t="s">
        <v>742</v>
      </c>
      <c r="D295" s="75">
        <v>365</v>
      </c>
      <c r="E295" s="75" t="s">
        <v>40</v>
      </c>
      <c r="F295" s="141">
        <v>0</v>
      </c>
      <c r="G295" s="141" t="s">
        <v>935</v>
      </c>
      <c r="H295" s="75">
        <v>0</v>
      </c>
      <c r="I295" s="75" t="s">
        <v>935</v>
      </c>
      <c r="J295" s="143"/>
    </row>
    <row r="296" spans="1:10" ht="12.75" customHeight="1">
      <c r="A296" s="75" t="s">
        <v>682</v>
      </c>
      <c r="B296" s="75" t="s">
        <v>743</v>
      </c>
      <c r="C296" s="75" t="s">
        <v>744</v>
      </c>
      <c r="D296" s="75">
        <v>365</v>
      </c>
      <c r="E296" s="75" t="s">
        <v>40</v>
      </c>
      <c r="F296" s="75">
        <v>3</v>
      </c>
      <c r="G296" s="75" t="s">
        <v>935</v>
      </c>
      <c r="H296" s="75">
        <v>0</v>
      </c>
      <c r="I296" s="75" t="s">
        <v>935</v>
      </c>
      <c r="J296" s="75">
        <v>0.95</v>
      </c>
    </row>
    <row r="297" spans="1:10" ht="12.75" customHeight="1">
      <c r="A297" s="75" t="s">
        <v>682</v>
      </c>
      <c r="B297" s="75" t="s">
        <v>745</v>
      </c>
      <c r="C297" s="75" t="s">
        <v>746</v>
      </c>
      <c r="D297" s="75">
        <v>365</v>
      </c>
      <c r="E297" s="75" t="s">
        <v>40</v>
      </c>
      <c r="F297" s="75">
        <v>2</v>
      </c>
      <c r="G297" s="75" t="s">
        <v>34</v>
      </c>
      <c r="H297" s="75">
        <v>0</v>
      </c>
      <c r="I297" s="75" t="s">
        <v>34</v>
      </c>
      <c r="J297" s="75">
        <v>1.44</v>
      </c>
    </row>
    <row r="298" spans="1:10" ht="12.75" customHeight="1">
      <c r="A298" s="75" t="s">
        <v>682</v>
      </c>
      <c r="B298" s="141" t="s">
        <v>747</v>
      </c>
      <c r="C298" s="141" t="s">
        <v>748</v>
      </c>
      <c r="D298" s="75">
        <v>365</v>
      </c>
      <c r="E298" s="75" t="s">
        <v>40</v>
      </c>
      <c r="F298" s="141">
        <v>0</v>
      </c>
      <c r="G298" s="141" t="s">
        <v>935</v>
      </c>
      <c r="H298" s="75">
        <v>0</v>
      </c>
      <c r="I298" s="75" t="s">
        <v>935</v>
      </c>
      <c r="J298" s="143"/>
    </row>
    <row r="299" spans="1:10" ht="12.75" customHeight="1">
      <c r="A299" s="75" t="s">
        <v>682</v>
      </c>
      <c r="B299" s="141" t="s">
        <v>749</v>
      </c>
      <c r="C299" s="141" t="s">
        <v>750</v>
      </c>
      <c r="D299" s="75">
        <v>365</v>
      </c>
      <c r="E299" s="75" t="s">
        <v>40</v>
      </c>
      <c r="F299" s="141">
        <v>0</v>
      </c>
      <c r="G299" s="141" t="s">
        <v>935</v>
      </c>
      <c r="H299" s="75">
        <v>0</v>
      </c>
      <c r="I299" s="75" t="s">
        <v>935</v>
      </c>
      <c r="J299" s="143"/>
    </row>
    <row r="300" spans="1:10" ht="12.75" customHeight="1">
      <c r="A300" s="75" t="s">
        <v>682</v>
      </c>
      <c r="B300" s="141" t="s">
        <v>751</v>
      </c>
      <c r="C300" s="141" t="s">
        <v>752</v>
      </c>
      <c r="D300" s="75">
        <v>365</v>
      </c>
      <c r="E300" s="75" t="s">
        <v>40</v>
      </c>
      <c r="F300" s="141">
        <v>0</v>
      </c>
      <c r="G300" s="141" t="s">
        <v>935</v>
      </c>
      <c r="H300" s="75">
        <v>0</v>
      </c>
      <c r="I300" s="75" t="s">
        <v>935</v>
      </c>
      <c r="J300" s="143"/>
    </row>
    <row r="301" spans="1:10" ht="12.75" customHeight="1">
      <c r="A301" s="75" t="s">
        <v>682</v>
      </c>
      <c r="B301" s="75" t="s">
        <v>753</v>
      </c>
      <c r="C301" s="75" t="s">
        <v>754</v>
      </c>
      <c r="D301" s="75">
        <v>365</v>
      </c>
      <c r="E301" s="75" t="s">
        <v>40</v>
      </c>
      <c r="F301" s="75">
        <v>2</v>
      </c>
      <c r="G301" s="75" t="s">
        <v>34</v>
      </c>
      <c r="H301" s="75">
        <v>0</v>
      </c>
      <c r="I301" s="75" t="s">
        <v>34</v>
      </c>
      <c r="J301" s="75">
        <v>0.62</v>
      </c>
    </row>
    <row r="302" spans="1:10" ht="12.75" customHeight="1">
      <c r="A302" s="75" t="s">
        <v>682</v>
      </c>
      <c r="B302" s="75" t="s">
        <v>755</v>
      </c>
      <c r="C302" s="75" t="s">
        <v>756</v>
      </c>
      <c r="D302" s="75">
        <v>365</v>
      </c>
      <c r="E302" s="75" t="s">
        <v>40</v>
      </c>
      <c r="F302" s="75">
        <v>2</v>
      </c>
      <c r="G302" s="75" t="s">
        <v>34</v>
      </c>
      <c r="H302" s="75">
        <v>0</v>
      </c>
      <c r="I302" s="75" t="s">
        <v>34</v>
      </c>
      <c r="J302" s="75">
        <v>0.42</v>
      </c>
    </row>
    <row r="303" spans="1:10" ht="12.75" customHeight="1">
      <c r="A303" s="75" t="s">
        <v>682</v>
      </c>
      <c r="B303" s="75" t="s">
        <v>757</v>
      </c>
      <c r="C303" s="75" t="s">
        <v>758</v>
      </c>
      <c r="D303" s="75">
        <v>365</v>
      </c>
      <c r="E303" s="75" t="s">
        <v>40</v>
      </c>
      <c r="F303" s="75">
        <v>3</v>
      </c>
      <c r="G303" s="75" t="s">
        <v>935</v>
      </c>
      <c r="H303" s="75">
        <v>0</v>
      </c>
      <c r="I303" s="75" t="s">
        <v>935</v>
      </c>
      <c r="J303" s="75">
        <v>0.37</v>
      </c>
    </row>
    <row r="304" spans="1:10" ht="12.75" customHeight="1">
      <c r="A304" s="75" t="s">
        <v>682</v>
      </c>
      <c r="B304" s="75" t="s">
        <v>759</v>
      </c>
      <c r="C304" s="75" t="s">
        <v>760</v>
      </c>
      <c r="D304" s="75">
        <v>365</v>
      </c>
      <c r="E304" s="75" t="s">
        <v>40</v>
      </c>
      <c r="F304" s="75">
        <v>2</v>
      </c>
      <c r="G304" s="75" t="s">
        <v>34</v>
      </c>
      <c r="H304" s="75">
        <v>0</v>
      </c>
      <c r="I304" s="75" t="s">
        <v>34</v>
      </c>
      <c r="J304" s="75">
        <v>0.31</v>
      </c>
    </row>
    <row r="305" spans="1:10" ht="12.75" customHeight="1">
      <c r="A305" s="75" t="s">
        <v>682</v>
      </c>
      <c r="B305" s="75" t="s">
        <v>761</v>
      </c>
      <c r="C305" s="75" t="s">
        <v>762</v>
      </c>
      <c r="D305" s="75">
        <v>365</v>
      </c>
      <c r="E305" s="75" t="s">
        <v>40</v>
      </c>
      <c r="F305" s="75">
        <v>3</v>
      </c>
      <c r="G305" s="75" t="s">
        <v>935</v>
      </c>
      <c r="H305" s="75">
        <v>0</v>
      </c>
      <c r="I305" s="75" t="s">
        <v>935</v>
      </c>
      <c r="J305" s="75">
        <v>0.19</v>
      </c>
    </row>
    <row r="306" spans="1:10" ht="12.75" customHeight="1">
      <c r="A306" s="75" t="s">
        <v>682</v>
      </c>
      <c r="B306" s="141" t="s">
        <v>763</v>
      </c>
      <c r="C306" s="141" t="s">
        <v>764</v>
      </c>
      <c r="D306" s="75">
        <v>365</v>
      </c>
      <c r="E306" s="75" t="s">
        <v>40</v>
      </c>
      <c r="F306" s="141">
        <v>0</v>
      </c>
      <c r="G306" s="141" t="s">
        <v>935</v>
      </c>
      <c r="H306" s="75">
        <v>0</v>
      </c>
      <c r="I306" s="75" t="s">
        <v>935</v>
      </c>
      <c r="J306" s="143"/>
    </row>
    <row r="307" spans="1:10" ht="12.75" customHeight="1">
      <c r="A307" s="75" t="s">
        <v>682</v>
      </c>
      <c r="B307" s="75" t="s">
        <v>765</v>
      </c>
      <c r="C307" s="75" t="s">
        <v>766</v>
      </c>
      <c r="D307" s="75">
        <v>365</v>
      </c>
      <c r="E307" s="75" t="s">
        <v>40</v>
      </c>
      <c r="F307" s="75">
        <v>3</v>
      </c>
      <c r="G307" s="75" t="s">
        <v>935</v>
      </c>
      <c r="H307" s="75">
        <v>0</v>
      </c>
      <c r="I307" s="75" t="s">
        <v>935</v>
      </c>
      <c r="J307" s="75">
        <v>2.23</v>
      </c>
    </row>
    <row r="308" spans="1:10" ht="12.75" customHeight="1">
      <c r="A308" s="75" t="s">
        <v>682</v>
      </c>
      <c r="B308" s="141" t="s">
        <v>767</v>
      </c>
      <c r="C308" s="141" t="s">
        <v>768</v>
      </c>
      <c r="D308" s="75">
        <v>365</v>
      </c>
      <c r="E308" s="75" t="s">
        <v>40</v>
      </c>
      <c r="F308" s="141">
        <v>0</v>
      </c>
      <c r="G308" s="141" t="s">
        <v>935</v>
      </c>
      <c r="H308" s="75">
        <v>0</v>
      </c>
      <c r="I308" s="75" t="s">
        <v>935</v>
      </c>
      <c r="J308" s="143"/>
    </row>
    <row r="309" spans="1:10" ht="12.75" customHeight="1">
      <c r="A309" s="75" t="s">
        <v>682</v>
      </c>
      <c r="B309" s="141" t="s">
        <v>769</v>
      </c>
      <c r="C309" s="141" t="s">
        <v>770</v>
      </c>
      <c r="D309" s="75">
        <v>365</v>
      </c>
      <c r="E309" s="75" t="s">
        <v>40</v>
      </c>
      <c r="F309" s="141">
        <v>0</v>
      </c>
      <c r="G309" s="141" t="s">
        <v>935</v>
      </c>
      <c r="H309" s="75">
        <v>0</v>
      </c>
      <c r="I309" s="75" t="s">
        <v>935</v>
      </c>
      <c r="J309" s="143"/>
    </row>
    <row r="310" spans="1:10" ht="12.75" customHeight="1">
      <c r="A310" s="75" t="s">
        <v>682</v>
      </c>
      <c r="B310" s="141" t="s">
        <v>771</v>
      </c>
      <c r="C310" s="141" t="s">
        <v>772</v>
      </c>
      <c r="D310" s="75">
        <v>365</v>
      </c>
      <c r="E310" s="75" t="s">
        <v>40</v>
      </c>
      <c r="F310" s="141">
        <v>0</v>
      </c>
      <c r="G310" s="141" t="s">
        <v>935</v>
      </c>
      <c r="H310" s="75">
        <v>0</v>
      </c>
      <c r="I310" s="75" t="s">
        <v>935</v>
      </c>
      <c r="J310" s="143"/>
    </row>
    <row r="311" spans="1:10" ht="12.75" customHeight="1">
      <c r="A311" s="75" t="s">
        <v>682</v>
      </c>
      <c r="B311" s="141" t="s">
        <v>773</v>
      </c>
      <c r="C311" s="141" t="s">
        <v>774</v>
      </c>
      <c r="D311" s="75">
        <v>365</v>
      </c>
      <c r="E311" s="75" t="s">
        <v>40</v>
      </c>
      <c r="F311" s="141">
        <v>0</v>
      </c>
      <c r="G311" s="141" t="s">
        <v>935</v>
      </c>
      <c r="H311" s="75">
        <v>0</v>
      </c>
      <c r="I311" s="75" t="s">
        <v>935</v>
      </c>
      <c r="J311" s="143"/>
    </row>
    <row r="312" spans="1:10" ht="12.75" customHeight="1">
      <c r="A312" s="75" t="s">
        <v>682</v>
      </c>
      <c r="B312" s="141" t="s">
        <v>775</v>
      </c>
      <c r="C312" s="141" t="s">
        <v>776</v>
      </c>
      <c r="D312" s="75">
        <v>365</v>
      </c>
      <c r="E312" s="75" t="s">
        <v>40</v>
      </c>
      <c r="F312" s="141">
        <v>0</v>
      </c>
      <c r="G312" s="141" t="s">
        <v>935</v>
      </c>
      <c r="H312" s="75">
        <v>0</v>
      </c>
      <c r="I312" s="75" t="s">
        <v>935</v>
      </c>
      <c r="J312" s="143"/>
    </row>
    <row r="313" spans="1:10" ht="12.75" customHeight="1">
      <c r="A313" s="75" t="s">
        <v>682</v>
      </c>
      <c r="B313" s="141" t="s">
        <v>777</v>
      </c>
      <c r="C313" s="141" t="s">
        <v>778</v>
      </c>
      <c r="D313" s="75">
        <v>365</v>
      </c>
      <c r="E313" s="75" t="s">
        <v>40</v>
      </c>
      <c r="F313" s="141">
        <v>0</v>
      </c>
      <c r="G313" s="141" t="s">
        <v>935</v>
      </c>
      <c r="H313" s="75">
        <v>0</v>
      </c>
      <c r="I313" s="75" t="s">
        <v>935</v>
      </c>
      <c r="J313" s="143"/>
    </row>
    <row r="314" spans="1:10" ht="12.75" customHeight="1">
      <c r="A314" s="75" t="s">
        <v>682</v>
      </c>
      <c r="B314" s="141" t="s">
        <v>779</v>
      </c>
      <c r="C314" s="141" t="s">
        <v>423</v>
      </c>
      <c r="D314" s="75">
        <v>365</v>
      </c>
      <c r="E314" s="75" t="s">
        <v>40</v>
      </c>
      <c r="F314" s="141">
        <v>0</v>
      </c>
      <c r="G314" s="141" t="s">
        <v>935</v>
      </c>
      <c r="H314" s="75">
        <v>0</v>
      </c>
      <c r="I314" s="75" t="s">
        <v>935</v>
      </c>
      <c r="J314" s="143"/>
    </row>
    <row r="315" spans="1:10" ht="12.75" customHeight="1">
      <c r="A315" s="75" t="s">
        <v>682</v>
      </c>
      <c r="B315" s="141" t="s">
        <v>780</v>
      </c>
      <c r="C315" s="141" t="s">
        <v>781</v>
      </c>
      <c r="D315" s="75">
        <v>365</v>
      </c>
      <c r="E315" s="75" t="s">
        <v>40</v>
      </c>
      <c r="F315" s="141">
        <v>0</v>
      </c>
      <c r="G315" s="141" t="s">
        <v>935</v>
      </c>
      <c r="H315" s="75">
        <v>0</v>
      </c>
      <c r="I315" s="75" t="s">
        <v>935</v>
      </c>
      <c r="J315" s="143"/>
    </row>
    <row r="316" spans="1:10" ht="12.75" customHeight="1">
      <c r="A316" s="75" t="s">
        <v>682</v>
      </c>
      <c r="B316" s="141" t="s">
        <v>782</v>
      </c>
      <c r="C316" s="141" t="s">
        <v>783</v>
      </c>
      <c r="D316" s="75">
        <v>365</v>
      </c>
      <c r="E316" s="75" t="s">
        <v>40</v>
      </c>
      <c r="F316" s="141">
        <v>0</v>
      </c>
      <c r="G316" s="141" t="s">
        <v>935</v>
      </c>
      <c r="H316" s="75">
        <v>0</v>
      </c>
      <c r="I316" s="75" t="s">
        <v>935</v>
      </c>
      <c r="J316" s="143"/>
    </row>
    <row r="317" spans="1:10" ht="12.75" customHeight="1">
      <c r="A317" s="75" t="s">
        <v>682</v>
      </c>
      <c r="B317" s="141" t="s">
        <v>784</v>
      </c>
      <c r="C317" s="141" t="s">
        <v>785</v>
      </c>
      <c r="D317" s="75">
        <v>365</v>
      </c>
      <c r="E317" s="75" t="s">
        <v>40</v>
      </c>
      <c r="F317" s="141">
        <v>0</v>
      </c>
      <c r="G317" s="141" t="s">
        <v>935</v>
      </c>
      <c r="H317" s="75">
        <v>0</v>
      </c>
      <c r="I317" s="75" t="s">
        <v>935</v>
      </c>
      <c r="J317" s="143"/>
    </row>
    <row r="318" spans="1:10" ht="12.75" customHeight="1">
      <c r="A318" s="75" t="s">
        <v>682</v>
      </c>
      <c r="B318" s="141" t="s">
        <v>786</v>
      </c>
      <c r="C318" s="141" t="s">
        <v>787</v>
      </c>
      <c r="D318" s="75">
        <v>365</v>
      </c>
      <c r="E318" s="75" t="s">
        <v>40</v>
      </c>
      <c r="F318" s="141">
        <v>0</v>
      </c>
      <c r="G318" s="141" t="s">
        <v>935</v>
      </c>
      <c r="H318" s="75">
        <v>0</v>
      </c>
      <c r="I318" s="75" t="s">
        <v>935</v>
      </c>
      <c r="J318" s="143"/>
    </row>
    <row r="319" spans="1:10" ht="12.75" customHeight="1">
      <c r="A319" s="75" t="s">
        <v>682</v>
      </c>
      <c r="B319" s="141" t="s">
        <v>788</v>
      </c>
      <c r="C319" s="141" t="s">
        <v>789</v>
      </c>
      <c r="D319" s="75">
        <v>365</v>
      </c>
      <c r="E319" s="75" t="s">
        <v>40</v>
      </c>
      <c r="F319" s="141">
        <v>0</v>
      </c>
      <c r="G319" s="141" t="s">
        <v>935</v>
      </c>
      <c r="H319" s="75">
        <v>0</v>
      </c>
      <c r="I319" s="75" t="s">
        <v>935</v>
      </c>
      <c r="J319" s="143"/>
    </row>
    <row r="320" spans="1:10" ht="12.75" customHeight="1">
      <c r="A320" s="75" t="s">
        <v>682</v>
      </c>
      <c r="B320" s="141" t="s">
        <v>790</v>
      </c>
      <c r="C320" s="141" t="s">
        <v>791</v>
      </c>
      <c r="D320" s="75">
        <v>365</v>
      </c>
      <c r="E320" s="75" t="s">
        <v>40</v>
      </c>
      <c r="F320" s="141">
        <v>0</v>
      </c>
      <c r="G320" s="141" t="s">
        <v>935</v>
      </c>
      <c r="H320" s="75">
        <v>0</v>
      </c>
      <c r="I320" s="75" t="s">
        <v>935</v>
      </c>
      <c r="J320" s="143"/>
    </row>
    <row r="321" spans="1:10" ht="12.75" customHeight="1">
      <c r="A321" s="75" t="s">
        <v>682</v>
      </c>
      <c r="B321" s="75" t="s">
        <v>792</v>
      </c>
      <c r="C321" s="75" t="s">
        <v>793</v>
      </c>
      <c r="D321" s="75">
        <v>365</v>
      </c>
      <c r="E321" s="75" t="s">
        <v>40</v>
      </c>
      <c r="F321" s="75">
        <v>2</v>
      </c>
      <c r="G321" s="75" t="s">
        <v>34</v>
      </c>
      <c r="H321" s="75">
        <v>0</v>
      </c>
      <c r="I321" s="75" t="s">
        <v>34</v>
      </c>
      <c r="J321" s="75">
        <v>0.7</v>
      </c>
    </row>
    <row r="322" spans="1:10" ht="12.75" customHeight="1">
      <c r="A322" s="75" t="s">
        <v>682</v>
      </c>
      <c r="B322" s="141" t="s">
        <v>794</v>
      </c>
      <c r="C322" s="141" t="s">
        <v>795</v>
      </c>
      <c r="D322" s="75">
        <v>365</v>
      </c>
      <c r="E322" s="75" t="s">
        <v>40</v>
      </c>
      <c r="F322" s="141">
        <v>0</v>
      </c>
      <c r="G322" s="141" t="s">
        <v>935</v>
      </c>
      <c r="H322" s="75">
        <v>0</v>
      </c>
      <c r="I322" s="75" t="s">
        <v>935</v>
      </c>
      <c r="J322" s="143"/>
    </row>
    <row r="323" spans="1:10" ht="12.75" customHeight="1">
      <c r="A323" s="75" t="s">
        <v>682</v>
      </c>
      <c r="B323" s="141" t="s">
        <v>796</v>
      </c>
      <c r="C323" s="141" t="s">
        <v>797</v>
      </c>
      <c r="D323" s="75">
        <v>365</v>
      </c>
      <c r="E323" s="75" t="s">
        <v>40</v>
      </c>
      <c r="F323" s="141">
        <v>0</v>
      </c>
      <c r="G323" s="141" t="s">
        <v>935</v>
      </c>
      <c r="H323" s="75">
        <v>0</v>
      </c>
      <c r="I323" s="75" t="s">
        <v>935</v>
      </c>
      <c r="J323" s="143"/>
    </row>
    <row r="324" spans="1:10" ht="12.75" customHeight="1">
      <c r="A324" s="75" t="s">
        <v>682</v>
      </c>
      <c r="B324" s="141" t="s">
        <v>798</v>
      </c>
      <c r="C324" s="141" t="s">
        <v>603</v>
      </c>
      <c r="D324" s="75">
        <v>365</v>
      </c>
      <c r="E324" s="75" t="s">
        <v>40</v>
      </c>
      <c r="F324" s="141">
        <v>0</v>
      </c>
      <c r="G324" s="141" t="s">
        <v>935</v>
      </c>
      <c r="H324" s="75">
        <v>0</v>
      </c>
      <c r="I324" s="75" t="s">
        <v>935</v>
      </c>
      <c r="J324" s="143"/>
    </row>
    <row r="325" spans="1:10" ht="12.75" customHeight="1">
      <c r="A325" s="75" t="s">
        <v>682</v>
      </c>
      <c r="B325" s="141" t="s">
        <v>799</v>
      </c>
      <c r="C325" s="141" t="s">
        <v>800</v>
      </c>
      <c r="D325" s="75">
        <v>365</v>
      </c>
      <c r="E325" s="75" t="s">
        <v>40</v>
      </c>
      <c r="F325" s="141">
        <v>0</v>
      </c>
      <c r="G325" s="141" t="s">
        <v>935</v>
      </c>
      <c r="H325" s="75">
        <v>0</v>
      </c>
      <c r="I325" s="75" t="s">
        <v>935</v>
      </c>
      <c r="J325" s="143"/>
    </row>
    <row r="326" spans="1:10" ht="12.75" customHeight="1">
      <c r="A326" s="75" t="s">
        <v>682</v>
      </c>
      <c r="B326" s="141" t="s">
        <v>801</v>
      </c>
      <c r="C326" s="141" t="s">
        <v>802</v>
      </c>
      <c r="D326" s="75">
        <v>365</v>
      </c>
      <c r="E326" s="75" t="s">
        <v>40</v>
      </c>
      <c r="F326" s="141">
        <v>0</v>
      </c>
      <c r="G326" s="141" t="s">
        <v>935</v>
      </c>
      <c r="H326" s="75">
        <v>0</v>
      </c>
      <c r="I326" s="75" t="s">
        <v>935</v>
      </c>
      <c r="J326" s="143"/>
    </row>
    <row r="327" spans="1:10" ht="12.75" customHeight="1">
      <c r="A327" s="75" t="s">
        <v>682</v>
      </c>
      <c r="B327" s="141" t="s">
        <v>803</v>
      </c>
      <c r="C327" s="141" t="s">
        <v>804</v>
      </c>
      <c r="D327" s="75">
        <v>365</v>
      </c>
      <c r="E327" s="75" t="s">
        <v>40</v>
      </c>
      <c r="F327" s="141">
        <v>0</v>
      </c>
      <c r="G327" s="141" t="s">
        <v>935</v>
      </c>
      <c r="H327" s="75">
        <v>0</v>
      </c>
      <c r="I327" s="75" t="s">
        <v>935</v>
      </c>
      <c r="J327" s="143"/>
    </row>
    <row r="328" spans="1:10" ht="12.75" customHeight="1">
      <c r="A328" s="75" t="s">
        <v>682</v>
      </c>
      <c r="B328" s="75" t="s">
        <v>805</v>
      </c>
      <c r="C328" s="75" t="s">
        <v>806</v>
      </c>
      <c r="D328" s="75">
        <v>365</v>
      </c>
      <c r="E328" s="75" t="s">
        <v>40</v>
      </c>
      <c r="F328" s="75">
        <v>2</v>
      </c>
      <c r="G328" s="75" t="s">
        <v>34</v>
      </c>
      <c r="H328" s="75">
        <v>0</v>
      </c>
      <c r="I328" s="75" t="s">
        <v>34</v>
      </c>
      <c r="J328" s="75">
        <v>0.09</v>
      </c>
    </row>
    <row r="329" spans="1:10" ht="12.75" customHeight="1">
      <c r="A329" s="75" t="s">
        <v>682</v>
      </c>
      <c r="B329" s="141" t="s">
        <v>807</v>
      </c>
      <c r="C329" s="141" t="s">
        <v>808</v>
      </c>
      <c r="D329" s="75">
        <v>365</v>
      </c>
      <c r="E329" s="75" t="s">
        <v>40</v>
      </c>
      <c r="F329" s="141">
        <v>0</v>
      </c>
      <c r="G329" s="141" t="s">
        <v>935</v>
      </c>
      <c r="H329" s="75">
        <v>0</v>
      </c>
      <c r="I329" s="75" t="s">
        <v>935</v>
      </c>
      <c r="J329" s="143"/>
    </row>
    <row r="330" spans="1:10" ht="12.75" customHeight="1">
      <c r="A330" s="75" t="s">
        <v>682</v>
      </c>
      <c r="B330" s="141" t="s">
        <v>809</v>
      </c>
      <c r="C330" s="141" t="s">
        <v>810</v>
      </c>
      <c r="D330" s="75">
        <v>365</v>
      </c>
      <c r="E330" s="75" t="s">
        <v>40</v>
      </c>
      <c r="F330" s="141">
        <v>0</v>
      </c>
      <c r="G330" s="141" t="s">
        <v>935</v>
      </c>
      <c r="H330" s="75">
        <v>0</v>
      </c>
      <c r="I330" s="75" t="s">
        <v>935</v>
      </c>
      <c r="J330" s="143"/>
    </row>
    <row r="331" spans="1:10" ht="12.75" customHeight="1">
      <c r="A331" s="75" t="s">
        <v>682</v>
      </c>
      <c r="B331" s="75" t="s">
        <v>811</v>
      </c>
      <c r="C331" s="75" t="s">
        <v>812</v>
      </c>
      <c r="D331" s="75">
        <v>365</v>
      </c>
      <c r="E331" s="75" t="s">
        <v>40</v>
      </c>
      <c r="F331" s="75">
        <v>2</v>
      </c>
      <c r="G331" s="75" t="s">
        <v>34</v>
      </c>
      <c r="H331" s="75">
        <v>0</v>
      </c>
      <c r="I331" s="75" t="s">
        <v>34</v>
      </c>
      <c r="J331" s="75">
        <v>1.37</v>
      </c>
    </row>
    <row r="332" spans="1:10" ht="12.75" customHeight="1">
      <c r="A332" s="75" t="s">
        <v>682</v>
      </c>
      <c r="B332" s="75" t="s">
        <v>813</v>
      </c>
      <c r="C332" s="75" t="s">
        <v>814</v>
      </c>
      <c r="D332" s="75">
        <v>365</v>
      </c>
      <c r="E332" s="75" t="s">
        <v>40</v>
      </c>
      <c r="F332" s="75">
        <v>3</v>
      </c>
      <c r="G332" s="75" t="s">
        <v>935</v>
      </c>
      <c r="H332" s="75">
        <v>0</v>
      </c>
      <c r="I332" s="75" t="s">
        <v>935</v>
      </c>
      <c r="J332" s="75">
        <v>0.28000000000000003</v>
      </c>
    </row>
    <row r="333" spans="1:10" ht="12.75" customHeight="1">
      <c r="A333" s="75" t="s">
        <v>682</v>
      </c>
      <c r="B333" s="141" t="s">
        <v>815</v>
      </c>
      <c r="C333" s="141" t="s">
        <v>816</v>
      </c>
      <c r="D333" s="75">
        <v>365</v>
      </c>
      <c r="E333" s="75" t="s">
        <v>40</v>
      </c>
      <c r="F333" s="141">
        <v>0</v>
      </c>
      <c r="G333" s="141" t="s">
        <v>935</v>
      </c>
      <c r="H333" s="75">
        <v>0</v>
      </c>
      <c r="I333" s="75" t="s">
        <v>935</v>
      </c>
      <c r="J333" s="143"/>
    </row>
    <row r="334" spans="1:10" ht="12.75" customHeight="1">
      <c r="A334" s="75" t="s">
        <v>682</v>
      </c>
      <c r="B334" s="141" t="s">
        <v>817</v>
      </c>
      <c r="C334" s="141" t="s">
        <v>818</v>
      </c>
      <c r="D334" s="75">
        <v>365</v>
      </c>
      <c r="E334" s="75" t="s">
        <v>40</v>
      </c>
      <c r="F334" s="141">
        <v>0</v>
      </c>
      <c r="G334" s="141" t="s">
        <v>935</v>
      </c>
      <c r="H334" s="75">
        <v>0</v>
      </c>
      <c r="I334" s="75" t="s">
        <v>935</v>
      </c>
      <c r="J334" s="143"/>
    </row>
    <row r="335" spans="1:10" ht="12.75" customHeight="1">
      <c r="A335" s="75" t="s">
        <v>682</v>
      </c>
      <c r="B335" s="141" t="s">
        <v>819</v>
      </c>
      <c r="C335" s="141" t="s">
        <v>820</v>
      </c>
      <c r="D335" s="75">
        <v>365</v>
      </c>
      <c r="E335" s="75" t="s">
        <v>40</v>
      </c>
      <c r="F335" s="141">
        <v>0</v>
      </c>
      <c r="G335" s="141" t="s">
        <v>935</v>
      </c>
      <c r="H335" s="75">
        <v>0</v>
      </c>
      <c r="I335" s="75" t="s">
        <v>935</v>
      </c>
      <c r="J335" s="143"/>
    </row>
    <row r="336" spans="1:10" ht="12.75" customHeight="1">
      <c r="A336" s="75" t="s">
        <v>682</v>
      </c>
      <c r="B336" s="75" t="s">
        <v>821</v>
      </c>
      <c r="C336" s="75" t="s">
        <v>822</v>
      </c>
      <c r="D336" s="75">
        <v>365</v>
      </c>
      <c r="E336" s="75" t="s">
        <v>40</v>
      </c>
      <c r="F336" s="75">
        <v>2</v>
      </c>
      <c r="G336" s="75" t="s">
        <v>34</v>
      </c>
      <c r="H336" s="75">
        <v>0</v>
      </c>
      <c r="I336" s="75" t="s">
        <v>34</v>
      </c>
      <c r="J336" s="75">
        <v>0.27</v>
      </c>
    </row>
    <row r="337" spans="1:10" ht="12.75" customHeight="1">
      <c r="A337" s="75" t="s">
        <v>682</v>
      </c>
      <c r="B337" s="75" t="s">
        <v>823</v>
      </c>
      <c r="C337" s="75" t="s">
        <v>824</v>
      </c>
      <c r="D337" s="75">
        <v>365</v>
      </c>
      <c r="E337" s="75" t="s">
        <v>40</v>
      </c>
      <c r="F337" s="75">
        <v>3</v>
      </c>
      <c r="G337" s="75" t="s">
        <v>935</v>
      </c>
      <c r="H337" s="75">
        <v>0</v>
      </c>
      <c r="I337" s="75" t="s">
        <v>935</v>
      </c>
      <c r="J337" s="75">
        <v>3.55</v>
      </c>
    </row>
    <row r="338" spans="1:10" ht="12.75" customHeight="1">
      <c r="A338" s="75" t="s">
        <v>682</v>
      </c>
      <c r="B338" s="75" t="s">
        <v>825</v>
      </c>
      <c r="C338" s="75" t="s">
        <v>826</v>
      </c>
      <c r="D338" s="75">
        <v>365</v>
      </c>
      <c r="E338" s="75" t="s">
        <v>40</v>
      </c>
      <c r="F338" s="75">
        <v>2</v>
      </c>
      <c r="G338" s="75" t="s">
        <v>34</v>
      </c>
      <c r="H338" s="75">
        <v>0</v>
      </c>
      <c r="I338" s="75" t="s">
        <v>34</v>
      </c>
      <c r="J338" s="75">
        <v>0.91</v>
      </c>
    </row>
    <row r="339" spans="1:10" ht="12.75" customHeight="1">
      <c r="A339" s="75" t="s">
        <v>682</v>
      </c>
      <c r="B339" s="141" t="s">
        <v>827</v>
      </c>
      <c r="C339" s="141" t="s">
        <v>828</v>
      </c>
      <c r="D339" s="75">
        <v>365</v>
      </c>
      <c r="E339" s="75" t="s">
        <v>40</v>
      </c>
      <c r="F339" s="141">
        <v>0</v>
      </c>
      <c r="G339" s="141" t="s">
        <v>935</v>
      </c>
      <c r="H339" s="75">
        <v>0</v>
      </c>
      <c r="I339" s="75" t="s">
        <v>935</v>
      </c>
      <c r="J339" s="143"/>
    </row>
    <row r="340" spans="1:10" ht="12.75" customHeight="1">
      <c r="A340" s="75" t="s">
        <v>682</v>
      </c>
      <c r="B340" s="75" t="s">
        <v>829</v>
      </c>
      <c r="C340" s="75" t="s">
        <v>830</v>
      </c>
      <c r="D340" s="75">
        <v>365</v>
      </c>
      <c r="E340" s="75" t="s">
        <v>40</v>
      </c>
      <c r="F340" s="75">
        <v>2</v>
      </c>
      <c r="G340" s="75" t="s">
        <v>34</v>
      </c>
      <c r="H340" s="75">
        <v>0</v>
      </c>
      <c r="I340" s="75" t="s">
        <v>34</v>
      </c>
      <c r="J340" s="75">
        <v>0.18</v>
      </c>
    </row>
    <row r="341" spans="1:10" ht="12.75" customHeight="1">
      <c r="A341" s="75" t="s">
        <v>682</v>
      </c>
      <c r="B341" s="75" t="s">
        <v>831</v>
      </c>
      <c r="C341" s="75" t="s">
        <v>832</v>
      </c>
      <c r="D341" s="75">
        <v>365</v>
      </c>
      <c r="E341" s="75" t="s">
        <v>40</v>
      </c>
      <c r="F341" s="75">
        <v>2</v>
      </c>
      <c r="G341" s="75" t="s">
        <v>34</v>
      </c>
      <c r="H341" s="75">
        <v>0</v>
      </c>
      <c r="I341" s="75" t="s">
        <v>34</v>
      </c>
      <c r="J341" s="75">
        <v>0.14000000000000001</v>
      </c>
    </row>
    <row r="342" spans="1:10" ht="12.75" customHeight="1">
      <c r="A342" s="75" t="s">
        <v>682</v>
      </c>
      <c r="B342" s="75" t="s">
        <v>833</v>
      </c>
      <c r="C342" s="75" t="s">
        <v>834</v>
      </c>
      <c r="D342" s="75">
        <v>365</v>
      </c>
      <c r="E342" s="75" t="s">
        <v>40</v>
      </c>
      <c r="F342" s="75">
        <v>2</v>
      </c>
      <c r="G342" s="75" t="s">
        <v>34</v>
      </c>
      <c r="H342" s="75">
        <v>0</v>
      </c>
      <c r="I342" s="75" t="s">
        <v>34</v>
      </c>
      <c r="J342" s="75">
        <v>0.22</v>
      </c>
    </row>
    <row r="343" spans="1:10" ht="12.75" customHeight="1">
      <c r="A343" s="75" t="s">
        <v>682</v>
      </c>
      <c r="B343" s="141" t="s">
        <v>835</v>
      </c>
      <c r="C343" s="141" t="s">
        <v>836</v>
      </c>
      <c r="D343" s="75">
        <v>365</v>
      </c>
      <c r="E343" s="75" t="s">
        <v>40</v>
      </c>
      <c r="F343" s="141">
        <v>0</v>
      </c>
      <c r="G343" s="141" t="s">
        <v>935</v>
      </c>
      <c r="H343" s="75">
        <v>0</v>
      </c>
      <c r="I343" s="75" t="s">
        <v>935</v>
      </c>
      <c r="J343" s="143"/>
    </row>
    <row r="344" spans="1:10" ht="12.75" customHeight="1">
      <c r="A344" s="75" t="s">
        <v>682</v>
      </c>
      <c r="B344" s="141" t="s">
        <v>837</v>
      </c>
      <c r="C344" s="141" t="s">
        <v>838</v>
      </c>
      <c r="D344" s="75">
        <v>365</v>
      </c>
      <c r="E344" s="75" t="s">
        <v>40</v>
      </c>
      <c r="F344" s="141">
        <v>0</v>
      </c>
      <c r="G344" s="141" t="s">
        <v>935</v>
      </c>
      <c r="H344" s="75">
        <v>0</v>
      </c>
      <c r="I344" s="75" t="s">
        <v>935</v>
      </c>
      <c r="J344" s="143"/>
    </row>
    <row r="345" spans="1:10" ht="12.75" customHeight="1">
      <c r="A345" s="75" t="s">
        <v>682</v>
      </c>
      <c r="B345" s="141" t="s">
        <v>839</v>
      </c>
      <c r="C345" s="141" t="s">
        <v>840</v>
      </c>
      <c r="D345" s="75">
        <v>365</v>
      </c>
      <c r="E345" s="75" t="s">
        <v>40</v>
      </c>
      <c r="F345" s="141">
        <v>0</v>
      </c>
      <c r="G345" s="141" t="s">
        <v>935</v>
      </c>
      <c r="H345" s="75">
        <v>0</v>
      </c>
      <c r="I345" s="75" t="s">
        <v>935</v>
      </c>
      <c r="J345" s="143"/>
    </row>
    <row r="346" spans="1:10" ht="12.75" customHeight="1">
      <c r="A346" s="75" t="s">
        <v>682</v>
      </c>
      <c r="B346" s="141" t="s">
        <v>841</v>
      </c>
      <c r="C346" s="141" t="s">
        <v>842</v>
      </c>
      <c r="D346" s="75">
        <v>365</v>
      </c>
      <c r="E346" s="75" t="s">
        <v>40</v>
      </c>
      <c r="F346" s="141">
        <v>0</v>
      </c>
      <c r="G346" s="141" t="s">
        <v>935</v>
      </c>
      <c r="H346" s="75">
        <v>0</v>
      </c>
      <c r="I346" s="75" t="s">
        <v>935</v>
      </c>
      <c r="J346" s="143"/>
    </row>
    <row r="347" spans="1:10" ht="12.75" customHeight="1">
      <c r="A347" s="75" t="s">
        <v>682</v>
      </c>
      <c r="B347" s="75" t="s">
        <v>843</v>
      </c>
      <c r="C347" s="75" t="s">
        <v>844</v>
      </c>
      <c r="D347" s="75">
        <v>365</v>
      </c>
      <c r="E347" s="75" t="s">
        <v>40</v>
      </c>
      <c r="F347" s="75">
        <v>2</v>
      </c>
      <c r="G347" s="75" t="s">
        <v>34</v>
      </c>
      <c r="H347" s="75">
        <v>0</v>
      </c>
      <c r="I347" s="75" t="s">
        <v>34</v>
      </c>
      <c r="J347" s="75">
        <v>0.24</v>
      </c>
    </row>
    <row r="348" spans="1:10" ht="12.75" customHeight="1">
      <c r="A348" s="75" t="s">
        <v>682</v>
      </c>
      <c r="B348" s="75" t="s">
        <v>845</v>
      </c>
      <c r="C348" s="75" t="s">
        <v>846</v>
      </c>
      <c r="D348" s="75">
        <v>365</v>
      </c>
      <c r="E348" s="75" t="s">
        <v>40</v>
      </c>
      <c r="F348" s="75">
        <v>3</v>
      </c>
      <c r="G348" s="75" t="s">
        <v>935</v>
      </c>
      <c r="H348" s="75">
        <v>0</v>
      </c>
      <c r="I348" s="75" t="s">
        <v>935</v>
      </c>
      <c r="J348" s="75">
        <v>0.19</v>
      </c>
    </row>
    <row r="349" spans="1:10" ht="12.75" customHeight="1">
      <c r="A349" s="75" t="s">
        <v>682</v>
      </c>
      <c r="B349" s="75" t="s">
        <v>847</v>
      </c>
      <c r="C349" s="75" t="s">
        <v>483</v>
      </c>
      <c r="D349" s="75">
        <v>365</v>
      </c>
      <c r="E349" s="75" t="s">
        <v>40</v>
      </c>
      <c r="F349" s="75">
        <v>2</v>
      </c>
      <c r="G349" s="75" t="s">
        <v>34</v>
      </c>
      <c r="H349" s="75">
        <v>0</v>
      </c>
      <c r="I349" s="75" t="s">
        <v>34</v>
      </c>
      <c r="J349" s="75">
        <v>0.11</v>
      </c>
    </row>
    <row r="350" spans="1:10" ht="12.75" customHeight="1">
      <c r="A350" s="75" t="s">
        <v>682</v>
      </c>
      <c r="B350" s="141" t="s">
        <v>848</v>
      </c>
      <c r="C350" s="141" t="s">
        <v>849</v>
      </c>
      <c r="D350" s="75">
        <v>365</v>
      </c>
      <c r="E350" s="75" t="s">
        <v>40</v>
      </c>
      <c r="F350" s="141">
        <v>0</v>
      </c>
      <c r="G350" s="141" t="s">
        <v>935</v>
      </c>
      <c r="H350" s="75">
        <v>0</v>
      </c>
      <c r="I350" s="75" t="s">
        <v>935</v>
      </c>
      <c r="J350" s="143"/>
    </row>
    <row r="351" spans="1:10" ht="12.75" customHeight="1">
      <c r="A351" s="75" t="s">
        <v>682</v>
      </c>
      <c r="B351" s="141" t="s">
        <v>850</v>
      </c>
      <c r="C351" s="141" t="s">
        <v>851</v>
      </c>
      <c r="D351" s="75">
        <v>365</v>
      </c>
      <c r="E351" s="75" t="s">
        <v>40</v>
      </c>
      <c r="F351" s="141">
        <v>0</v>
      </c>
      <c r="G351" s="141" t="s">
        <v>935</v>
      </c>
      <c r="H351" s="75">
        <v>0</v>
      </c>
      <c r="I351" s="75" t="s">
        <v>935</v>
      </c>
      <c r="J351" s="143"/>
    </row>
    <row r="352" spans="1:10" ht="12.75" customHeight="1">
      <c r="A352" s="75" t="s">
        <v>682</v>
      </c>
      <c r="B352" s="141" t="s">
        <v>852</v>
      </c>
      <c r="C352" s="141" t="s">
        <v>853</v>
      </c>
      <c r="D352" s="75">
        <v>365</v>
      </c>
      <c r="E352" s="75" t="s">
        <v>40</v>
      </c>
      <c r="F352" s="141">
        <v>0</v>
      </c>
      <c r="G352" s="141" t="s">
        <v>935</v>
      </c>
      <c r="H352" s="75">
        <v>0</v>
      </c>
      <c r="I352" s="75" t="s">
        <v>935</v>
      </c>
      <c r="J352" s="143"/>
    </row>
    <row r="353" spans="1:10" ht="12.75" customHeight="1">
      <c r="A353" s="75" t="s">
        <v>682</v>
      </c>
      <c r="B353" s="75" t="s">
        <v>854</v>
      </c>
      <c r="C353" s="75" t="s">
        <v>855</v>
      </c>
      <c r="D353" s="75">
        <v>365</v>
      </c>
      <c r="E353" s="75" t="s">
        <v>40</v>
      </c>
      <c r="F353" s="75">
        <v>2</v>
      </c>
      <c r="G353" s="75" t="s">
        <v>34</v>
      </c>
      <c r="H353" s="75">
        <v>0</v>
      </c>
      <c r="I353" s="75" t="s">
        <v>34</v>
      </c>
      <c r="J353" s="75">
        <v>7.0000000000000007E-2</v>
      </c>
    </row>
    <row r="354" spans="1:10" ht="12.75" customHeight="1">
      <c r="A354" s="75" t="s">
        <v>682</v>
      </c>
      <c r="B354" s="141" t="s">
        <v>856</v>
      </c>
      <c r="C354" s="141" t="s">
        <v>857</v>
      </c>
      <c r="D354" s="75">
        <v>365</v>
      </c>
      <c r="E354" s="75" t="s">
        <v>40</v>
      </c>
      <c r="F354" s="141">
        <v>0</v>
      </c>
      <c r="G354" s="141" t="s">
        <v>935</v>
      </c>
      <c r="H354" s="75">
        <v>0</v>
      </c>
      <c r="I354" s="75" t="s">
        <v>935</v>
      </c>
      <c r="J354" s="143"/>
    </row>
    <row r="355" spans="1:10" ht="12.75" customHeight="1">
      <c r="A355" s="75" t="s">
        <v>682</v>
      </c>
      <c r="B355" s="75" t="s">
        <v>858</v>
      </c>
      <c r="C355" s="75" t="s">
        <v>859</v>
      </c>
      <c r="D355" s="75">
        <v>365</v>
      </c>
      <c r="E355" s="75" t="s">
        <v>40</v>
      </c>
      <c r="F355" s="75">
        <v>2</v>
      </c>
      <c r="G355" s="75" t="s">
        <v>34</v>
      </c>
      <c r="H355" s="75">
        <v>0</v>
      </c>
      <c r="I355" s="75" t="s">
        <v>34</v>
      </c>
      <c r="J355" s="75">
        <v>2.09</v>
      </c>
    </row>
    <row r="356" spans="1:10" ht="12.75" customHeight="1">
      <c r="A356" s="75" t="s">
        <v>682</v>
      </c>
      <c r="B356" s="141" t="s">
        <v>860</v>
      </c>
      <c r="C356" s="141" t="s">
        <v>861</v>
      </c>
      <c r="D356" s="75">
        <v>365</v>
      </c>
      <c r="E356" s="75" t="s">
        <v>40</v>
      </c>
      <c r="F356" s="141">
        <v>0</v>
      </c>
      <c r="G356" s="141" t="s">
        <v>935</v>
      </c>
      <c r="H356" s="75">
        <v>0</v>
      </c>
      <c r="I356" s="75" t="s">
        <v>935</v>
      </c>
      <c r="J356" s="143"/>
    </row>
    <row r="357" spans="1:10" ht="12.75" customHeight="1">
      <c r="A357" s="75" t="s">
        <v>682</v>
      </c>
      <c r="B357" s="75" t="s">
        <v>862</v>
      </c>
      <c r="C357" s="75" t="s">
        <v>863</v>
      </c>
      <c r="D357" s="75">
        <v>365</v>
      </c>
      <c r="E357" s="75" t="s">
        <v>40</v>
      </c>
      <c r="F357" s="75">
        <v>2</v>
      </c>
      <c r="G357" s="75" t="s">
        <v>34</v>
      </c>
      <c r="H357" s="75">
        <v>0</v>
      </c>
      <c r="I357" s="75" t="s">
        <v>34</v>
      </c>
      <c r="J357" s="75">
        <v>1.35</v>
      </c>
    </row>
    <row r="358" spans="1:10" ht="12.75" customHeight="1">
      <c r="A358" s="75" t="s">
        <v>682</v>
      </c>
      <c r="B358" s="75" t="s">
        <v>864</v>
      </c>
      <c r="C358" s="75" t="s">
        <v>865</v>
      </c>
      <c r="D358" s="75">
        <v>365</v>
      </c>
      <c r="E358" s="75" t="s">
        <v>40</v>
      </c>
      <c r="F358" s="75">
        <v>2</v>
      </c>
      <c r="G358" s="75" t="s">
        <v>34</v>
      </c>
      <c r="H358" s="75">
        <v>0</v>
      </c>
      <c r="I358" s="75" t="s">
        <v>34</v>
      </c>
      <c r="J358" s="75">
        <v>0.67</v>
      </c>
    </row>
    <row r="359" spans="1:10" ht="12.75" customHeight="1">
      <c r="A359" s="75" t="s">
        <v>682</v>
      </c>
      <c r="B359" s="75" t="s">
        <v>866</v>
      </c>
      <c r="C359" s="75" t="s">
        <v>867</v>
      </c>
      <c r="D359" s="75">
        <v>365</v>
      </c>
      <c r="E359" s="75" t="s">
        <v>40</v>
      </c>
      <c r="F359" s="75">
        <v>2</v>
      </c>
      <c r="G359" s="75" t="s">
        <v>34</v>
      </c>
      <c r="H359" s="75">
        <v>0</v>
      </c>
      <c r="I359" s="75" t="s">
        <v>34</v>
      </c>
      <c r="J359" s="75">
        <v>0.66</v>
      </c>
    </row>
    <row r="360" spans="1:10" ht="12.75" customHeight="1">
      <c r="A360" s="75" t="s">
        <v>682</v>
      </c>
      <c r="B360" s="75" t="s">
        <v>868</v>
      </c>
      <c r="C360" s="75" t="s">
        <v>869</v>
      </c>
      <c r="D360" s="75">
        <v>365</v>
      </c>
      <c r="E360" s="75" t="s">
        <v>40</v>
      </c>
      <c r="F360" s="75">
        <v>2</v>
      </c>
      <c r="G360" s="75" t="s">
        <v>34</v>
      </c>
      <c r="H360" s="75">
        <v>0</v>
      </c>
      <c r="I360" s="75" t="s">
        <v>34</v>
      </c>
      <c r="J360" s="75">
        <v>0.18</v>
      </c>
    </row>
    <row r="361" spans="1:10" ht="12.75" customHeight="1">
      <c r="A361" s="75" t="s">
        <v>682</v>
      </c>
      <c r="B361" s="75" t="s">
        <v>870</v>
      </c>
      <c r="C361" s="75" t="s">
        <v>871</v>
      </c>
      <c r="D361" s="75">
        <v>365</v>
      </c>
      <c r="E361" s="75" t="s">
        <v>40</v>
      </c>
      <c r="F361" s="75">
        <v>2</v>
      </c>
      <c r="G361" s="75" t="s">
        <v>34</v>
      </c>
      <c r="H361" s="75">
        <v>0</v>
      </c>
      <c r="I361" s="75" t="s">
        <v>34</v>
      </c>
      <c r="J361" s="75">
        <v>0.86</v>
      </c>
    </row>
    <row r="362" spans="1:10" ht="12.75" customHeight="1">
      <c r="A362" s="75" t="s">
        <v>682</v>
      </c>
      <c r="B362" s="141" t="s">
        <v>872</v>
      </c>
      <c r="C362" s="141" t="s">
        <v>873</v>
      </c>
      <c r="D362" s="75">
        <v>365</v>
      </c>
      <c r="E362" s="75" t="s">
        <v>40</v>
      </c>
      <c r="F362" s="141">
        <v>0</v>
      </c>
      <c r="G362" s="141" t="s">
        <v>935</v>
      </c>
      <c r="H362" s="75">
        <v>0</v>
      </c>
      <c r="I362" s="75" t="s">
        <v>935</v>
      </c>
      <c r="J362" s="143"/>
    </row>
    <row r="363" spans="1:10" ht="12.75" customHeight="1">
      <c r="A363" s="75" t="s">
        <v>682</v>
      </c>
      <c r="B363" s="141" t="s">
        <v>874</v>
      </c>
      <c r="C363" s="141" t="s">
        <v>875</v>
      </c>
      <c r="D363" s="75">
        <v>365</v>
      </c>
      <c r="E363" s="75" t="s">
        <v>40</v>
      </c>
      <c r="F363" s="141">
        <v>0</v>
      </c>
      <c r="G363" s="141" t="s">
        <v>935</v>
      </c>
      <c r="H363" s="75">
        <v>0</v>
      </c>
      <c r="I363" s="75" t="s">
        <v>935</v>
      </c>
      <c r="J363" s="143"/>
    </row>
    <row r="364" spans="1:10" ht="12.75" customHeight="1">
      <c r="A364" s="75" t="s">
        <v>682</v>
      </c>
      <c r="B364" s="141" t="s">
        <v>876</v>
      </c>
      <c r="C364" s="141" t="s">
        <v>877</v>
      </c>
      <c r="D364" s="75">
        <v>365</v>
      </c>
      <c r="E364" s="75" t="s">
        <v>40</v>
      </c>
      <c r="F364" s="141">
        <v>0</v>
      </c>
      <c r="G364" s="141" t="s">
        <v>935</v>
      </c>
      <c r="H364" s="75">
        <v>0</v>
      </c>
      <c r="I364" s="75" t="s">
        <v>935</v>
      </c>
      <c r="J364" s="143"/>
    </row>
    <row r="365" spans="1:10" ht="12.75" customHeight="1">
      <c r="A365" s="75" t="s">
        <v>682</v>
      </c>
      <c r="B365" s="141" t="s">
        <v>878</v>
      </c>
      <c r="C365" s="141" t="s">
        <v>879</v>
      </c>
      <c r="D365" s="75">
        <v>365</v>
      </c>
      <c r="E365" s="75" t="s">
        <v>40</v>
      </c>
      <c r="F365" s="141">
        <v>0</v>
      </c>
      <c r="G365" s="141" t="s">
        <v>935</v>
      </c>
      <c r="H365" s="75">
        <v>0</v>
      </c>
      <c r="I365" s="75" t="s">
        <v>935</v>
      </c>
      <c r="J365" s="143"/>
    </row>
    <row r="366" spans="1:10" ht="12.75" customHeight="1">
      <c r="A366" s="75" t="s">
        <v>682</v>
      </c>
      <c r="B366" s="141" t="s">
        <v>880</v>
      </c>
      <c r="C366" s="141" t="s">
        <v>881</v>
      </c>
      <c r="D366" s="75">
        <v>365</v>
      </c>
      <c r="E366" s="75" t="s">
        <v>40</v>
      </c>
      <c r="F366" s="141">
        <v>0</v>
      </c>
      <c r="G366" s="141" t="s">
        <v>935</v>
      </c>
      <c r="H366" s="75">
        <v>0</v>
      </c>
      <c r="I366" s="75" t="s">
        <v>935</v>
      </c>
      <c r="J366" s="143"/>
    </row>
    <row r="367" spans="1:10" ht="12.75" customHeight="1">
      <c r="A367" s="75" t="s">
        <v>682</v>
      </c>
      <c r="B367" s="141" t="s">
        <v>882</v>
      </c>
      <c r="C367" s="141" t="s">
        <v>883</v>
      </c>
      <c r="D367" s="75">
        <v>365</v>
      </c>
      <c r="E367" s="75" t="s">
        <v>40</v>
      </c>
      <c r="F367" s="141">
        <v>0</v>
      </c>
      <c r="G367" s="141" t="s">
        <v>935</v>
      </c>
      <c r="H367" s="75">
        <v>0</v>
      </c>
      <c r="I367" s="75" t="s">
        <v>935</v>
      </c>
      <c r="J367" s="143"/>
    </row>
    <row r="368" spans="1:10" ht="12.75" customHeight="1">
      <c r="A368" s="75" t="s">
        <v>682</v>
      </c>
      <c r="B368" s="75" t="s">
        <v>884</v>
      </c>
      <c r="C368" s="75" t="s">
        <v>885</v>
      </c>
      <c r="D368" s="75">
        <v>365</v>
      </c>
      <c r="E368" s="75" t="s">
        <v>40</v>
      </c>
      <c r="F368" s="75">
        <v>2</v>
      </c>
      <c r="G368" s="75" t="s">
        <v>34</v>
      </c>
      <c r="H368" s="75">
        <v>0</v>
      </c>
      <c r="I368" s="75" t="s">
        <v>34</v>
      </c>
      <c r="J368" s="75">
        <v>0.49</v>
      </c>
    </row>
    <row r="369" spans="1:10" ht="12.75" customHeight="1">
      <c r="A369" s="75" t="s">
        <v>682</v>
      </c>
      <c r="B369" s="141" t="s">
        <v>886</v>
      </c>
      <c r="C369" s="141" t="s">
        <v>887</v>
      </c>
      <c r="D369" s="75">
        <v>365</v>
      </c>
      <c r="E369" s="75" t="s">
        <v>40</v>
      </c>
      <c r="F369" s="141">
        <v>0</v>
      </c>
      <c r="G369" s="141" t="s">
        <v>935</v>
      </c>
      <c r="H369" s="75">
        <v>0</v>
      </c>
      <c r="I369" s="75" t="s">
        <v>935</v>
      </c>
      <c r="J369" s="143"/>
    </row>
    <row r="370" spans="1:10" ht="12.75" customHeight="1">
      <c r="A370" s="75" t="s">
        <v>682</v>
      </c>
      <c r="B370" s="141" t="s">
        <v>888</v>
      </c>
      <c r="C370" s="141" t="s">
        <v>889</v>
      </c>
      <c r="D370" s="75">
        <v>365</v>
      </c>
      <c r="E370" s="75" t="s">
        <v>40</v>
      </c>
      <c r="F370" s="141">
        <v>0</v>
      </c>
      <c r="G370" s="141" t="s">
        <v>935</v>
      </c>
      <c r="H370" s="75">
        <v>0</v>
      </c>
      <c r="I370" s="75" t="s">
        <v>935</v>
      </c>
      <c r="J370" s="143"/>
    </row>
    <row r="371" spans="1:10" ht="12.75" customHeight="1">
      <c r="A371" s="75" t="s">
        <v>682</v>
      </c>
      <c r="B371" s="75" t="s">
        <v>890</v>
      </c>
      <c r="C371" s="75" t="s">
        <v>891</v>
      </c>
      <c r="D371" s="75">
        <v>365</v>
      </c>
      <c r="E371" s="75" t="s">
        <v>40</v>
      </c>
      <c r="F371" s="75">
        <v>2</v>
      </c>
      <c r="G371" s="75" t="s">
        <v>34</v>
      </c>
      <c r="H371" s="75">
        <v>0</v>
      </c>
      <c r="I371" s="75" t="s">
        <v>34</v>
      </c>
      <c r="J371" s="75">
        <v>0.08</v>
      </c>
    </row>
    <row r="372" spans="1:10" ht="12.75" customHeight="1">
      <c r="A372" s="75" t="s">
        <v>682</v>
      </c>
      <c r="B372" s="141" t="s">
        <v>892</v>
      </c>
      <c r="C372" s="141" t="s">
        <v>893</v>
      </c>
      <c r="D372" s="75">
        <v>365</v>
      </c>
      <c r="E372" s="75" t="s">
        <v>40</v>
      </c>
      <c r="F372" s="141">
        <v>0</v>
      </c>
      <c r="G372" s="141" t="s">
        <v>935</v>
      </c>
      <c r="H372" s="75">
        <v>0</v>
      </c>
      <c r="I372" s="75" t="s">
        <v>935</v>
      </c>
      <c r="J372" s="143"/>
    </row>
    <row r="373" spans="1:10" ht="12.75" customHeight="1">
      <c r="A373" s="75" t="s">
        <v>682</v>
      </c>
      <c r="B373" s="75" t="s">
        <v>894</v>
      </c>
      <c r="C373" s="75" t="s">
        <v>895</v>
      </c>
      <c r="D373" s="75">
        <v>365</v>
      </c>
      <c r="E373" s="75" t="s">
        <v>40</v>
      </c>
      <c r="F373" s="75">
        <v>2</v>
      </c>
      <c r="G373" s="75" t="s">
        <v>34</v>
      </c>
      <c r="H373" s="75">
        <v>0</v>
      </c>
      <c r="I373" s="75" t="s">
        <v>34</v>
      </c>
      <c r="J373" s="75">
        <v>0.09</v>
      </c>
    </row>
    <row r="374" spans="1:10" ht="12.75" customHeight="1">
      <c r="A374" s="75" t="s">
        <v>682</v>
      </c>
      <c r="B374" s="75" t="s">
        <v>896</v>
      </c>
      <c r="C374" s="75" t="s">
        <v>897</v>
      </c>
      <c r="D374" s="75">
        <v>365</v>
      </c>
      <c r="E374" s="75" t="s">
        <v>40</v>
      </c>
      <c r="F374" s="75">
        <v>2</v>
      </c>
      <c r="G374" s="75" t="s">
        <v>34</v>
      </c>
      <c r="H374" s="75">
        <v>0</v>
      </c>
      <c r="I374" s="75" t="s">
        <v>34</v>
      </c>
      <c r="J374" s="75">
        <v>0.41</v>
      </c>
    </row>
    <row r="375" spans="1:10" ht="12.75" customHeight="1">
      <c r="A375" s="75" t="s">
        <v>682</v>
      </c>
      <c r="B375" s="75" t="s">
        <v>898</v>
      </c>
      <c r="C375" s="75" t="s">
        <v>899</v>
      </c>
      <c r="D375" s="75">
        <v>365</v>
      </c>
      <c r="E375" s="75" t="s">
        <v>40</v>
      </c>
      <c r="F375" s="75">
        <v>2</v>
      </c>
      <c r="G375" s="75" t="s">
        <v>34</v>
      </c>
      <c r="H375" s="75">
        <v>0</v>
      </c>
      <c r="I375" s="75" t="s">
        <v>34</v>
      </c>
      <c r="J375" s="75">
        <v>0.16</v>
      </c>
    </row>
    <row r="376" spans="1:10" ht="12.75" customHeight="1">
      <c r="A376" s="75" t="s">
        <v>682</v>
      </c>
      <c r="B376" s="141" t="s">
        <v>900</v>
      </c>
      <c r="C376" s="141" t="s">
        <v>901</v>
      </c>
      <c r="D376" s="75">
        <v>365</v>
      </c>
      <c r="E376" s="75" t="s">
        <v>40</v>
      </c>
      <c r="F376" s="141">
        <v>0</v>
      </c>
      <c r="G376" s="141" t="s">
        <v>935</v>
      </c>
      <c r="H376" s="75">
        <v>0</v>
      </c>
      <c r="I376" s="75" t="s">
        <v>935</v>
      </c>
      <c r="J376" s="143"/>
    </row>
    <row r="377" spans="1:10" ht="12.75" customHeight="1">
      <c r="A377" s="75" t="s">
        <v>682</v>
      </c>
      <c r="B377" s="141" t="s">
        <v>902</v>
      </c>
      <c r="C377" s="141" t="s">
        <v>903</v>
      </c>
      <c r="D377" s="75">
        <v>365</v>
      </c>
      <c r="E377" s="75" t="s">
        <v>40</v>
      </c>
      <c r="F377" s="141">
        <v>0</v>
      </c>
      <c r="G377" s="141" t="s">
        <v>935</v>
      </c>
      <c r="H377" s="75">
        <v>0</v>
      </c>
      <c r="I377" s="75" t="s">
        <v>935</v>
      </c>
      <c r="J377" s="143"/>
    </row>
    <row r="378" spans="1:10" ht="12.75" customHeight="1">
      <c r="A378" s="75" t="s">
        <v>682</v>
      </c>
      <c r="B378" s="141" t="s">
        <v>904</v>
      </c>
      <c r="C378" s="141" t="s">
        <v>905</v>
      </c>
      <c r="D378" s="75">
        <v>365</v>
      </c>
      <c r="E378" s="75" t="s">
        <v>40</v>
      </c>
      <c r="F378" s="141">
        <v>0</v>
      </c>
      <c r="G378" s="141" t="s">
        <v>935</v>
      </c>
      <c r="H378" s="75">
        <v>0</v>
      </c>
      <c r="I378" s="75" t="s">
        <v>935</v>
      </c>
      <c r="J378" s="143"/>
    </row>
    <row r="379" spans="1:10" ht="12.75" customHeight="1">
      <c r="A379" s="75" t="s">
        <v>682</v>
      </c>
      <c r="B379" s="141" t="s">
        <v>906</v>
      </c>
      <c r="C379" s="141" t="s">
        <v>657</v>
      </c>
      <c r="D379" s="75">
        <v>365</v>
      </c>
      <c r="E379" s="75" t="s">
        <v>40</v>
      </c>
      <c r="F379" s="141">
        <v>0</v>
      </c>
      <c r="G379" s="141" t="s">
        <v>935</v>
      </c>
      <c r="H379" s="75">
        <v>0</v>
      </c>
      <c r="I379" s="75" t="s">
        <v>935</v>
      </c>
      <c r="J379" s="143"/>
    </row>
    <row r="380" spans="1:10" ht="12.75" customHeight="1">
      <c r="A380" s="75" t="s">
        <v>682</v>
      </c>
      <c r="B380" s="75" t="s">
        <v>907</v>
      </c>
      <c r="C380" s="75" t="s">
        <v>908</v>
      </c>
      <c r="D380" s="75">
        <v>365</v>
      </c>
      <c r="E380" s="75" t="s">
        <v>40</v>
      </c>
      <c r="F380" s="75">
        <v>3</v>
      </c>
      <c r="G380" s="75" t="s">
        <v>935</v>
      </c>
      <c r="H380" s="75">
        <v>0</v>
      </c>
      <c r="I380" s="75" t="s">
        <v>935</v>
      </c>
      <c r="J380" s="75">
        <v>1.79</v>
      </c>
    </row>
    <row r="381" spans="1:10" ht="12.75" customHeight="1">
      <c r="A381" s="75" t="s">
        <v>682</v>
      </c>
      <c r="B381" s="75" t="s">
        <v>909</v>
      </c>
      <c r="C381" s="75" t="s">
        <v>910</v>
      </c>
      <c r="D381" s="75">
        <v>365</v>
      </c>
      <c r="E381" s="75" t="s">
        <v>40</v>
      </c>
      <c r="F381" s="75">
        <v>2</v>
      </c>
      <c r="G381" s="75" t="s">
        <v>34</v>
      </c>
      <c r="H381" s="75">
        <v>0</v>
      </c>
      <c r="I381" s="75" t="s">
        <v>34</v>
      </c>
      <c r="J381" s="75">
        <v>0.89</v>
      </c>
    </row>
    <row r="382" spans="1:10" ht="12.75" customHeight="1">
      <c r="A382" s="75" t="s">
        <v>682</v>
      </c>
      <c r="B382" s="75" t="s">
        <v>911</v>
      </c>
      <c r="C382" s="75" t="s">
        <v>912</v>
      </c>
      <c r="D382" s="75">
        <v>365</v>
      </c>
      <c r="E382" s="75" t="s">
        <v>40</v>
      </c>
      <c r="F382" s="75">
        <v>2</v>
      </c>
      <c r="G382" s="75" t="s">
        <v>34</v>
      </c>
      <c r="H382" s="75">
        <v>0</v>
      </c>
      <c r="I382" s="75" t="s">
        <v>34</v>
      </c>
      <c r="J382" s="75">
        <v>0.57999999999999996</v>
      </c>
    </row>
    <row r="383" spans="1:10" ht="12.75" customHeight="1">
      <c r="A383" s="75" t="s">
        <v>682</v>
      </c>
      <c r="B383" s="75" t="s">
        <v>913</v>
      </c>
      <c r="C383" s="75" t="s">
        <v>914</v>
      </c>
      <c r="D383" s="75">
        <v>365</v>
      </c>
      <c r="E383" s="75" t="s">
        <v>40</v>
      </c>
      <c r="F383" s="75">
        <v>2</v>
      </c>
      <c r="G383" s="75" t="s">
        <v>34</v>
      </c>
      <c r="H383" s="75">
        <v>0</v>
      </c>
      <c r="I383" s="75" t="s">
        <v>34</v>
      </c>
      <c r="J383" s="75">
        <v>0.18</v>
      </c>
    </row>
    <row r="384" spans="1:10" ht="12.75" customHeight="1">
      <c r="A384" s="75" t="s">
        <v>682</v>
      </c>
      <c r="B384" s="75" t="s">
        <v>915</v>
      </c>
      <c r="C384" s="75" t="s">
        <v>916</v>
      </c>
      <c r="D384" s="75">
        <v>365</v>
      </c>
      <c r="E384" s="75" t="s">
        <v>40</v>
      </c>
      <c r="F384" s="75">
        <v>2</v>
      </c>
      <c r="G384" s="75" t="s">
        <v>34</v>
      </c>
      <c r="H384" s="75">
        <v>0</v>
      </c>
      <c r="I384" s="75" t="s">
        <v>34</v>
      </c>
      <c r="J384" s="75">
        <v>0.67</v>
      </c>
    </row>
    <row r="385" spans="1:10" ht="12.75" customHeight="1">
      <c r="A385" s="75" t="s">
        <v>682</v>
      </c>
      <c r="B385" s="75" t="s">
        <v>917</v>
      </c>
      <c r="C385" s="75" t="s">
        <v>918</v>
      </c>
      <c r="D385" s="75">
        <v>365</v>
      </c>
      <c r="E385" s="75" t="s">
        <v>40</v>
      </c>
      <c r="F385" s="75">
        <v>2</v>
      </c>
      <c r="G385" s="75" t="s">
        <v>34</v>
      </c>
      <c r="H385" s="75">
        <v>0</v>
      </c>
      <c r="I385" s="75" t="s">
        <v>34</v>
      </c>
      <c r="J385" s="75">
        <v>0.09</v>
      </c>
    </row>
    <row r="386" spans="1:10" ht="12.75" customHeight="1">
      <c r="A386" s="75" t="s">
        <v>682</v>
      </c>
      <c r="B386" s="75" t="s">
        <v>919</v>
      </c>
      <c r="C386" s="75" t="s">
        <v>920</v>
      </c>
      <c r="D386" s="75">
        <v>365</v>
      </c>
      <c r="E386" s="75" t="s">
        <v>40</v>
      </c>
      <c r="F386" s="75">
        <v>2</v>
      </c>
      <c r="G386" s="75" t="s">
        <v>34</v>
      </c>
      <c r="H386" s="75">
        <v>0</v>
      </c>
      <c r="I386" s="75" t="s">
        <v>34</v>
      </c>
      <c r="J386" s="75">
        <v>1.27</v>
      </c>
    </row>
    <row r="387" spans="1:10" ht="12.75" customHeight="1">
      <c r="A387" s="75" t="s">
        <v>682</v>
      </c>
      <c r="B387" s="75" t="s">
        <v>921</v>
      </c>
      <c r="C387" s="75" t="s">
        <v>922</v>
      </c>
      <c r="D387" s="75">
        <v>365</v>
      </c>
      <c r="E387" s="75" t="s">
        <v>40</v>
      </c>
      <c r="F387" s="75">
        <v>2</v>
      </c>
      <c r="G387" s="75" t="s">
        <v>34</v>
      </c>
      <c r="H387" s="75">
        <v>0</v>
      </c>
      <c r="I387" s="75" t="s">
        <v>34</v>
      </c>
      <c r="J387" s="75">
        <v>0.9</v>
      </c>
    </row>
    <row r="388" spans="1:10" ht="12.75" customHeight="1">
      <c r="A388" s="75" t="s">
        <v>682</v>
      </c>
      <c r="B388" s="141" t="s">
        <v>923</v>
      </c>
      <c r="C388" s="141" t="s">
        <v>924</v>
      </c>
      <c r="D388" s="75">
        <v>365</v>
      </c>
      <c r="E388" s="75" t="s">
        <v>40</v>
      </c>
      <c r="F388" s="141">
        <v>0</v>
      </c>
      <c r="G388" s="141" t="s">
        <v>935</v>
      </c>
      <c r="H388" s="75">
        <v>0</v>
      </c>
      <c r="I388" s="75" t="s">
        <v>935</v>
      </c>
      <c r="J388" s="143"/>
    </row>
    <row r="389" spans="1:10" ht="12.75" customHeight="1">
      <c r="A389" s="75" t="s">
        <v>682</v>
      </c>
      <c r="B389" s="141" t="s">
        <v>925</v>
      </c>
      <c r="C389" s="141" t="s">
        <v>926</v>
      </c>
      <c r="D389" s="75">
        <v>365</v>
      </c>
      <c r="E389" s="75" t="s">
        <v>40</v>
      </c>
      <c r="F389" s="141">
        <v>0</v>
      </c>
      <c r="G389" s="141" t="s">
        <v>935</v>
      </c>
      <c r="H389" s="75">
        <v>0</v>
      </c>
      <c r="I389" s="75" t="s">
        <v>935</v>
      </c>
      <c r="J389" s="143"/>
    </row>
    <row r="390" spans="1:10" ht="12.75" customHeight="1">
      <c r="A390" s="75" t="s">
        <v>682</v>
      </c>
      <c r="B390" s="75" t="s">
        <v>927</v>
      </c>
      <c r="C390" s="75" t="s">
        <v>928</v>
      </c>
      <c r="D390" s="75">
        <v>365</v>
      </c>
      <c r="E390" s="75" t="s">
        <v>40</v>
      </c>
      <c r="F390" s="75">
        <v>3</v>
      </c>
      <c r="G390" s="75" t="s">
        <v>935</v>
      </c>
      <c r="H390" s="75">
        <v>0</v>
      </c>
      <c r="I390" s="75" t="s">
        <v>935</v>
      </c>
      <c r="J390" s="75">
        <v>0.24</v>
      </c>
    </row>
    <row r="391" spans="1:10" ht="12.75" customHeight="1">
      <c r="A391" s="75" t="s">
        <v>682</v>
      </c>
      <c r="B391" s="141" t="s">
        <v>929</v>
      </c>
      <c r="C391" s="141" t="s">
        <v>930</v>
      </c>
      <c r="D391" s="75">
        <v>365</v>
      </c>
      <c r="E391" s="75" t="s">
        <v>40</v>
      </c>
      <c r="F391" s="141">
        <v>0</v>
      </c>
      <c r="G391" s="141" t="s">
        <v>935</v>
      </c>
      <c r="H391" s="75">
        <v>0</v>
      </c>
      <c r="I391" s="75" t="s">
        <v>935</v>
      </c>
      <c r="J391" s="143"/>
    </row>
    <row r="392" spans="1:10">
      <c r="A392" s="76" t="s">
        <v>682</v>
      </c>
      <c r="B392" s="76" t="s">
        <v>931</v>
      </c>
      <c r="C392" s="76" t="s">
        <v>932</v>
      </c>
      <c r="D392" s="76">
        <v>365</v>
      </c>
      <c r="E392" s="76" t="s">
        <v>40</v>
      </c>
      <c r="F392" s="76">
        <v>2</v>
      </c>
      <c r="G392" s="76" t="s">
        <v>34</v>
      </c>
      <c r="H392" s="76">
        <v>0</v>
      </c>
      <c r="I392" s="76" t="s">
        <v>34</v>
      </c>
      <c r="J392" s="76">
        <v>0.76</v>
      </c>
    </row>
    <row r="393" spans="1:10">
      <c r="A393" s="30"/>
      <c r="B393" s="29">
        <f>COUNTA(B266:B392)</f>
        <v>127</v>
      </c>
      <c r="C393" s="29"/>
      <c r="D393" s="30"/>
      <c r="E393" s="30"/>
      <c r="F393" s="29">
        <f>COUNTIF(F266:F392, "&gt;0")</f>
        <v>54</v>
      </c>
      <c r="G393" s="30"/>
      <c r="H393" s="29"/>
      <c r="I393" s="30"/>
      <c r="J393" s="144">
        <f>SUM(J266:J392)</f>
        <v>35.82</v>
      </c>
    </row>
    <row r="394" spans="1:10">
      <c r="A394" s="30"/>
      <c r="B394" s="29"/>
      <c r="C394" s="29"/>
      <c r="D394" s="30"/>
      <c r="E394" s="30"/>
      <c r="F394" s="29"/>
      <c r="G394" s="30"/>
      <c r="H394" s="29"/>
      <c r="I394" s="30"/>
      <c r="J394" s="24"/>
    </row>
    <row r="395" spans="1:10">
      <c r="A395" s="71"/>
      <c r="B395" s="139"/>
      <c r="C395" s="140" t="s">
        <v>167</v>
      </c>
      <c r="D395" s="71"/>
      <c r="E395" s="71"/>
      <c r="F395" s="71"/>
      <c r="G395" s="71"/>
      <c r="H395" s="71"/>
      <c r="I395" s="71"/>
      <c r="J395" s="71"/>
    </row>
    <row r="396" spans="1:10">
      <c r="A396" s="71"/>
      <c r="B396" s="71"/>
      <c r="C396" s="140"/>
      <c r="D396" s="71"/>
      <c r="E396" s="71"/>
      <c r="F396" s="71"/>
      <c r="G396" s="71"/>
      <c r="H396" s="71"/>
      <c r="I396" s="71"/>
      <c r="J396" s="71"/>
    </row>
    <row r="397" spans="1:10">
      <c r="A397" s="71"/>
      <c r="B397" s="71"/>
      <c r="C397" s="103" t="s">
        <v>116</v>
      </c>
      <c r="D397" s="104"/>
      <c r="E397" s="104"/>
      <c r="F397" s="71"/>
      <c r="G397" s="71"/>
      <c r="H397" s="71"/>
      <c r="I397" s="71"/>
      <c r="J397" s="71"/>
    </row>
    <row r="398" spans="1:10">
      <c r="A398" s="71"/>
      <c r="B398" s="71"/>
      <c r="C398" s="105" t="s">
        <v>111</v>
      </c>
      <c r="D398" s="106">
        <f>SUM(B84+B198+B264+B393)</f>
        <v>385</v>
      </c>
      <c r="E398" s="104"/>
      <c r="F398" s="71"/>
      <c r="G398" s="71"/>
      <c r="H398" s="71"/>
      <c r="I398" s="71"/>
      <c r="J398" s="71"/>
    </row>
    <row r="399" spans="1:10">
      <c r="C399" s="105" t="s">
        <v>114</v>
      </c>
      <c r="D399" s="106">
        <f>SUM(F84+F198+F264+F393)</f>
        <v>146</v>
      </c>
      <c r="E399" s="104"/>
    </row>
    <row r="400" spans="1:10">
      <c r="C400" s="117" t="s">
        <v>160</v>
      </c>
      <c r="D400" s="136">
        <f>D399/D398</f>
        <v>0.37922077922077924</v>
      </c>
      <c r="E400" s="104"/>
    </row>
    <row r="401" spans="3:5">
      <c r="C401" s="105" t="s">
        <v>115</v>
      </c>
      <c r="D401" s="148">
        <f>SUM(J84+J198+J264+J393)</f>
        <v>82.15</v>
      </c>
      <c r="E401" s="108" t="s">
        <v>934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Hawaii Beach Monitoring</oddHeader>
    <oddFooter>&amp;R&amp;P of &amp;N</oddFooter>
  </headerFooter>
  <rowBreaks count="1" manualBreakCount="1">
    <brk id="8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177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9.7109375" customWidth="1"/>
    <col min="2" max="2" width="7.28515625" customWidth="1"/>
    <col min="3" max="3" width="24.42578125" customWidth="1"/>
    <col min="4" max="4" width="8.140625" customWidth="1"/>
    <col min="5" max="5" width="7.7109375" customWidth="1"/>
    <col min="6" max="7" width="8" customWidth="1"/>
    <col min="8" max="8" width="8.85546875" customWidth="1"/>
    <col min="9" max="18" width="7.85546875" customWidth="1"/>
  </cols>
  <sheetData>
    <row r="1" spans="1:33">
      <c r="A1" s="62"/>
      <c r="B1" s="172" t="s">
        <v>41</v>
      </c>
      <c r="C1" s="172"/>
      <c r="D1" s="62"/>
      <c r="E1" s="62"/>
      <c r="F1" s="173" t="s">
        <v>166</v>
      </c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</row>
    <row r="2" spans="1:33" s="24" customFormat="1" ht="39" customHeight="1">
      <c r="A2" s="25" t="s">
        <v>16</v>
      </c>
      <c r="B2" s="25" t="s">
        <v>17</v>
      </c>
      <c r="C2" s="25" t="s">
        <v>78</v>
      </c>
      <c r="D2" s="25" t="s">
        <v>92</v>
      </c>
      <c r="E2" s="25" t="s">
        <v>93</v>
      </c>
      <c r="F2" s="25" t="s">
        <v>94</v>
      </c>
      <c r="G2" s="25" t="s">
        <v>95</v>
      </c>
      <c r="H2" s="3" t="s">
        <v>96</v>
      </c>
      <c r="I2" s="25" t="s">
        <v>97</v>
      </c>
      <c r="J2" s="25" t="s">
        <v>25</v>
      </c>
      <c r="K2" s="25" t="s">
        <v>23</v>
      </c>
      <c r="L2" s="25" t="s">
        <v>24</v>
      </c>
      <c r="M2" s="25" t="s">
        <v>26</v>
      </c>
      <c r="N2" s="25" t="s">
        <v>98</v>
      </c>
      <c r="O2" s="25" t="s">
        <v>99</v>
      </c>
      <c r="P2" s="25" t="s">
        <v>100</v>
      </c>
      <c r="Q2" s="25" t="s">
        <v>101</v>
      </c>
      <c r="R2" s="25" t="s">
        <v>102</v>
      </c>
    </row>
    <row r="3" spans="1:33">
      <c r="A3" s="75" t="s">
        <v>168</v>
      </c>
      <c r="B3" s="75" t="s">
        <v>169</v>
      </c>
      <c r="C3" s="75" t="s">
        <v>170</v>
      </c>
      <c r="D3" s="75" t="s">
        <v>32</v>
      </c>
      <c r="E3" s="75" t="s">
        <v>38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30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4" spans="1:33">
      <c r="A4" s="75" t="s">
        <v>168</v>
      </c>
      <c r="B4" s="75" t="s">
        <v>171</v>
      </c>
      <c r="C4" s="75" t="s">
        <v>172</v>
      </c>
      <c r="D4" s="75" t="s">
        <v>32</v>
      </c>
      <c r="E4" s="75" t="s">
        <v>38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30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</row>
    <row r="5" spans="1:33">
      <c r="A5" s="75" t="s">
        <v>168</v>
      </c>
      <c r="B5" s="75" t="s">
        <v>173</v>
      </c>
      <c r="C5" s="75" t="s">
        <v>174</v>
      </c>
      <c r="D5" s="75" t="s">
        <v>32</v>
      </c>
      <c r="E5" s="75" t="s">
        <v>38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30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1:33">
      <c r="A6" s="75" t="s">
        <v>168</v>
      </c>
      <c r="B6" s="75" t="s">
        <v>175</v>
      </c>
      <c r="C6" s="75" t="s">
        <v>176</v>
      </c>
      <c r="D6" s="75" t="s">
        <v>32</v>
      </c>
      <c r="E6" s="75" t="s">
        <v>38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30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>
      <c r="A7" s="75" t="s">
        <v>168</v>
      </c>
      <c r="B7" s="75" t="s">
        <v>177</v>
      </c>
      <c r="C7" s="75" t="s">
        <v>178</v>
      </c>
      <c r="D7" s="75" t="s">
        <v>32</v>
      </c>
      <c r="E7" s="75" t="s">
        <v>38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30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</row>
    <row r="8" spans="1:33">
      <c r="A8" s="75" t="s">
        <v>168</v>
      </c>
      <c r="B8" s="75" t="s">
        <v>179</v>
      </c>
      <c r="C8" s="75" t="s">
        <v>180</v>
      </c>
      <c r="D8" s="75" t="s">
        <v>32</v>
      </c>
      <c r="E8" s="75" t="s">
        <v>38</v>
      </c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30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</row>
    <row r="9" spans="1:33">
      <c r="A9" s="75" t="s">
        <v>168</v>
      </c>
      <c r="B9" s="75" t="s">
        <v>181</v>
      </c>
      <c r="C9" s="75" t="s">
        <v>182</v>
      </c>
      <c r="D9" s="75" t="s">
        <v>32</v>
      </c>
      <c r="E9" s="75" t="s">
        <v>38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30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</row>
    <row r="10" spans="1:33">
      <c r="A10" s="75" t="s">
        <v>168</v>
      </c>
      <c r="B10" s="75" t="s">
        <v>185</v>
      </c>
      <c r="C10" s="75" t="s">
        <v>186</v>
      </c>
      <c r="D10" s="75" t="s">
        <v>32</v>
      </c>
      <c r="E10" s="75" t="s">
        <v>38</v>
      </c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30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</row>
    <row r="11" spans="1:33">
      <c r="A11" s="75" t="s">
        <v>168</v>
      </c>
      <c r="B11" s="75" t="s">
        <v>187</v>
      </c>
      <c r="C11" s="75" t="s">
        <v>188</v>
      </c>
      <c r="D11" s="75" t="s">
        <v>32</v>
      </c>
      <c r="E11" s="75" t="s">
        <v>38</v>
      </c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30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</row>
    <row r="12" spans="1:33">
      <c r="A12" s="75" t="s">
        <v>168</v>
      </c>
      <c r="B12" s="75" t="s">
        <v>189</v>
      </c>
      <c r="C12" s="75" t="s">
        <v>190</v>
      </c>
      <c r="D12" s="75" t="s">
        <v>32</v>
      </c>
      <c r="E12" s="75" t="s">
        <v>38</v>
      </c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30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</row>
    <row r="13" spans="1:33">
      <c r="A13" s="75" t="s">
        <v>168</v>
      </c>
      <c r="B13" s="75" t="s">
        <v>191</v>
      </c>
      <c r="C13" s="75" t="s">
        <v>192</v>
      </c>
      <c r="D13" s="75" t="s">
        <v>32</v>
      </c>
      <c r="E13" s="75" t="s">
        <v>38</v>
      </c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30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</row>
    <row r="14" spans="1:33">
      <c r="A14" s="75" t="s">
        <v>168</v>
      </c>
      <c r="B14" s="75" t="s">
        <v>195</v>
      </c>
      <c r="C14" s="75" t="s">
        <v>196</v>
      </c>
      <c r="D14" s="75" t="s">
        <v>32</v>
      </c>
      <c r="E14" s="75" t="s">
        <v>38</v>
      </c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30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</row>
    <row r="15" spans="1:33">
      <c r="A15" s="75" t="s">
        <v>168</v>
      </c>
      <c r="B15" s="75" t="s">
        <v>199</v>
      </c>
      <c r="C15" s="75" t="s">
        <v>200</v>
      </c>
      <c r="D15" s="75" t="s">
        <v>32</v>
      </c>
      <c r="E15" s="75" t="s">
        <v>38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30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</row>
    <row r="16" spans="1:33">
      <c r="A16" s="75" t="s">
        <v>168</v>
      </c>
      <c r="B16" s="75" t="s">
        <v>203</v>
      </c>
      <c r="C16" s="75" t="s">
        <v>204</v>
      </c>
      <c r="D16" s="75" t="s">
        <v>32</v>
      </c>
      <c r="E16" s="75" t="s">
        <v>38</v>
      </c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30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</row>
    <row r="17" spans="1:33">
      <c r="A17" s="75" t="s">
        <v>168</v>
      </c>
      <c r="B17" s="75" t="s">
        <v>205</v>
      </c>
      <c r="C17" s="75" t="s">
        <v>206</v>
      </c>
      <c r="D17" s="75" t="s">
        <v>32</v>
      </c>
      <c r="E17" s="75" t="s">
        <v>38</v>
      </c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30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</row>
    <row r="18" spans="1:33">
      <c r="A18" s="75" t="s">
        <v>168</v>
      </c>
      <c r="B18" s="75" t="s">
        <v>209</v>
      </c>
      <c r="C18" s="75" t="s">
        <v>210</v>
      </c>
      <c r="D18" s="75" t="s">
        <v>32</v>
      </c>
      <c r="E18" s="75" t="s">
        <v>38</v>
      </c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30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</row>
    <row r="19" spans="1:33">
      <c r="A19" s="75" t="s">
        <v>168</v>
      </c>
      <c r="B19" s="75" t="s">
        <v>211</v>
      </c>
      <c r="C19" s="75" t="s">
        <v>212</v>
      </c>
      <c r="D19" s="75" t="s">
        <v>32</v>
      </c>
      <c r="E19" s="75" t="s">
        <v>38</v>
      </c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30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</row>
    <row r="20" spans="1:33" ht="18">
      <c r="A20" s="75" t="s">
        <v>168</v>
      </c>
      <c r="B20" s="75" t="s">
        <v>215</v>
      </c>
      <c r="C20" s="75" t="s">
        <v>216</v>
      </c>
      <c r="D20" s="75" t="s">
        <v>32</v>
      </c>
      <c r="E20" s="75" t="s">
        <v>38</v>
      </c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30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</row>
    <row r="21" spans="1:33">
      <c r="A21" s="75" t="s">
        <v>168</v>
      </c>
      <c r="B21" s="75" t="s">
        <v>217</v>
      </c>
      <c r="C21" s="75" t="s">
        <v>218</v>
      </c>
      <c r="D21" s="75" t="s">
        <v>32</v>
      </c>
      <c r="E21" s="75" t="s">
        <v>38</v>
      </c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30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</row>
    <row r="22" spans="1:33">
      <c r="A22" s="75" t="s">
        <v>168</v>
      </c>
      <c r="B22" s="75" t="s">
        <v>223</v>
      </c>
      <c r="C22" s="75" t="s">
        <v>224</v>
      </c>
      <c r="D22" s="75" t="s">
        <v>32</v>
      </c>
      <c r="E22" s="75" t="s">
        <v>38</v>
      </c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30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</row>
    <row r="23" spans="1:33">
      <c r="A23" s="75" t="s">
        <v>168</v>
      </c>
      <c r="B23" s="75" t="s">
        <v>225</v>
      </c>
      <c r="C23" s="75" t="s">
        <v>226</v>
      </c>
      <c r="D23" s="75" t="s">
        <v>32</v>
      </c>
      <c r="E23" s="75" t="s">
        <v>38</v>
      </c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30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</row>
    <row r="24" spans="1:33">
      <c r="A24" s="75" t="s">
        <v>168</v>
      </c>
      <c r="B24" s="75" t="s">
        <v>229</v>
      </c>
      <c r="C24" s="75" t="s">
        <v>230</v>
      </c>
      <c r="D24" s="75" t="s">
        <v>32</v>
      </c>
      <c r="E24" s="75" t="s">
        <v>38</v>
      </c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30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</row>
    <row r="25" spans="1:33">
      <c r="A25" s="75" t="s">
        <v>168</v>
      </c>
      <c r="B25" s="75" t="s">
        <v>231</v>
      </c>
      <c r="C25" s="75" t="s">
        <v>232</v>
      </c>
      <c r="D25" s="75" t="s">
        <v>32</v>
      </c>
      <c r="E25" s="75" t="s">
        <v>38</v>
      </c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30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</row>
    <row r="26" spans="1:33">
      <c r="A26" s="75" t="s">
        <v>168</v>
      </c>
      <c r="B26" s="75" t="s">
        <v>233</v>
      </c>
      <c r="C26" s="75" t="s">
        <v>234</v>
      </c>
      <c r="D26" s="75" t="s">
        <v>32</v>
      </c>
      <c r="E26" s="75" t="s">
        <v>38</v>
      </c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30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</row>
    <row r="27" spans="1:33">
      <c r="A27" s="75" t="s">
        <v>168</v>
      </c>
      <c r="B27" s="75" t="s">
        <v>237</v>
      </c>
      <c r="C27" s="75" t="s">
        <v>238</v>
      </c>
      <c r="D27" s="75" t="s">
        <v>32</v>
      </c>
      <c r="E27" s="75" t="s">
        <v>38</v>
      </c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30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</row>
    <row r="28" spans="1:33">
      <c r="A28" s="75" t="s">
        <v>168</v>
      </c>
      <c r="B28" s="75" t="s">
        <v>241</v>
      </c>
      <c r="C28" s="75" t="s">
        <v>242</v>
      </c>
      <c r="D28" s="75" t="s">
        <v>32</v>
      </c>
      <c r="E28" s="75" t="s">
        <v>38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30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</row>
    <row r="29" spans="1:33">
      <c r="A29" s="75" t="s">
        <v>168</v>
      </c>
      <c r="B29" s="75" t="s">
        <v>245</v>
      </c>
      <c r="C29" s="75" t="s">
        <v>246</v>
      </c>
      <c r="D29" s="75" t="s">
        <v>32</v>
      </c>
      <c r="E29" s="75" t="s">
        <v>38</v>
      </c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30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</row>
    <row r="30" spans="1:33">
      <c r="A30" s="75" t="s">
        <v>168</v>
      </c>
      <c r="B30" s="75" t="s">
        <v>247</v>
      </c>
      <c r="C30" s="75" t="s">
        <v>248</v>
      </c>
      <c r="D30" s="75" t="s">
        <v>32</v>
      </c>
      <c r="E30" s="75" t="s">
        <v>38</v>
      </c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30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</row>
    <row r="31" spans="1:33">
      <c r="A31" s="75" t="s">
        <v>168</v>
      </c>
      <c r="B31" s="75" t="s">
        <v>251</v>
      </c>
      <c r="C31" s="75" t="s">
        <v>252</v>
      </c>
      <c r="D31" s="75" t="s">
        <v>32</v>
      </c>
      <c r="E31" s="75" t="s">
        <v>38</v>
      </c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30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</row>
    <row r="32" spans="1:33">
      <c r="A32" s="75" t="s">
        <v>168</v>
      </c>
      <c r="B32" s="75" t="s">
        <v>257</v>
      </c>
      <c r="C32" s="75" t="s">
        <v>258</v>
      </c>
      <c r="D32" s="75" t="s">
        <v>32</v>
      </c>
      <c r="E32" s="75" t="s">
        <v>38</v>
      </c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30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</row>
    <row r="33" spans="1:33">
      <c r="A33" s="75" t="s">
        <v>168</v>
      </c>
      <c r="B33" s="75" t="s">
        <v>259</v>
      </c>
      <c r="C33" s="75" t="s">
        <v>260</v>
      </c>
      <c r="D33" s="75" t="s">
        <v>32</v>
      </c>
      <c r="E33" s="75" t="s">
        <v>38</v>
      </c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30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</row>
    <row r="34" spans="1:33">
      <c r="A34" s="75" t="s">
        <v>168</v>
      </c>
      <c r="B34" s="75" t="s">
        <v>261</v>
      </c>
      <c r="C34" s="75" t="s">
        <v>262</v>
      </c>
      <c r="D34" s="75" t="s">
        <v>32</v>
      </c>
      <c r="E34" s="75" t="s">
        <v>38</v>
      </c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30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</row>
    <row r="35" spans="1:33">
      <c r="A35" s="75" t="s">
        <v>168</v>
      </c>
      <c r="B35" s="75" t="s">
        <v>271</v>
      </c>
      <c r="C35" s="75" t="s">
        <v>272</v>
      </c>
      <c r="D35" s="75" t="s">
        <v>32</v>
      </c>
      <c r="E35" s="75" t="s">
        <v>38</v>
      </c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30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</row>
    <row r="36" spans="1:33">
      <c r="A36" s="75" t="s">
        <v>168</v>
      </c>
      <c r="B36" s="75" t="s">
        <v>273</v>
      </c>
      <c r="C36" s="75" t="s">
        <v>274</v>
      </c>
      <c r="D36" s="75" t="s">
        <v>32</v>
      </c>
      <c r="E36" s="75" t="s">
        <v>38</v>
      </c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30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</row>
    <row r="37" spans="1:33">
      <c r="A37" s="75" t="s">
        <v>168</v>
      </c>
      <c r="B37" s="75" t="s">
        <v>281</v>
      </c>
      <c r="C37" s="75" t="s">
        <v>282</v>
      </c>
      <c r="D37" s="75" t="s">
        <v>32</v>
      </c>
      <c r="E37" s="75" t="s">
        <v>38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30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</row>
    <row r="38" spans="1:33">
      <c r="A38" s="75" t="s">
        <v>168</v>
      </c>
      <c r="B38" s="75" t="s">
        <v>285</v>
      </c>
      <c r="C38" s="75" t="s">
        <v>286</v>
      </c>
      <c r="D38" s="75" t="s">
        <v>32</v>
      </c>
      <c r="E38" s="75" t="s">
        <v>38</v>
      </c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30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</row>
    <row r="39" spans="1:33">
      <c r="A39" s="75" t="s">
        <v>168</v>
      </c>
      <c r="B39" s="75" t="s">
        <v>291</v>
      </c>
      <c r="C39" s="75" t="s">
        <v>292</v>
      </c>
      <c r="D39" s="75" t="s">
        <v>32</v>
      </c>
      <c r="E39" s="75" t="s">
        <v>38</v>
      </c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30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</row>
    <row r="40" spans="1:33">
      <c r="A40" s="75" t="s">
        <v>168</v>
      </c>
      <c r="B40" s="75" t="s">
        <v>295</v>
      </c>
      <c r="C40" s="75" t="s">
        <v>296</v>
      </c>
      <c r="D40" s="75" t="s">
        <v>32</v>
      </c>
      <c r="E40" s="75" t="s">
        <v>38</v>
      </c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30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</row>
    <row r="41" spans="1:33">
      <c r="A41" s="75" t="s">
        <v>168</v>
      </c>
      <c r="B41" s="75" t="s">
        <v>297</v>
      </c>
      <c r="C41" s="75" t="s">
        <v>298</v>
      </c>
      <c r="D41" s="75" t="s">
        <v>32</v>
      </c>
      <c r="E41" s="75" t="s">
        <v>38</v>
      </c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30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</row>
    <row r="42" spans="1:33">
      <c r="A42" s="75" t="s">
        <v>168</v>
      </c>
      <c r="B42" s="75" t="s">
        <v>299</v>
      </c>
      <c r="C42" s="75" t="s">
        <v>300</v>
      </c>
      <c r="D42" s="75" t="s">
        <v>32</v>
      </c>
      <c r="E42" s="75" t="s">
        <v>38</v>
      </c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30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</row>
    <row r="43" spans="1:33">
      <c r="A43" s="75" t="s">
        <v>168</v>
      </c>
      <c r="B43" s="75" t="s">
        <v>303</v>
      </c>
      <c r="C43" s="75" t="s">
        <v>304</v>
      </c>
      <c r="D43" s="75" t="s">
        <v>32</v>
      </c>
      <c r="E43" s="75" t="s">
        <v>38</v>
      </c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30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</row>
    <row r="44" spans="1:33">
      <c r="A44" s="75" t="s">
        <v>168</v>
      </c>
      <c r="B44" s="75" t="s">
        <v>305</v>
      </c>
      <c r="C44" s="75" t="s">
        <v>306</v>
      </c>
      <c r="D44" s="75" t="s">
        <v>32</v>
      </c>
      <c r="E44" s="75" t="s">
        <v>38</v>
      </c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30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</row>
    <row r="45" spans="1:33">
      <c r="A45" s="75" t="s">
        <v>168</v>
      </c>
      <c r="B45" s="75" t="s">
        <v>307</v>
      </c>
      <c r="C45" s="75" t="s">
        <v>308</v>
      </c>
      <c r="D45" s="75" t="s">
        <v>32</v>
      </c>
      <c r="E45" s="75" t="s">
        <v>38</v>
      </c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30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</row>
    <row r="46" spans="1:33">
      <c r="A46" s="75" t="s">
        <v>168</v>
      </c>
      <c r="B46" s="75" t="s">
        <v>311</v>
      </c>
      <c r="C46" s="75" t="s">
        <v>312</v>
      </c>
      <c r="D46" s="75" t="s">
        <v>32</v>
      </c>
      <c r="E46" s="75" t="s">
        <v>38</v>
      </c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30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</row>
    <row r="47" spans="1:33">
      <c r="A47" s="75" t="s">
        <v>168</v>
      </c>
      <c r="B47" s="75" t="s">
        <v>313</v>
      </c>
      <c r="C47" s="75" t="s">
        <v>314</v>
      </c>
      <c r="D47" s="75" t="s">
        <v>32</v>
      </c>
      <c r="E47" s="75" t="s">
        <v>38</v>
      </c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30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</row>
    <row r="48" spans="1:33">
      <c r="A48" s="75" t="s">
        <v>168</v>
      </c>
      <c r="B48" s="75" t="s">
        <v>317</v>
      </c>
      <c r="C48" s="75" t="s">
        <v>318</v>
      </c>
      <c r="D48" s="75" t="s">
        <v>32</v>
      </c>
      <c r="E48" s="75" t="s">
        <v>38</v>
      </c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30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</row>
    <row r="49" spans="1:33">
      <c r="A49" s="75" t="s">
        <v>168</v>
      </c>
      <c r="B49" s="75" t="s">
        <v>323</v>
      </c>
      <c r="C49" s="75" t="s">
        <v>324</v>
      </c>
      <c r="D49" s="75" t="s">
        <v>32</v>
      </c>
      <c r="E49" s="75" t="s">
        <v>38</v>
      </c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30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</row>
    <row r="50" spans="1:33">
      <c r="A50" s="75" t="s">
        <v>168</v>
      </c>
      <c r="B50" s="75" t="s">
        <v>325</v>
      </c>
      <c r="C50" s="75" t="s">
        <v>326</v>
      </c>
      <c r="D50" s="75" t="s">
        <v>32</v>
      </c>
      <c r="E50" s="75" t="s">
        <v>38</v>
      </c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30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</row>
    <row r="51" spans="1:33" ht="18">
      <c r="A51" s="75" t="s">
        <v>168</v>
      </c>
      <c r="B51" s="75" t="s">
        <v>329</v>
      </c>
      <c r="C51" s="75" t="s">
        <v>330</v>
      </c>
      <c r="D51" s="75" t="s">
        <v>32</v>
      </c>
      <c r="E51" s="75" t="s">
        <v>38</v>
      </c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30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</row>
    <row r="52" spans="1:33">
      <c r="A52" s="76" t="s">
        <v>168</v>
      </c>
      <c r="B52" s="76" t="s">
        <v>331</v>
      </c>
      <c r="C52" s="76" t="s">
        <v>332</v>
      </c>
      <c r="D52" s="76" t="s">
        <v>32</v>
      </c>
      <c r="E52" s="76" t="s">
        <v>38</v>
      </c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30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</row>
    <row r="53" spans="1:33">
      <c r="A53" s="33"/>
      <c r="B53" s="34">
        <f>COUNTA(B3:B52)</f>
        <v>50</v>
      </c>
      <c r="C53" s="62"/>
      <c r="D53" s="34">
        <f>COUNTIF(D3:D52,"Yes")</f>
        <v>50</v>
      </c>
      <c r="E53" s="34">
        <f>COUNTIF(E3:E52,"Yes")</f>
        <v>0</v>
      </c>
      <c r="F53" s="34">
        <f t="shared" ref="F53:R53" si="0">COUNTIF(F3:F52,"Yes")</f>
        <v>0</v>
      </c>
      <c r="G53" s="34">
        <f t="shared" si="0"/>
        <v>0</v>
      </c>
      <c r="H53" s="34">
        <f t="shared" si="0"/>
        <v>0</v>
      </c>
      <c r="I53" s="34">
        <f t="shared" si="0"/>
        <v>0</v>
      </c>
      <c r="J53" s="34">
        <f t="shared" si="0"/>
        <v>0</v>
      </c>
      <c r="K53" s="34">
        <f t="shared" si="0"/>
        <v>0</v>
      </c>
      <c r="L53" s="34">
        <f t="shared" si="0"/>
        <v>0</v>
      </c>
      <c r="M53" s="34">
        <f t="shared" si="0"/>
        <v>0</v>
      </c>
      <c r="N53" s="34">
        <f t="shared" si="0"/>
        <v>0</v>
      </c>
      <c r="O53" s="34">
        <f t="shared" si="0"/>
        <v>0</v>
      </c>
      <c r="P53" s="34">
        <f t="shared" si="0"/>
        <v>0</v>
      </c>
      <c r="Q53" s="34">
        <f t="shared" si="0"/>
        <v>0</v>
      </c>
      <c r="R53" s="34">
        <f t="shared" si="0"/>
        <v>0</v>
      </c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</row>
    <row r="54" spans="1:33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</row>
    <row r="55" spans="1:33">
      <c r="A55" s="75" t="s">
        <v>333</v>
      </c>
      <c r="B55" s="75" t="s">
        <v>334</v>
      </c>
      <c r="C55" s="75" t="s">
        <v>335</v>
      </c>
      <c r="D55" s="75" t="s">
        <v>32</v>
      </c>
      <c r="E55" s="75" t="s">
        <v>38</v>
      </c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</row>
    <row r="56" spans="1:33">
      <c r="A56" s="75" t="s">
        <v>333</v>
      </c>
      <c r="B56" s="75" t="s">
        <v>952</v>
      </c>
      <c r="C56" s="75" t="s">
        <v>953</v>
      </c>
      <c r="D56" s="75" t="s">
        <v>32</v>
      </c>
      <c r="E56" s="75" t="s">
        <v>38</v>
      </c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</row>
    <row r="57" spans="1:33">
      <c r="A57" s="75" t="s">
        <v>333</v>
      </c>
      <c r="B57" s="164" t="s">
        <v>346</v>
      </c>
      <c r="C57" s="164" t="s">
        <v>347</v>
      </c>
      <c r="D57" s="75" t="s">
        <v>32</v>
      </c>
      <c r="E57" s="75" t="s">
        <v>38</v>
      </c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</row>
    <row r="58" spans="1:33">
      <c r="A58" s="75" t="s">
        <v>333</v>
      </c>
      <c r="B58" s="164" t="s">
        <v>348</v>
      </c>
      <c r="C58" s="164" t="s">
        <v>349</v>
      </c>
      <c r="D58" s="75" t="s">
        <v>32</v>
      </c>
      <c r="E58" s="75" t="s">
        <v>38</v>
      </c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</row>
    <row r="59" spans="1:33">
      <c r="A59" s="75" t="s">
        <v>333</v>
      </c>
      <c r="B59" s="75" t="s">
        <v>366</v>
      </c>
      <c r="C59" s="75" t="s">
        <v>367</v>
      </c>
      <c r="D59" s="75" t="s">
        <v>32</v>
      </c>
      <c r="E59" s="75" t="s">
        <v>38</v>
      </c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</row>
    <row r="60" spans="1:33">
      <c r="A60" s="75" t="s">
        <v>333</v>
      </c>
      <c r="B60" s="75" t="s">
        <v>390</v>
      </c>
      <c r="C60" s="75" t="s">
        <v>391</v>
      </c>
      <c r="D60" s="75" t="s">
        <v>32</v>
      </c>
      <c r="E60" s="75" t="s">
        <v>38</v>
      </c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</row>
    <row r="61" spans="1:33">
      <c r="A61" s="75" t="s">
        <v>333</v>
      </c>
      <c r="B61" s="164" t="s">
        <v>400</v>
      </c>
      <c r="C61" s="164" t="s">
        <v>401</v>
      </c>
      <c r="D61" s="75" t="s">
        <v>32</v>
      </c>
      <c r="E61" s="75" t="s">
        <v>38</v>
      </c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1:33">
      <c r="A62" s="75" t="s">
        <v>333</v>
      </c>
      <c r="B62" s="164" t="s">
        <v>406</v>
      </c>
      <c r="C62" s="164" t="s">
        <v>407</v>
      </c>
      <c r="D62" s="75" t="s">
        <v>32</v>
      </c>
      <c r="E62" s="75" t="s">
        <v>38</v>
      </c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1:33">
      <c r="A63" s="75" t="s">
        <v>333</v>
      </c>
      <c r="B63" s="75" t="s">
        <v>436</v>
      </c>
      <c r="C63" s="75" t="s">
        <v>437</v>
      </c>
      <c r="D63" s="75" t="s">
        <v>32</v>
      </c>
      <c r="E63" s="75" t="s">
        <v>38</v>
      </c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1:33">
      <c r="A64" s="75" t="s">
        <v>333</v>
      </c>
      <c r="B64" s="75" t="s">
        <v>440</v>
      </c>
      <c r="C64" s="75" t="s">
        <v>441</v>
      </c>
      <c r="D64" s="75" t="s">
        <v>32</v>
      </c>
      <c r="E64" s="75" t="s">
        <v>38</v>
      </c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1:18">
      <c r="A65" s="75" t="s">
        <v>333</v>
      </c>
      <c r="B65" s="75" t="s">
        <v>458</v>
      </c>
      <c r="C65" s="75" t="s">
        <v>459</v>
      </c>
      <c r="D65" s="75" t="s">
        <v>32</v>
      </c>
      <c r="E65" s="75" t="s">
        <v>38</v>
      </c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1:18">
      <c r="A66" s="75" t="s">
        <v>333</v>
      </c>
      <c r="B66" s="75" t="s">
        <v>460</v>
      </c>
      <c r="C66" s="75" t="s">
        <v>461</v>
      </c>
      <c r="D66" s="75" t="s">
        <v>32</v>
      </c>
      <c r="E66" s="75" t="s">
        <v>38</v>
      </c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</row>
    <row r="67" spans="1:18">
      <c r="A67" s="75" t="s">
        <v>333</v>
      </c>
      <c r="B67" s="75" t="s">
        <v>464</v>
      </c>
      <c r="C67" s="75" t="s">
        <v>465</v>
      </c>
      <c r="D67" s="75" t="s">
        <v>32</v>
      </c>
      <c r="E67" s="75" t="s">
        <v>38</v>
      </c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</row>
    <row r="68" spans="1:18">
      <c r="A68" s="75" t="s">
        <v>333</v>
      </c>
      <c r="B68" s="75" t="s">
        <v>468</v>
      </c>
      <c r="C68" s="75" t="s">
        <v>469</v>
      </c>
      <c r="D68" s="75" t="s">
        <v>32</v>
      </c>
      <c r="E68" s="75" t="s">
        <v>38</v>
      </c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</row>
    <row r="69" spans="1:18">
      <c r="A69" s="75" t="s">
        <v>333</v>
      </c>
      <c r="B69" s="75" t="s">
        <v>474</v>
      </c>
      <c r="C69" s="75" t="s">
        <v>475</v>
      </c>
      <c r="D69" s="75" t="s">
        <v>32</v>
      </c>
      <c r="E69" s="75" t="s">
        <v>38</v>
      </c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</row>
    <row r="70" spans="1:18">
      <c r="A70" s="75" t="s">
        <v>333</v>
      </c>
      <c r="B70" s="75" t="s">
        <v>486</v>
      </c>
      <c r="C70" s="75" t="s">
        <v>487</v>
      </c>
      <c r="D70" s="75" t="s">
        <v>32</v>
      </c>
      <c r="E70" s="75" t="s">
        <v>38</v>
      </c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</row>
    <row r="71" spans="1:18">
      <c r="A71" s="75" t="s">
        <v>333</v>
      </c>
      <c r="B71" s="164" t="s">
        <v>488</v>
      </c>
      <c r="C71" s="164" t="s">
        <v>489</v>
      </c>
      <c r="D71" s="75" t="s">
        <v>32</v>
      </c>
      <c r="E71" s="75" t="s">
        <v>38</v>
      </c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</row>
    <row r="72" spans="1:18">
      <c r="A72" s="75" t="s">
        <v>333</v>
      </c>
      <c r="B72" s="164" t="s">
        <v>494</v>
      </c>
      <c r="C72" s="164" t="s">
        <v>495</v>
      </c>
      <c r="D72" s="75" t="s">
        <v>32</v>
      </c>
      <c r="E72" s="75" t="s">
        <v>38</v>
      </c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</row>
    <row r="73" spans="1:18">
      <c r="A73" s="75" t="s">
        <v>333</v>
      </c>
      <c r="B73" s="75" t="s">
        <v>506</v>
      </c>
      <c r="C73" s="75" t="s">
        <v>507</v>
      </c>
      <c r="D73" s="75" t="s">
        <v>32</v>
      </c>
      <c r="E73" s="75" t="s">
        <v>38</v>
      </c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</row>
    <row r="74" spans="1:18">
      <c r="A74" s="75" t="s">
        <v>333</v>
      </c>
      <c r="B74" s="75" t="s">
        <v>518</v>
      </c>
      <c r="C74" s="75" t="s">
        <v>519</v>
      </c>
      <c r="D74" s="75" t="s">
        <v>32</v>
      </c>
      <c r="E74" s="75" t="s">
        <v>38</v>
      </c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</row>
    <row r="75" spans="1:18">
      <c r="A75" s="75" t="s">
        <v>333</v>
      </c>
      <c r="B75" s="75" t="s">
        <v>520</v>
      </c>
      <c r="C75" s="75" t="s">
        <v>521</v>
      </c>
      <c r="D75" s="75" t="s">
        <v>32</v>
      </c>
      <c r="E75" s="75" t="s">
        <v>38</v>
      </c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</row>
    <row r="76" spans="1:18">
      <c r="A76" s="75" t="s">
        <v>333</v>
      </c>
      <c r="B76" s="75" t="s">
        <v>524</v>
      </c>
      <c r="C76" s="75" t="s">
        <v>525</v>
      </c>
      <c r="D76" s="75" t="s">
        <v>32</v>
      </c>
      <c r="E76" s="75" t="s">
        <v>38</v>
      </c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</row>
    <row r="77" spans="1:18">
      <c r="A77" s="75" t="s">
        <v>333</v>
      </c>
      <c r="B77" s="75" t="s">
        <v>526</v>
      </c>
      <c r="C77" s="75" t="s">
        <v>527</v>
      </c>
      <c r="D77" s="75" t="s">
        <v>32</v>
      </c>
      <c r="E77" s="75" t="s">
        <v>38</v>
      </c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</row>
    <row r="78" spans="1:18">
      <c r="A78" s="75" t="s">
        <v>333</v>
      </c>
      <c r="B78" s="75" t="s">
        <v>528</v>
      </c>
      <c r="C78" s="75" t="s">
        <v>529</v>
      </c>
      <c r="D78" s="75" t="s">
        <v>32</v>
      </c>
      <c r="E78" s="75" t="s">
        <v>38</v>
      </c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</row>
    <row r="79" spans="1:18">
      <c r="A79" s="75" t="s">
        <v>333</v>
      </c>
      <c r="B79" s="164" t="s">
        <v>954</v>
      </c>
      <c r="C79" s="164" t="s">
        <v>956</v>
      </c>
      <c r="D79" s="75" t="s">
        <v>32</v>
      </c>
      <c r="E79" s="75" t="s">
        <v>38</v>
      </c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</row>
    <row r="80" spans="1:18">
      <c r="A80" s="75" t="s">
        <v>333</v>
      </c>
      <c r="B80" s="75" t="s">
        <v>546</v>
      </c>
      <c r="C80" s="75" t="s">
        <v>547</v>
      </c>
      <c r="D80" s="75" t="s">
        <v>32</v>
      </c>
      <c r="E80" s="75" t="s">
        <v>38</v>
      </c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</row>
    <row r="81" spans="1:18">
      <c r="A81" s="76" t="s">
        <v>333</v>
      </c>
      <c r="B81" s="76" t="s">
        <v>550</v>
      </c>
      <c r="C81" s="76" t="s">
        <v>551</v>
      </c>
      <c r="D81" s="76" t="s">
        <v>32</v>
      </c>
      <c r="E81" s="76" t="s">
        <v>38</v>
      </c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</row>
    <row r="82" spans="1:18">
      <c r="A82" s="33"/>
      <c r="B82" s="34">
        <f>COUNTA(B55:B81)</f>
        <v>27</v>
      </c>
      <c r="C82" s="62"/>
      <c r="D82" s="34">
        <f t="shared" ref="D82:R82" si="1">COUNTIF(D55:D81,"Yes")</f>
        <v>27</v>
      </c>
      <c r="E82" s="34">
        <f t="shared" si="1"/>
        <v>0</v>
      </c>
      <c r="F82" s="34">
        <f t="shared" si="1"/>
        <v>0</v>
      </c>
      <c r="G82" s="34">
        <f t="shared" si="1"/>
        <v>0</v>
      </c>
      <c r="H82" s="34">
        <f t="shared" si="1"/>
        <v>0</v>
      </c>
      <c r="I82" s="34">
        <f t="shared" si="1"/>
        <v>0</v>
      </c>
      <c r="J82" s="34">
        <f t="shared" si="1"/>
        <v>0</v>
      </c>
      <c r="K82" s="34">
        <f t="shared" si="1"/>
        <v>0</v>
      </c>
      <c r="L82" s="34">
        <f t="shared" si="1"/>
        <v>0</v>
      </c>
      <c r="M82" s="34">
        <f t="shared" si="1"/>
        <v>0</v>
      </c>
      <c r="N82" s="34">
        <f t="shared" si="1"/>
        <v>0</v>
      </c>
      <c r="O82" s="34">
        <f t="shared" si="1"/>
        <v>0</v>
      </c>
      <c r="P82" s="34">
        <f t="shared" si="1"/>
        <v>0</v>
      </c>
      <c r="Q82" s="34">
        <f t="shared" si="1"/>
        <v>0</v>
      </c>
      <c r="R82" s="34">
        <f t="shared" si="1"/>
        <v>0</v>
      </c>
    </row>
    <row r="83" spans="1:18">
      <c r="A83" s="33"/>
      <c r="B83" s="48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</row>
    <row r="84" spans="1:18">
      <c r="A84" s="75" t="s">
        <v>554</v>
      </c>
      <c r="B84" s="75" t="s">
        <v>561</v>
      </c>
      <c r="C84" s="75" t="s">
        <v>562</v>
      </c>
      <c r="D84" s="75" t="s">
        <v>32</v>
      </c>
      <c r="E84" s="75" t="s">
        <v>38</v>
      </c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</row>
    <row r="85" spans="1:18">
      <c r="A85" s="75" t="s">
        <v>554</v>
      </c>
      <c r="B85" s="75" t="s">
        <v>565</v>
      </c>
      <c r="C85" s="75" t="s">
        <v>566</v>
      </c>
      <c r="D85" s="75" t="s">
        <v>32</v>
      </c>
      <c r="E85" s="75" t="s">
        <v>38</v>
      </c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</row>
    <row r="86" spans="1:18">
      <c r="A86" s="75" t="s">
        <v>554</v>
      </c>
      <c r="B86" s="75" t="s">
        <v>577</v>
      </c>
      <c r="C86" s="75" t="s">
        <v>578</v>
      </c>
      <c r="D86" s="75" t="s">
        <v>32</v>
      </c>
      <c r="E86" s="75" t="s">
        <v>38</v>
      </c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</row>
    <row r="87" spans="1:18">
      <c r="A87" s="75" t="s">
        <v>554</v>
      </c>
      <c r="B87" s="75" t="s">
        <v>579</v>
      </c>
      <c r="C87" s="75" t="s">
        <v>580</v>
      </c>
      <c r="D87" s="75" t="s">
        <v>32</v>
      </c>
      <c r="E87" s="75" t="s">
        <v>38</v>
      </c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</row>
    <row r="88" spans="1:18">
      <c r="A88" s="75" t="s">
        <v>554</v>
      </c>
      <c r="B88" s="75" t="s">
        <v>581</v>
      </c>
      <c r="C88" s="75" t="s">
        <v>582</v>
      </c>
      <c r="D88" s="75" t="s">
        <v>32</v>
      </c>
      <c r="E88" s="75" t="s">
        <v>38</v>
      </c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</row>
    <row r="89" spans="1:18">
      <c r="A89" s="75" t="s">
        <v>554</v>
      </c>
      <c r="B89" s="75" t="s">
        <v>587</v>
      </c>
      <c r="C89" s="75" t="s">
        <v>588</v>
      </c>
      <c r="D89" s="75" t="s">
        <v>32</v>
      </c>
      <c r="E89" s="75" t="s">
        <v>38</v>
      </c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</row>
    <row r="90" spans="1:18">
      <c r="A90" s="75" t="s">
        <v>554</v>
      </c>
      <c r="B90" s="75" t="s">
        <v>589</v>
      </c>
      <c r="C90" s="75" t="s">
        <v>590</v>
      </c>
      <c r="D90" s="75" t="s">
        <v>32</v>
      </c>
      <c r="E90" s="75" t="s">
        <v>38</v>
      </c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</row>
    <row r="91" spans="1:18">
      <c r="A91" s="75" t="s">
        <v>554</v>
      </c>
      <c r="B91" s="75" t="s">
        <v>596</v>
      </c>
      <c r="C91" s="75" t="s">
        <v>597</v>
      </c>
      <c r="D91" s="75" t="s">
        <v>32</v>
      </c>
      <c r="E91" s="75" t="s">
        <v>38</v>
      </c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</row>
    <row r="92" spans="1:18">
      <c r="A92" s="75" t="s">
        <v>554</v>
      </c>
      <c r="B92" s="75" t="s">
        <v>598</v>
      </c>
      <c r="C92" s="75" t="s">
        <v>599</v>
      </c>
      <c r="D92" s="75" t="s">
        <v>32</v>
      </c>
      <c r="E92" s="75" t="s">
        <v>38</v>
      </c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</row>
    <row r="93" spans="1:18">
      <c r="A93" s="75" t="s">
        <v>554</v>
      </c>
      <c r="B93" s="75" t="s">
        <v>622</v>
      </c>
      <c r="C93" s="75" t="s">
        <v>623</v>
      </c>
      <c r="D93" s="75" t="s">
        <v>32</v>
      </c>
      <c r="E93" s="75" t="s">
        <v>38</v>
      </c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</row>
    <row r="94" spans="1:18">
      <c r="A94" s="75" t="s">
        <v>554</v>
      </c>
      <c r="B94" s="75" t="s">
        <v>642</v>
      </c>
      <c r="C94" s="75" t="s">
        <v>643</v>
      </c>
      <c r="D94" s="75" t="s">
        <v>32</v>
      </c>
      <c r="E94" s="75" t="s">
        <v>38</v>
      </c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</row>
    <row r="95" spans="1:18">
      <c r="A95" s="75" t="s">
        <v>554</v>
      </c>
      <c r="B95" s="75" t="s">
        <v>644</v>
      </c>
      <c r="C95" s="75" t="s">
        <v>645</v>
      </c>
      <c r="D95" s="75" t="s">
        <v>32</v>
      </c>
      <c r="E95" s="75" t="s">
        <v>38</v>
      </c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</row>
    <row r="96" spans="1:18">
      <c r="A96" s="75" t="s">
        <v>554</v>
      </c>
      <c r="B96" s="75" t="s">
        <v>652</v>
      </c>
      <c r="C96" s="75" t="s">
        <v>653</v>
      </c>
      <c r="D96" s="75" t="s">
        <v>32</v>
      </c>
      <c r="E96" s="75" t="s">
        <v>38</v>
      </c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</row>
    <row r="97" spans="1:18">
      <c r="A97" s="75" t="s">
        <v>554</v>
      </c>
      <c r="B97" s="75" t="s">
        <v>656</v>
      </c>
      <c r="C97" s="75" t="s">
        <v>657</v>
      </c>
      <c r="D97" s="75" t="s">
        <v>32</v>
      </c>
      <c r="E97" s="75" t="s">
        <v>38</v>
      </c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</row>
    <row r="98" spans="1:18">
      <c r="A98" s="76" t="s">
        <v>554</v>
      </c>
      <c r="B98" s="76" t="s">
        <v>666</v>
      </c>
      <c r="C98" s="76" t="s">
        <v>667</v>
      </c>
      <c r="D98" s="76" t="s">
        <v>32</v>
      </c>
      <c r="E98" s="76" t="s">
        <v>38</v>
      </c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</row>
    <row r="99" spans="1:18">
      <c r="A99" s="33"/>
      <c r="B99" s="34">
        <f>COUNTA(B84:B98)</f>
        <v>15</v>
      </c>
      <c r="C99" s="62"/>
      <c r="D99" s="34">
        <f t="shared" ref="D99:R99" si="2">COUNTIF(D84:D98,"Yes")</f>
        <v>15</v>
      </c>
      <c r="E99" s="34">
        <f t="shared" si="2"/>
        <v>0</v>
      </c>
      <c r="F99" s="34">
        <f t="shared" si="2"/>
        <v>0</v>
      </c>
      <c r="G99" s="34">
        <f t="shared" si="2"/>
        <v>0</v>
      </c>
      <c r="H99" s="34">
        <f t="shared" si="2"/>
        <v>0</v>
      </c>
      <c r="I99" s="34">
        <f t="shared" si="2"/>
        <v>0</v>
      </c>
      <c r="J99" s="34">
        <f t="shared" si="2"/>
        <v>0</v>
      </c>
      <c r="K99" s="34">
        <f t="shared" si="2"/>
        <v>0</v>
      </c>
      <c r="L99" s="34">
        <f t="shared" si="2"/>
        <v>0</v>
      </c>
      <c r="M99" s="34">
        <f t="shared" si="2"/>
        <v>0</v>
      </c>
      <c r="N99" s="34">
        <f t="shared" si="2"/>
        <v>0</v>
      </c>
      <c r="O99" s="34">
        <f t="shared" si="2"/>
        <v>0</v>
      </c>
      <c r="P99" s="34">
        <f t="shared" si="2"/>
        <v>0</v>
      </c>
      <c r="Q99" s="34">
        <f t="shared" si="2"/>
        <v>0</v>
      </c>
      <c r="R99" s="34">
        <f t="shared" si="2"/>
        <v>0</v>
      </c>
    </row>
    <row r="100" spans="1:18">
      <c r="A100" s="33"/>
      <c r="B100" s="48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</row>
    <row r="101" spans="1:18">
      <c r="A101" s="75" t="s">
        <v>682</v>
      </c>
      <c r="B101" s="75" t="s">
        <v>695</v>
      </c>
      <c r="C101" s="75" t="s">
        <v>696</v>
      </c>
      <c r="D101" s="75" t="s">
        <v>32</v>
      </c>
      <c r="E101" s="75" t="s">
        <v>38</v>
      </c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</row>
    <row r="102" spans="1:18">
      <c r="A102" s="75" t="s">
        <v>682</v>
      </c>
      <c r="B102" s="75" t="s">
        <v>699</v>
      </c>
      <c r="C102" s="75" t="s">
        <v>700</v>
      </c>
      <c r="D102" s="75" t="s">
        <v>32</v>
      </c>
      <c r="E102" s="75" t="s">
        <v>38</v>
      </c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</row>
    <row r="103" spans="1:18">
      <c r="A103" s="75" t="s">
        <v>682</v>
      </c>
      <c r="B103" s="75" t="s">
        <v>709</v>
      </c>
      <c r="C103" s="75" t="s">
        <v>710</v>
      </c>
      <c r="D103" s="75" t="s">
        <v>32</v>
      </c>
      <c r="E103" s="75" t="s">
        <v>38</v>
      </c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</row>
    <row r="104" spans="1:18">
      <c r="A104" s="75" t="s">
        <v>682</v>
      </c>
      <c r="B104" s="75" t="s">
        <v>711</v>
      </c>
      <c r="C104" s="75" t="s">
        <v>712</v>
      </c>
      <c r="D104" s="75" t="s">
        <v>32</v>
      </c>
      <c r="E104" s="75" t="s">
        <v>38</v>
      </c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</row>
    <row r="105" spans="1:18">
      <c r="A105" s="75" t="s">
        <v>682</v>
      </c>
      <c r="B105" s="75" t="s">
        <v>713</v>
      </c>
      <c r="C105" s="75" t="s">
        <v>714</v>
      </c>
      <c r="D105" s="75" t="s">
        <v>32</v>
      </c>
      <c r="E105" s="75" t="s">
        <v>38</v>
      </c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</row>
    <row r="106" spans="1:18">
      <c r="A106" s="75" t="s">
        <v>682</v>
      </c>
      <c r="B106" s="75" t="s">
        <v>715</v>
      </c>
      <c r="C106" s="75" t="s">
        <v>716</v>
      </c>
      <c r="D106" s="75" t="s">
        <v>32</v>
      </c>
      <c r="E106" s="75" t="s">
        <v>38</v>
      </c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</row>
    <row r="107" spans="1:18">
      <c r="A107" s="75" t="s">
        <v>682</v>
      </c>
      <c r="B107" s="75" t="s">
        <v>721</v>
      </c>
      <c r="C107" s="75" t="s">
        <v>722</v>
      </c>
      <c r="D107" s="75" t="s">
        <v>32</v>
      </c>
      <c r="E107" s="75" t="s">
        <v>38</v>
      </c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</row>
    <row r="108" spans="1:18">
      <c r="A108" s="75" t="s">
        <v>682</v>
      </c>
      <c r="B108" s="75" t="s">
        <v>723</v>
      </c>
      <c r="C108" s="75" t="s">
        <v>724</v>
      </c>
      <c r="D108" s="75" t="s">
        <v>32</v>
      </c>
      <c r="E108" s="75" t="s">
        <v>38</v>
      </c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</row>
    <row r="109" spans="1:18">
      <c r="A109" s="75" t="s">
        <v>682</v>
      </c>
      <c r="B109" s="75" t="s">
        <v>725</v>
      </c>
      <c r="C109" s="75" t="s">
        <v>726</v>
      </c>
      <c r="D109" s="75" t="s">
        <v>32</v>
      </c>
      <c r="E109" s="75" t="s">
        <v>38</v>
      </c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</row>
    <row r="110" spans="1:18">
      <c r="A110" s="75" t="s">
        <v>682</v>
      </c>
      <c r="B110" s="75" t="s">
        <v>731</v>
      </c>
      <c r="C110" s="75" t="s">
        <v>732</v>
      </c>
      <c r="D110" s="75" t="s">
        <v>32</v>
      </c>
      <c r="E110" s="75" t="s">
        <v>38</v>
      </c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</row>
    <row r="111" spans="1:18">
      <c r="A111" s="75" t="s">
        <v>682</v>
      </c>
      <c r="B111" s="75" t="s">
        <v>737</v>
      </c>
      <c r="C111" s="75" t="s">
        <v>738</v>
      </c>
      <c r="D111" s="75" t="s">
        <v>32</v>
      </c>
      <c r="E111" s="75" t="s">
        <v>38</v>
      </c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</row>
    <row r="112" spans="1:18">
      <c r="A112" s="75" t="s">
        <v>682</v>
      </c>
      <c r="B112" s="75" t="s">
        <v>743</v>
      </c>
      <c r="C112" s="75" t="s">
        <v>744</v>
      </c>
      <c r="D112" s="75" t="s">
        <v>32</v>
      </c>
      <c r="E112" s="75" t="s">
        <v>38</v>
      </c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</row>
    <row r="113" spans="1:18">
      <c r="A113" s="75" t="s">
        <v>682</v>
      </c>
      <c r="B113" s="75" t="s">
        <v>745</v>
      </c>
      <c r="C113" s="75" t="s">
        <v>746</v>
      </c>
      <c r="D113" s="75" t="s">
        <v>32</v>
      </c>
      <c r="E113" s="75" t="s">
        <v>38</v>
      </c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</row>
    <row r="114" spans="1:18">
      <c r="A114" s="75" t="s">
        <v>682</v>
      </c>
      <c r="B114" s="75" t="s">
        <v>753</v>
      </c>
      <c r="C114" s="75" t="s">
        <v>754</v>
      </c>
      <c r="D114" s="75" t="s">
        <v>32</v>
      </c>
      <c r="E114" s="75" t="s">
        <v>38</v>
      </c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</row>
    <row r="115" spans="1:18">
      <c r="A115" s="75" t="s">
        <v>682</v>
      </c>
      <c r="B115" s="75" t="s">
        <v>755</v>
      </c>
      <c r="C115" s="75" t="s">
        <v>756</v>
      </c>
      <c r="D115" s="75" t="s">
        <v>32</v>
      </c>
      <c r="E115" s="75" t="s">
        <v>38</v>
      </c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</row>
    <row r="116" spans="1:18">
      <c r="A116" s="75" t="s">
        <v>682</v>
      </c>
      <c r="B116" s="75" t="s">
        <v>757</v>
      </c>
      <c r="C116" s="75" t="s">
        <v>758</v>
      </c>
      <c r="D116" s="75" t="s">
        <v>32</v>
      </c>
      <c r="E116" s="75" t="s">
        <v>38</v>
      </c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</row>
    <row r="117" spans="1:18">
      <c r="A117" s="75" t="s">
        <v>682</v>
      </c>
      <c r="B117" s="75" t="s">
        <v>759</v>
      </c>
      <c r="C117" s="75" t="s">
        <v>760</v>
      </c>
      <c r="D117" s="75" t="s">
        <v>32</v>
      </c>
      <c r="E117" s="75" t="s">
        <v>38</v>
      </c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</row>
    <row r="118" spans="1:18">
      <c r="A118" s="75" t="s">
        <v>682</v>
      </c>
      <c r="B118" s="75" t="s">
        <v>761</v>
      </c>
      <c r="C118" s="75" t="s">
        <v>762</v>
      </c>
      <c r="D118" s="75" t="s">
        <v>32</v>
      </c>
      <c r="E118" s="75" t="s">
        <v>38</v>
      </c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</row>
    <row r="119" spans="1:18">
      <c r="A119" s="75" t="s">
        <v>682</v>
      </c>
      <c r="B119" s="75" t="s">
        <v>765</v>
      </c>
      <c r="C119" s="75" t="s">
        <v>766</v>
      </c>
      <c r="D119" s="75" t="s">
        <v>32</v>
      </c>
      <c r="E119" s="75" t="s">
        <v>38</v>
      </c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</row>
    <row r="120" spans="1:18">
      <c r="A120" s="75" t="s">
        <v>682</v>
      </c>
      <c r="B120" s="75" t="s">
        <v>792</v>
      </c>
      <c r="C120" s="75" t="s">
        <v>793</v>
      </c>
      <c r="D120" s="75" t="s">
        <v>32</v>
      </c>
      <c r="E120" s="75" t="s">
        <v>38</v>
      </c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</row>
    <row r="121" spans="1:18">
      <c r="A121" s="75" t="s">
        <v>682</v>
      </c>
      <c r="B121" s="75" t="s">
        <v>805</v>
      </c>
      <c r="C121" s="75" t="s">
        <v>806</v>
      </c>
      <c r="D121" s="75" t="s">
        <v>32</v>
      </c>
      <c r="E121" s="75" t="s">
        <v>38</v>
      </c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</row>
    <row r="122" spans="1:18">
      <c r="A122" s="75" t="s">
        <v>682</v>
      </c>
      <c r="B122" s="75" t="s">
        <v>811</v>
      </c>
      <c r="C122" s="75" t="s">
        <v>812</v>
      </c>
      <c r="D122" s="75" t="s">
        <v>32</v>
      </c>
      <c r="E122" s="75" t="s">
        <v>38</v>
      </c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</row>
    <row r="123" spans="1:18">
      <c r="A123" s="75" t="s">
        <v>682</v>
      </c>
      <c r="B123" s="75" t="s">
        <v>813</v>
      </c>
      <c r="C123" s="75" t="s">
        <v>814</v>
      </c>
      <c r="D123" s="75" t="s">
        <v>32</v>
      </c>
      <c r="E123" s="75" t="s">
        <v>38</v>
      </c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</row>
    <row r="124" spans="1:18">
      <c r="A124" s="75" t="s">
        <v>682</v>
      </c>
      <c r="B124" s="75" t="s">
        <v>821</v>
      </c>
      <c r="C124" s="75" t="s">
        <v>822</v>
      </c>
      <c r="D124" s="75" t="s">
        <v>32</v>
      </c>
      <c r="E124" s="75" t="s">
        <v>38</v>
      </c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</row>
    <row r="125" spans="1:18">
      <c r="A125" s="75" t="s">
        <v>682</v>
      </c>
      <c r="B125" s="75" t="s">
        <v>823</v>
      </c>
      <c r="C125" s="75" t="s">
        <v>824</v>
      </c>
      <c r="D125" s="75" t="s">
        <v>32</v>
      </c>
      <c r="E125" s="75" t="s">
        <v>38</v>
      </c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</row>
    <row r="126" spans="1:18">
      <c r="A126" s="75" t="s">
        <v>682</v>
      </c>
      <c r="B126" s="75" t="s">
        <v>825</v>
      </c>
      <c r="C126" s="75" t="s">
        <v>826</v>
      </c>
      <c r="D126" s="75" t="s">
        <v>32</v>
      </c>
      <c r="E126" s="75" t="s">
        <v>38</v>
      </c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</row>
    <row r="127" spans="1:18">
      <c r="A127" s="75" t="s">
        <v>682</v>
      </c>
      <c r="B127" s="75" t="s">
        <v>829</v>
      </c>
      <c r="C127" s="75" t="s">
        <v>830</v>
      </c>
      <c r="D127" s="75" t="s">
        <v>32</v>
      </c>
      <c r="E127" s="75" t="s">
        <v>38</v>
      </c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</row>
    <row r="128" spans="1:18">
      <c r="A128" s="75" t="s">
        <v>682</v>
      </c>
      <c r="B128" s="75" t="s">
        <v>831</v>
      </c>
      <c r="C128" s="75" t="s">
        <v>832</v>
      </c>
      <c r="D128" s="75" t="s">
        <v>32</v>
      </c>
      <c r="E128" s="75" t="s">
        <v>38</v>
      </c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</row>
    <row r="129" spans="1:18">
      <c r="A129" s="75" t="s">
        <v>682</v>
      </c>
      <c r="B129" s="75" t="s">
        <v>833</v>
      </c>
      <c r="C129" s="75" t="s">
        <v>834</v>
      </c>
      <c r="D129" s="75" t="s">
        <v>32</v>
      </c>
      <c r="E129" s="75" t="s">
        <v>38</v>
      </c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</row>
    <row r="130" spans="1:18">
      <c r="A130" s="75" t="s">
        <v>682</v>
      </c>
      <c r="B130" s="75" t="s">
        <v>843</v>
      </c>
      <c r="C130" s="75" t="s">
        <v>844</v>
      </c>
      <c r="D130" s="75" t="s">
        <v>32</v>
      </c>
      <c r="E130" s="75" t="s">
        <v>38</v>
      </c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</row>
    <row r="131" spans="1:18">
      <c r="A131" s="75" t="s">
        <v>682</v>
      </c>
      <c r="B131" s="75" t="s">
        <v>845</v>
      </c>
      <c r="C131" s="75" t="s">
        <v>846</v>
      </c>
      <c r="D131" s="75" t="s">
        <v>32</v>
      </c>
      <c r="E131" s="75" t="s">
        <v>38</v>
      </c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</row>
    <row r="132" spans="1:18">
      <c r="A132" s="75" t="s">
        <v>682</v>
      </c>
      <c r="B132" s="75" t="s">
        <v>847</v>
      </c>
      <c r="C132" s="75" t="s">
        <v>483</v>
      </c>
      <c r="D132" s="75" t="s">
        <v>32</v>
      </c>
      <c r="E132" s="75" t="s">
        <v>38</v>
      </c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</row>
    <row r="133" spans="1:18">
      <c r="A133" s="75" t="s">
        <v>682</v>
      </c>
      <c r="B133" s="75" t="s">
        <v>854</v>
      </c>
      <c r="C133" s="75" t="s">
        <v>855</v>
      </c>
      <c r="D133" s="75" t="s">
        <v>32</v>
      </c>
      <c r="E133" s="75" t="s">
        <v>38</v>
      </c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</row>
    <row r="134" spans="1:18">
      <c r="A134" s="75" t="s">
        <v>682</v>
      </c>
      <c r="B134" s="75" t="s">
        <v>858</v>
      </c>
      <c r="C134" s="75" t="s">
        <v>859</v>
      </c>
      <c r="D134" s="75" t="s">
        <v>32</v>
      </c>
      <c r="E134" s="75" t="s">
        <v>38</v>
      </c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</row>
    <row r="135" spans="1:18">
      <c r="A135" s="75" t="s">
        <v>682</v>
      </c>
      <c r="B135" s="75" t="s">
        <v>862</v>
      </c>
      <c r="C135" s="75" t="s">
        <v>863</v>
      </c>
      <c r="D135" s="75" t="s">
        <v>32</v>
      </c>
      <c r="E135" s="75" t="s">
        <v>38</v>
      </c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</row>
    <row r="136" spans="1:18">
      <c r="A136" s="75" t="s">
        <v>682</v>
      </c>
      <c r="B136" s="75" t="s">
        <v>864</v>
      </c>
      <c r="C136" s="75" t="s">
        <v>865</v>
      </c>
      <c r="D136" s="75" t="s">
        <v>32</v>
      </c>
      <c r="E136" s="75" t="s">
        <v>38</v>
      </c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</row>
    <row r="137" spans="1:18">
      <c r="A137" s="75" t="s">
        <v>682</v>
      </c>
      <c r="B137" s="75" t="s">
        <v>866</v>
      </c>
      <c r="C137" s="75" t="s">
        <v>867</v>
      </c>
      <c r="D137" s="75" t="s">
        <v>32</v>
      </c>
      <c r="E137" s="75" t="s">
        <v>38</v>
      </c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</row>
    <row r="138" spans="1:18">
      <c r="A138" s="75" t="s">
        <v>682</v>
      </c>
      <c r="B138" s="75" t="s">
        <v>868</v>
      </c>
      <c r="C138" s="75" t="s">
        <v>869</v>
      </c>
      <c r="D138" s="75" t="s">
        <v>32</v>
      </c>
      <c r="E138" s="75" t="s">
        <v>38</v>
      </c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</row>
    <row r="139" spans="1:18">
      <c r="A139" s="75" t="s">
        <v>682</v>
      </c>
      <c r="B139" s="75" t="s">
        <v>870</v>
      </c>
      <c r="C139" s="75" t="s">
        <v>871</v>
      </c>
      <c r="D139" s="75" t="s">
        <v>32</v>
      </c>
      <c r="E139" s="75" t="s">
        <v>38</v>
      </c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</row>
    <row r="140" spans="1:18">
      <c r="A140" s="75" t="s">
        <v>682</v>
      </c>
      <c r="B140" s="75" t="s">
        <v>884</v>
      </c>
      <c r="C140" s="75" t="s">
        <v>885</v>
      </c>
      <c r="D140" s="75" t="s">
        <v>32</v>
      </c>
      <c r="E140" s="75" t="s">
        <v>38</v>
      </c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</row>
    <row r="141" spans="1:18">
      <c r="A141" s="75" t="s">
        <v>682</v>
      </c>
      <c r="B141" s="75" t="s">
        <v>890</v>
      </c>
      <c r="C141" s="75" t="s">
        <v>891</v>
      </c>
      <c r="D141" s="75" t="s">
        <v>32</v>
      </c>
      <c r="E141" s="75" t="s">
        <v>38</v>
      </c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</row>
    <row r="142" spans="1:18">
      <c r="A142" s="75" t="s">
        <v>682</v>
      </c>
      <c r="B142" s="75" t="s">
        <v>894</v>
      </c>
      <c r="C142" s="75" t="s">
        <v>895</v>
      </c>
      <c r="D142" s="75" t="s">
        <v>32</v>
      </c>
      <c r="E142" s="75" t="s">
        <v>38</v>
      </c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</row>
    <row r="143" spans="1:18">
      <c r="A143" s="75" t="s">
        <v>682</v>
      </c>
      <c r="B143" s="75" t="s">
        <v>896</v>
      </c>
      <c r="C143" s="75" t="s">
        <v>897</v>
      </c>
      <c r="D143" s="75" t="s">
        <v>32</v>
      </c>
      <c r="E143" s="75" t="s">
        <v>38</v>
      </c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</row>
    <row r="144" spans="1:18">
      <c r="A144" s="75" t="s">
        <v>682</v>
      </c>
      <c r="B144" s="75" t="s">
        <v>898</v>
      </c>
      <c r="C144" s="75" t="s">
        <v>899</v>
      </c>
      <c r="D144" s="75" t="s">
        <v>32</v>
      </c>
      <c r="E144" s="75" t="s">
        <v>38</v>
      </c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</row>
    <row r="145" spans="1:18">
      <c r="A145" s="75" t="s">
        <v>682</v>
      </c>
      <c r="B145" s="75" t="s">
        <v>907</v>
      </c>
      <c r="C145" s="75" t="s">
        <v>908</v>
      </c>
      <c r="D145" s="75" t="s">
        <v>32</v>
      </c>
      <c r="E145" s="75" t="s">
        <v>38</v>
      </c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</row>
    <row r="146" spans="1:18">
      <c r="A146" s="75" t="s">
        <v>682</v>
      </c>
      <c r="B146" s="75" t="s">
        <v>909</v>
      </c>
      <c r="C146" s="75" t="s">
        <v>910</v>
      </c>
      <c r="D146" s="75" t="s">
        <v>32</v>
      </c>
      <c r="E146" s="75" t="s">
        <v>38</v>
      </c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</row>
    <row r="147" spans="1:18">
      <c r="A147" s="75" t="s">
        <v>682</v>
      </c>
      <c r="B147" s="75" t="s">
        <v>911</v>
      </c>
      <c r="C147" s="75" t="s">
        <v>912</v>
      </c>
      <c r="D147" s="75" t="s">
        <v>32</v>
      </c>
      <c r="E147" s="75" t="s">
        <v>38</v>
      </c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</row>
    <row r="148" spans="1:18">
      <c r="A148" s="75" t="s">
        <v>682</v>
      </c>
      <c r="B148" s="75" t="s">
        <v>913</v>
      </c>
      <c r="C148" s="75" t="s">
        <v>914</v>
      </c>
      <c r="D148" s="75" t="s">
        <v>32</v>
      </c>
      <c r="E148" s="75" t="s">
        <v>38</v>
      </c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</row>
    <row r="149" spans="1:18">
      <c r="A149" s="75" t="s">
        <v>682</v>
      </c>
      <c r="B149" s="75" t="s">
        <v>915</v>
      </c>
      <c r="C149" s="75" t="s">
        <v>916</v>
      </c>
      <c r="D149" s="75" t="s">
        <v>32</v>
      </c>
      <c r="E149" s="75" t="s">
        <v>38</v>
      </c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</row>
    <row r="150" spans="1:18">
      <c r="A150" s="75" t="s">
        <v>682</v>
      </c>
      <c r="B150" s="75" t="s">
        <v>917</v>
      </c>
      <c r="C150" s="75" t="s">
        <v>918</v>
      </c>
      <c r="D150" s="75" t="s">
        <v>32</v>
      </c>
      <c r="E150" s="75" t="s">
        <v>38</v>
      </c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</row>
    <row r="151" spans="1:18">
      <c r="A151" s="75" t="s">
        <v>682</v>
      </c>
      <c r="B151" s="75" t="s">
        <v>919</v>
      </c>
      <c r="C151" s="75" t="s">
        <v>920</v>
      </c>
      <c r="D151" s="75" t="s">
        <v>32</v>
      </c>
      <c r="E151" s="75" t="s">
        <v>38</v>
      </c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</row>
    <row r="152" spans="1:18">
      <c r="A152" s="75" t="s">
        <v>682</v>
      </c>
      <c r="B152" s="75" t="s">
        <v>921</v>
      </c>
      <c r="C152" s="75" t="s">
        <v>922</v>
      </c>
      <c r="D152" s="75" t="s">
        <v>32</v>
      </c>
      <c r="E152" s="75" t="s">
        <v>38</v>
      </c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</row>
    <row r="153" spans="1:18">
      <c r="A153" s="75" t="s">
        <v>682</v>
      </c>
      <c r="B153" s="75" t="s">
        <v>927</v>
      </c>
      <c r="C153" s="75" t="s">
        <v>928</v>
      </c>
      <c r="D153" s="75" t="s">
        <v>32</v>
      </c>
      <c r="E153" s="75" t="s">
        <v>38</v>
      </c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</row>
    <row r="154" spans="1:18">
      <c r="A154" s="76" t="s">
        <v>682</v>
      </c>
      <c r="B154" s="76" t="s">
        <v>931</v>
      </c>
      <c r="C154" s="76" t="s">
        <v>932</v>
      </c>
      <c r="D154" s="76" t="s">
        <v>32</v>
      </c>
      <c r="E154" s="76" t="s">
        <v>38</v>
      </c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</row>
    <row r="155" spans="1:18">
      <c r="A155" s="33"/>
      <c r="B155" s="34">
        <f>COUNTA(B101:B154)</f>
        <v>54</v>
      </c>
      <c r="C155" s="62"/>
      <c r="D155" s="34">
        <f t="shared" ref="D155:R155" si="3">COUNTIF(D101:D154,"Yes")</f>
        <v>54</v>
      </c>
      <c r="E155" s="34">
        <f t="shared" si="3"/>
        <v>0</v>
      </c>
      <c r="F155" s="34">
        <f t="shared" si="3"/>
        <v>0</v>
      </c>
      <c r="G155" s="34">
        <f t="shared" si="3"/>
        <v>0</v>
      </c>
      <c r="H155" s="34">
        <f t="shared" si="3"/>
        <v>0</v>
      </c>
      <c r="I155" s="34">
        <f t="shared" si="3"/>
        <v>0</v>
      </c>
      <c r="J155" s="34">
        <f t="shared" si="3"/>
        <v>0</v>
      </c>
      <c r="K155" s="34">
        <f t="shared" si="3"/>
        <v>0</v>
      </c>
      <c r="L155" s="34">
        <f t="shared" si="3"/>
        <v>0</v>
      </c>
      <c r="M155" s="34">
        <f t="shared" si="3"/>
        <v>0</v>
      </c>
      <c r="N155" s="34">
        <f t="shared" si="3"/>
        <v>0</v>
      </c>
      <c r="O155" s="34">
        <f t="shared" si="3"/>
        <v>0</v>
      </c>
      <c r="P155" s="34">
        <f t="shared" si="3"/>
        <v>0</v>
      </c>
      <c r="Q155" s="34">
        <f t="shared" si="3"/>
        <v>0</v>
      </c>
      <c r="R155" s="34">
        <f t="shared" si="3"/>
        <v>0</v>
      </c>
    </row>
    <row r="156" spans="1:18">
      <c r="A156" s="49"/>
      <c r="B156" s="49"/>
      <c r="C156" s="97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</row>
    <row r="157" spans="1:18">
      <c r="A157" s="53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</row>
    <row r="158" spans="1:18">
      <c r="A158" s="53"/>
      <c r="C158" s="112" t="s">
        <v>75</v>
      </c>
      <c r="D158" s="113"/>
      <c r="E158" s="113"/>
      <c r="F158" s="113"/>
      <c r="G158" s="113"/>
      <c r="H158" s="113"/>
      <c r="I158" s="53"/>
      <c r="J158" s="53"/>
      <c r="K158" s="53"/>
      <c r="L158" s="53"/>
      <c r="M158" s="53"/>
      <c r="N158" s="53"/>
      <c r="O158" s="53"/>
      <c r="P158" s="53"/>
      <c r="Q158" s="53"/>
      <c r="R158" s="53"/>
    </row>
    <row r="159" spans="1:18">
      <c r="A159" s="53"/>
      <c r="B159" s="102"/>
      <c r="C159" s="114"/>
      <c r="D159" s="115"/>
      <c r="E159" s="116"/>
      <c r="F159" s="117" t="s">
        <v>114</v>
      </c>
      <c r="G159" s="108">
        <f>SUM(B53+B82+B99+B155)</f>
        <v>146</v>
      </c>
      <c r="H159" s="113"/>
      <c r="I159" s="53"/>
      <c r="J159" s="53"/>
      <c r="K159" s="53"/>
      <c r="L159" s="53"/>
      <c r="M159" s="53"/>
      <c r="N159" s="53"/>
      <c r="O159" s="53"/>
      <c r="P159" s="53"/>
      <c r="Q159" s="53"/>
      <c r="R159" s="53"/>
    </row>
    <row r="160" spans="1:18">
      <c r="B160" s="101"/>
      <c r="C160" s="114"/>
      <c r="D160" s="115"/>
      <c r="E160" s="115"/>
      <c r="F160" s="118" t="s">
        <v>117</v>
      </c>
      <c r="G160" s="108">
        <f>SUM(D53+D82+D99+D155)</f>
        <v>146</v>
      </c>
      <c r="H160" s="114"/>
    </row>
    <row r="161" spans="2:8">
      <c r="B161" s="101"/>
      <c r="C161" s="114"/>
      <c r="D161" s="115"/>
      <c r="E161" s="115"/>
      <c r="F161" s="118" t="s">
        <v>118</v>
      </c>
      <c r="G161" s="108">
        <f>SUM(E53+E82+E99+E155)</f>
        <v>0</v>
      </c>
      <c r="H161" s="114"/>
    </row>
    <row r="162" spans="2:8">
      <c r="B162" s="101"/>
      <c r="C162" s="114"/>
      <c r="D162" s="114"/>
      <c r="E162" s="114"/>
      <c r="F162" s="114"/>
      <c r="G162" s="114"/>
      <c r="H162" s="114"/>
    </row>
    <row r="163" spans="2:8">
      <c r="B163" s="101"/>
      <c r="C163" s="112" t="s">
        <v>119</v>
      </c>
      <c r="D163" s="114"/>
      <c r="E163" s="114"/>
      <c r="F163" s="114"/>
      <c r="G163" s="119" t="s">
        <v>109</v>
      </c>
      <c r="H163" s="119" t="s">
        <v>120</v>
      </c>
    </row>
    <row r="164" spans="2:8">
      <c r="B164" s="101"/>
      <c r="C164" s="114"/>
      <c r="D164" s="114"/>
      <c r="E164" s="114"/>
      <c r="F164" s="120" t="s">
        <v>125</v>
      </c>
      <c r="G164" s="108">
        <f>SUM(F53+F82+F99+F155)</f>
        <v>0</v>
      </c>
      <c r="H164" s="181" t="s">
        <v>950</v>
      </c>
    </row>
    <row r="165" spans="2:8">
      <c r="B165" s="101"/>
      <c r="C165" s="114"/>
      <c r="D165" s="114"/>
      <c r="E165" s="114"/>
      <c r="F165" s="120" t="s">
        <v>126</v>
      </c>
      <c r="G165" s="108">
        <f>SUM(G53+G82+G99+G155)</f>
        <v>0</v>
      </c>
      <c r="H165" s="181" t="s">
        <v>950</v>
      </c>
    </row>
    <row r="166" spans="2:8">
      <c r="B166" s="101"/>
      <c r="C166" s="114"/>
      <c r="D166" s="114"/>
      <c r="E166" s="114"/>
      <c r="F166" s="120" t="s">
        <v>127</v>
      </c>
      <c r="G166" s="108">
        <f>SUM(H53+H82+H99+H155)</f>
        <v>0</v>
      </c>
      <c r="H166" s="181" t="s">
        <v>950</v>
      </c>
    </row>
    <row r="167" spans="2:8">
      <c r="B167" s="101"/>
      <c r="C167" s="114"/>
      <c r="D167" s="114"/>
      <c r="E167" s="114"/>
      <c r="F167" s="120" t="s">
        <v>128</v>
      </c>
      <c r="G167" s="108">
        <f>SUM(I53+I82+I99+I155)</f>
        <v>0</v>
      </c>
      <c r="H167" s="181" t="s">
        <v>950</v>
      </c>
    </row>
    <row r="168" spans="2:8">
      <c r="B168" s="101"/>
      <c r="C168" s="114"/>
      <c r="D168" s="114"/>
      <c r="E168" s="114"/>
      <c r="F168" s="120" t="s">
        <v>129</v>
      </c>
      <c r="G168" s="108">
        <f>SUM(J53+J82+J99+J155)</f>
        <v>0</v>
      </c>
      <c r="H168" s="181" t="s">
        <v>950</v>
      </c>
    </row>
    <row r="169" spans="2:8">
      <c r="B169" s="101"/>
      <c r="C169" s="114"/>
      <c r="D169" s="114"/>
      <c r="E169" s="114"/>
      <c r="F169" s="120" t="s">
        <v>130</v>
      </c>
      <c r="G169" s="108">
        <f>SUM(K53+K82+K99+K155)</f>
        <v>0</v>
      </c>
      <c r="H169" s="181" t="s">
        <v>950</v>
      </c>
    </row>
    <row r="170" spans="2:8">
      <c r="B170" s="101"/>
      <c r="C170" s="114"/>
      <c r="D170" s="114"/>
      <c r="E170" s="114"/>
      <c r="F170" s="120" t="s">
        <v>131</v>
      </c>
      <c r="G170" s="108">
        <f>SUM(L53+L82+L99+L155)</f>
        <v>0</v>
      </c>
      <c r="H170" s="181" t="s">
        <v>950</v>
      </c>
    </row>
    <row r="171" spans="2:8">
      <c r="B171" s="101"/>
      <c r="C171" s="114"/>
      <c r="D171" s="114"/>
      <c r="E171" s="114"/>
      <c r="F171" s="120" t="s">
        <v>132</v>
      </c>
      <c r="G171" s="108">
        <f>SUM(M53+M82+M99+M155)</f>
        <v>0</v>
      </c>
      <c r="H171" s="181" t="s">
        <v>950</v>
      </c>
    </row>
    <row r="172" spans="2:8">
      <c r="B172" s="101"/>
      <c r="C172" s="114"/>
      <c r="D172" s="114"/>
      <c r="E172" s="114"/>
      <c r="F172" s="120" t="s">
        <v>133</v>
      </c>
      <c r="G172" s="108">
        <f>SUM(N53+N82+N99+N155)</f>
        <v>0</v>
      </c>
      <c r="H172" s="181" t="s">
        <v>950</v>
      </c>
    </row>
    <row r="173" spans="2:8">
      <c r="B173" s="101"/>
      <c r="C173" s="114"/>
      <c r="D173" s="114"/>
      <c r="E173" s="114"/>
      <c r="F173" s="120" t="s">
        <v>134</v>
      </c>
      <c r="G173" s="108">
        <f>SUM(O53+O82+O99+O155)</f>
        <v>0</v>
      </c>
      <c r="H173" s="181" t="s">
        <v>950</v>
      </c>
    </row>
    <row r="174" spans="2:8">
      <c r="B174" s="101"/>
      <c r="C174" s="114"/>
      <c r="D174" s="114"/>
      <c r="E174" s="114"/>
      <c r="F174" s="120" t="s">
        <v>135</v>
      </c>
      <c r="G174" s="108">
        <f>SUM(P53+P82+P99+P155)</f>
        <v>0</v>
      </c>
      <c r="H174" s="181" t="s">
        <v>950</v>
      </c>
    </row>
    <row r="175" spans="2:8">
      <c r="B175" s="101"/>
      <c r="C175" s="114"/>
      <c r="D175" s="114"/>
      <c r="E175" s="114"/>
      <c r="F175" s="120" t="s">
        <v>136</v>
      </c>
      <c r="G175" s="108">
        <f>SUM(Q53+Q82+Q99+Q155)</f>
        <v>0</v>
      </c>
      <c r="H175" s="181" t="s">
        <v>950</v>
      </c>
    </row>
    <row r="176" spans="2:8">
      <c r="B176" s="101"/>
      <c r="C176" s="114"/>
      <c r="D176" s="114"/>
      <c r="E176" s="114"/>
      <c r="F176" s="120" t="s">
        <v>137</v>
      </c>
      <c r="G176" s="133">
        <f>SUM(R53+R82+R99+R155)</f>
        <v>0</v>
      </c>
      <c r="H176" s="181" t="s">
        <v>950</v>
      </c>
    </row>
    <row r="177" spans="2:8">
      <c r="B177" s="101"/>
      <c r="C177" s="114"/>
      <c r="D177" s="114"/>
      <c r="E177" s="114"/>
      <c r="F177" s="120"/>
      <c r="G177" s="131">
        <f>SUM(G164:G176)</f>
        <v>0</v>
      </c>
      <c r="H177" s="181" t="s">
        <v>950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Hawaii Beaches</oddHeader>
    <oddFooter>&amp;R&amp;P of &amp;N</oddFooter>
  </headerFooter>
  <rowBreaks count="1" manualBreakCount="1">
    <brk id="15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63"/>
  <sheetViews>
    <sheetView zoomScaleNormal="100" workbookViewId="0">
      <pane ySplit="1" topLeftCell="A2" activePane="bottomLeft" state="frozen"/>
      <selection pane="bottomLeft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>
      <c r="A1" s="25" t="s">
        <v>16</v>
      </c>
      <c r="B1" s="25" t="s">
        <v>17</v>
      </c>
      <c r="C1" s="25" t="s">
        <v>78</v>
      </c>
      <c r="D1" s="25" t="s">
        <v>103</v>
      </c>
      <c r="E1" s="26" t="s">
        <v>957</v>
      </c>
      <c r="F1" s="26" t="s">
        <v>958</v>
      </c>
      <c r="G1" s="27" t="s">
        <v>104</v>
      </c>
      <c r="H1" s="25" t="s">
        <v>105</v>
      </c>
      <c r="I1" s="25" t="s">
        <v>106</v>
      </c>
      <c r="J1" s="25" t="s">
        <v>107</v>
      </c>
    </row>
    <row r="2" spans="1:10" ht="12.75" customHeight="1">
      <c r="A2" s="75" t="s">
        <v>333</v>
      </c>
      <c r="B2" s="75" t="s">
        <v>390</v>
      </c>
      <c r="C2" s="75" t="s">
        <v>391</v>
      </c>
      <c r="D2" s="75" t="s">
        <v>36</v>
      </c>
      <c r="E2" s="77">
        <v>40402</v>
      </c>
      <c r="F2" s="77">
        <v>40403</v>
      </c>
      <c r="G2" s="75">
        <v>1</v>
      </c>
      <c r="H2" s="75" t="s">
        <v>938</v>
      </c>
      <c r="I2" s="75" t="s">
        <v>35</v>
      </c>
      <c r="J2" s="75" t="s">
        <v>939</v>
      </c>
    </row>
    <row r="3" spans="1:10" ht="12.75" customHeight="1">
      <c r="A3" s="75" t="s">
        <v>333</v>
      </c>
      <c r="B3" s="164" t="s">
        <v>400</v>
      </c>
      <c r="C3" s="164" t="s">
        <v>401</v>
      </c>
      <c r="D3" s="164" t="s">
        <v>36</v>
      </c>
      <c r="E3" s="166">
        <v>40531</v>
      </c>
      <c r="F3" s="166">
        <v>40534</v>
      </c>
      <c r="G3" s="164">
        <v>3</v>
      </c>
      <c r="H3" s="164" t="s">
        <v>938</v>
      </c>
      <c r="I3" s="164" t="s">
        <v>35</v>
      </c>
      <c r="J3" s="164" t="s">
        <v>26</v>
      </c>
    </row>
    <row r="4" spans="1:10" ht="12.75" customHeight="1">
      <c r="A4" s="75" t="s">
        <v>333</v>
      </c>
      <c r="B4" s="141" t="s">
        <v>940</v>
      </c>
      <c r="C4" s="141" t="s">
        <v>941</v>
      </c>
      <c r="D4" s="141" t="s">
        <v>36</v>
      </c>
      <c r="E4" s="153">
        <v>40531</v>
      </c>
      <c r="F4" s="153">
        <v>40539</v>
      </c>
      <c r="G4" s="141"/>
      <c r="H4" s="141" t="s">
        <v>938</v>
      </c>
      <c r="I4" s="141" t="s">
        <v>35</v>
      </c>
      <c r="J4" s="141" t="s">
        <v>26</v>
      </c>
    </row>
    <row r="5" spans="1:10" ht="12.75" customHeight="1">
      <c r="A5" s="75" t="s">
        <v>333</v>
      </c>
      <c r="B5" s="141" t="s">
        <v>416</v>
      </c>
      <c r="C5" s="141" t="s">
        <v>417</v>
      </c>
      <c r="D5" s="141" t="s">
        <v>36</v>
      </c>
      <c r="E5" s="153">
        <v>40379</v>
      </c>
      <c r="F5" s="153">
        <v>40385</v>
      </c>
      <c r="G5" s="141"/>
      <c r="H5" s="141" t="s">
        <v>938</v>
      </c>
      <c r="I5" s="141" t="s">
        <v>35</v>
      </c>
      <c r="J5" s="141" t="s">
        <v>939</v>
      </c>
    </row>
    <row r="6" spans="1:10" ht="12.75" customHeight="1">
      <c r="A6" s="75" t="s">
        <v>333</v>
      </c>
      <c r="B6" s="141" t="s">
        <v>416</v>
      </c>
      <c r="C6" s="141" t="s">
        <v>417</v>
      </c>
      <c r="D6" s="141" t="s">
        <v>36</v>
      </c>
      <c r="E6" s="153">
        <v>40531</v>
      </c>
      <c r="F6" s="153">
        <v>40534</v>
      </c>
      <c r="G6" s="141"/>
      <c r="H6" s="141" t="s">
        <v>938</v>
      </c>
      <c r="I6" s="141" t="s">
        <v>35</v>
      </c>
      <c r="J6" s="141" t="s">
        <v>26</v>
      </c>
    </row>
    <row r="7" spans="1:10" ht="12.75" customHeight="1">
      <c r="A7" s="75" t="s">
        <v>333</v>
      </c>
      <c r="B7" s="141" t="s">
        <v>416</v>
      </c>
      <c r="C7" s="141" t="s">
        <v>417</v>
      </c>
      <c r="D7" s="141" t="s">
        <v>36</v>
      </c>
      <c r="E7" s="153">
        <v>40535</v>
      </c>
      <c r="F7" s="153">
        <v>40539</v>
      </c>
      <c r="G7" s="141"/>
      <c r="H7" s="141" t="s">
        <v>938</v>
      </c>
      <c r="I7" s="141" t="s">
        <v>35</v>
      </c>
      <c r="J7" s="141" t="s">
        <v>939</v>
      </c>
    </row>
    <row r="8" spans="1:10" ht="12.75" customHeight="1">
      <c r="A8" s="75" t="s">
        <v>333</v>
      </c>
      <c r="B8" s="141" t="s">
        <v>430</v>
      </c>
      <c r="C8" s="141" t="s">
        <v>431</v>
      </c>
      <c r="D8" s="141" t="s">
        <v>36</v>
      </c>
      <c r="E8" s="153">
        <v>40390</v>
      </c>
      <c r="F8" s="153">
        <v>40395</v>
      </c>
      <c r="G8" s="141"/>
      <c r="H8" s="141" t="s">
        <v>938</v>
      </c>
      <c r="I8" s="141" t="s">
        <v>35</v>
      </c>
      <c r="J8" s="141" t="s">
        <v>939</v>
      </c>
    </row>
    <row r="9" spans="1:10" ht="12.75" customHeight="1">
      <c r="A9" s="75" t="s">
        <v>333</v>
      </c>
      <c r="B9" s="141" t="s">
        <v>480</v>
      </c>
      <c r="C9" s="141" t="s">
        <v>481</v>
      </c>
      <c r="D9" s="141" t="s">
        <v>36</v>
      </c>
      <c r="E9" s="153">
        <v>40393</v>
      </c>
      <c r="F9" s="153">
        <v>40398</v>
      </c>
      <c r="G9" s="141"/>
      <c r="H9" s="141" t="s">
        <v>938</v>
      </c>
      <c r="I9" s="141" t="s">
        <v>35</v>
      </c>
      <c r="J9" s="141" t="s">
        <v>939</v>
      </c>
    </row>
    <row r="10" spans="1:10" ht="12.75" customHeight="1">
      <c r="A10" s="75" t="s">
        <v>333</v>
      </c>
      <c r="B10" s="165" t="s">
        <v>522</v>
      </c>
      <c r="C10" s="165" t="s">
        <v>523</v>
      </c>
      <c r="D10" s="165" t="s">
        <v>36</v>
      </c>
      <c r="E10" s="167">
        <v>40179</v>
      </c>
      <c r="F10" s="167">
        <v>40541</v>
      </c>
      <c r="G10" s="165"/>
      <c r="H10" s="165" t="s">
        <v>938</v>
      </c>
      <c r="I10" s="165" t="s">
        <v>35</v>
      </c>
      <c r="J10" s="165" t="s">
        <v>942</v>
      </c>
    </row>
    <row r="11" spans="1:10" ht="12.75" customHeight="1">
      <c r="A11" s="76" t="s">
        <v>333</v>
      </c>
      <c r="B11" s="150" t="s">
        <v>943</v>
      </c>
      <c r="C11" s="150" t="s">
        <v>944</v>
      </c>
      <c r="D11" s="150" t="s">
        <v>36</v>
      </c>
      <c r="E11" s="154">
        <v>40388</v>
      </c>
      <c r="F11" s="154">
        <v>40392</v>
      </c>
      <c r="G11" s="150"/>
      <c r="H11" s="150" t="s">
        <v>938</v>
      </c>
      <c r="I11" s="150" t="s">
        <v>35</v>
      </c>
      <c r="J11" s="150" t="s">
        <v>939</v>
      </c>
    </row>
    <row r="12" spans="1:10" ht="12.75" customHeight="1">
      <c r="A12" s="33"/>
      <c r="B12" s="64">
        <f>SUM(IF(FREQUENCY(MATCH(B2:B11,B2:B11,0),MATCH(B2:B11,B2:B11,0))&gt;0,1))-6</f>
        <v>2</v>
      </c>
      <c r="C12" s="64"/>
      <c r="D12" s="29">
        <f>COUNTA(D2:D11)-8</f>
        <v>2</v>
      </c>
      <c r="E12" s="29"/>
      <c r="F12" s="29"/>
      <c r="G12" s="29">
        <f>SUM(G2:G11)</f>
        <v>4</v>
      </c>
      <c r="H12" s="33"/>
      <c r="I12" s="33"/>
      <c r="J12" s="33"/>
    </row>
    <row r="13" spans="1:10" ht="12.75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ht="12.75" customHeight="1">
      <c r="A14" s="76" t="s">
        <v>554</v>
      </c>
      <c r="B14" s="150" t="s">
        <v>604</v>
      </c>
      <c r="C14" s="150" t="s">
        <v>605</v>
      </c>
      <c r="D14" s="150" t="s">
        <v>36</v>
      </c>
      <c r="E14" s="154">
        <v>40539</v>
      </c>
      <c r="F14" s="154">
        <v>40543</v>
      </c>
      <c r="G14" s="150"/>
      <c r="H14" s="150" t="s">
        <v>15</v>
      </c>
      <c r="I14" s="150" t="s">
        <v>35</v>
      </c>
      <c r="J14" s="150" t="s">
        <v>15</v>
      </c>
    </row>
    <row r="15" spans="1:10" ht="12.75" customHeight="1">
      <c r="A15" s="33"/>
      <c r="B15" s="64">
        <f>SUM(IF(FREQUENCY(MATCH(B14:B14,B14:B14,0),MATCH(B14:B14,B14:B14,0))&gt;0,1))-1</f>
        <v>0</v>
      </c>
      <c r="C15" s="64"/>
      <c r="D15" s="29">
        <f>COUNTA(D14:D14)-1</f>
        <v>0</v>
      </c>
      <c r="E15" s="29"/>
      <c r="F15" s="29"/>
      <c r="G15" s="29">
        <f>SUM(G14:G14)</f>
        <v>0</v>
      </c>
      <c r="H15" s="33"/>
      <c r="I15" s="57"/>
      <c r="J15" s="57"/>
    </row>
    <row r="16" spans="1:10" ht="12.75" customHeight="1">
      <c r="A16" s="33"/>
      <c r="B16" s="33"/>
      <c r="C16" s="33"/>
      <c r="D16" s="33"/>
      <c r="E16" s="33"/>
      <c r="F16" s="33"/>
      <c r="G16" s="33"/>
      <c r="H16" s="33"/>
      <c r="I16" s="57"/>
      <c r="J16" s="57"/>
    </row>
    <row r="17" spans="1:11" ht="12.75" customHeight="1">
      <c r="A17" s="75" t="s">
        <v>682</v>
      </c>
      <c r="B17" s="75" t="s">
        <v>699</v>
      </c>
      <c r="C17" s="75" t="s">
        <v>700</v>
      </c>
      <c r="D17" s="75" t="s">
        <v>36</v>
      </c>
      <c r="E17" s="77">
        <v>40236</v>
      </c>
      <c r="F17" s="77">
        <v>40243</v>
      </c>
      <c r="G17" s="75">
        <v>7</v>
      </c>
      <c r="H17" s="75" t="s">
        <v>938</v>
      </c>
      <c r="I17" s="75" t="s">
        <v>35</v>
      </c>
      <c r="J17" s="75" t="s">
        <v>26</v>
      </c>
      <c r="K17" s="75"/>
    </row>
    <row r="18" spans="1:11" ht="12.75" customHeight="1">
      <c r="A18" s="75" t="s">
        <v>682</v>
      </c>
      <c r="B18" s="75" t="s">
        <v>743</v>
      </c>
      <c r="C18" s="75" t="s">
        <v>744</v>
      </c>
      <c r="D18" s="75" t="s">
        <v>36</v>
      </c>
      <c r="E18" s="77">
        <v>40236</v>
      </c>
      <c r="F18" s="77">
        <v>40243</v>
      </c>
      <c r="G18" s="75">
        <v>7</v>
      </c>
      <c r="H18" s="75" t="s">
        <v>938</v>
      </c>
      <c r="I18" s="75" t="s">
        <v>35</v>
      </c>
      <c r="J18" s="75" t="s">
        <v>26</v>
      </c>
      <c r="K18" s="75"/>
    </row>
    <row r="19" spans="1:11" ht="12.75" customHeight="1">
      <c r="A19" s="75" t="s">
        <v>682</v>
      </c>
      <c r="B19" s="75" t="s">
        <v>753</v>
      </c>
      <c r="C19" s="75" t="s">
        <v>754</v>
      </c>
      <c r="D19" s="75" t="s">
        <v>36</v>
      </c>
      <c r="E19" s="77">
        <v>40236</v>
      </c>
      <c r="F19" s="77">
        <v>40243</v>
      </c>
      <c r="G19" s="75">
        <v>7</v>
      </c>
      <c r="H19" s="75" t="s">
        <v>938</v>
      </c>
      <c r="I19" s="75" t="s">
        <v>35</v>
      </c>
      <c r="J19" s="75" t="s">
        <v>26</v>
      </c>
      <c r="K19" s="75"/>
    </row>
    <row r="20" spans="1:11" ht="12.75" customHeight="1">
      <c r="A20" s="75" t="s">
        <v>682</v>
      </c>
      <c r="B20" s="75" t="s">
        <v>755</v>
      </c>
      <c r="C20" s="75" t="s">
        <v>756</v>
      </c>
      <c r="D20" s="75" t="s">
        <v>36</v>
      </c>
      <c r="E20" s="77">
        <v>40236</v>
      </c>
      <c r="F20" s="77">
        <v>40243</v>
      </c>
      <c r="G20" s="75">
        <v>7</v>
      </c>
      <c r="H20" s="75" t="s">
        <v>938</v>
      </c>
      <c r="I20" s="75" t="s">
        <v>35</v>
      </c>
      <c r="J20" s="75" t="s">
        <v>26</v>
      </c>
      <c r="K20" s="75"/>
    </row>
    <row r="21" spans="1:11" ht="12.75" customHeight="1">
      <c r="A21" s="75" t="s">
        <v>682</v>
      </c>
      <c r="B21" s="75" t="s">
        <v>757</v>
      </c>
      <c r="C21" s="75" t="s">
        <v>758</v>
      </c>
      <c r="D21" s="75" t="s">
        <v>36</v>
      </c>
      <c r="E21" s="77">
        <v>40236</v>
      </c>
      <c r="F21" s="77">
        <v>40243</v>
      </c>
      <c r="G21" s="75">
        <v>7</v>
      </c>
      <c r="H21" s="75" t="s">
        <v>938</v>
      </c>
      <c r="I21" s="75" t="s">
        <v>35</v>
      </c>
      <c r="J21" s="75" t="s">
        <v>26</v>
      </c>
      <c r="K21" s="75"/>
    </row>
    <row r="22" spans="1:11" ht="12.75" customHeight="1">
      <c r="A22" s="75" t="s">
        <v>682</v>
      </c>
      <c r="B22" s="75" t="s">
        <v>759</v>
      </c>
      <c r="C22" s="75" t="s">
        <v>760</v>
      </c>
      <c r="D22" s="75" t="s">
        <v>36</v>
      </c>
      <c r="E22" s="77">
        <v>40236</v>
      </c>
      <c r="F22" s="77">
        <v>40243</v>
      </c>
      <c r="G22" s="75">
        <v>7</v>
      </c>
      <c r="H22" s="75" t="s">
        <v>938</v>
      </c>
      <c r="I22" s="75" t="s">
        <v>35</v>
      </c>
      <c r="J22" s="75" t="s">
        <v>26</v>
      </c>
      <c r="K22" s="75"/>
    </row>
    <row r="23" spans="1:11" ht="12.75" customHeight="1">
      <c r="A23" s="75" t="s">
        <v>682</v>
      </c>
      <c r="B23" s="75" t="s">
        <v>761</v>
      </c>
      <c r="C23" s="75" t="s">
        <v>762</v>
      </c>
      <c r="D23" s="75" t="s">
        <v>36</v>
      </c>
      <c r="E23" s="77">
        <v>40236</v>
      </c>
      <c r="F23" s="77">
        <v>40243</v>
      </c>
      <c r="G23" s="75">
        <v>7</v>
      </c>
      <c r="H23" s="75" t="s">
        <v>938</v>
      </c>
      <c r="I23" s="75" t="s">
        <v>35</v>
      </c>
      <c r="J23" s="75" t="s">
        <v>26</v>
      </c>
      <c r="K23" s="75"/>
    </row>
    <row r="24" spans="1:11" ht="12.75" customHeight="1">
      <c r="A24" s="75" t="s">
        <v>682</v>
      </c>
      <c r="B24" s="75" t="s">
        <v>765</v>
      </c>
      <c r="C24" s="75" t="s">
        <v>766</v>
      </c>
      <c r="D24" s="75" t="s">
        <v>36</v>
      </c>
      <c r="E24" s="77">
        <v>40236</v>
      </c>
      <c r="F24" s="77">
        <v>40243</v>
      </c>
      <c r="G24" s="75">
        <v>7</v>
      </c>
      <c r="H24" s="75" t="s">
        <v>938</v>
      </c>
      <c r="I24" s="75" t="s">
        <v>35</v>
      </c>
      <c r="J24" s="75" t="s">
        <v>26</v>
      </c>
      <c r="K24" s="75"/>
    </row>
    <row r="25" spans="1:11" ht="12.75" customHeight="1">
      <c r="A25" s="75" t="s">
        <v>682</v>
      </c>
      <c r="B25" s="75" t="s">
        <v>792</v>
      </c>
      <c r="C25" s="75" t="s">
        <v>793</v>
      </c>
      <c r="D25" s="75" t="s">
        <v>36</v>
      </c>
      <c r="E25" s="77">
        <v>40236</v>
      </c>
      <c r="F25" s="77">
        <v>40243</v>
      </c>
      <c r="G25" s="75">
        <v>7</v>
      </c>
      <c r="H25" s="75" t="s">
        <v>938</v>
      </c>
      <c r="I25" s="75" t="s">
        <v>35</v>
      </c>
      <c r="J25" s="75" t="s">
        <v>26</v>
      </c>
      <c r="K25" s="75"/>
    </row>
    <row r="26" spans="1:11" ht="12.75" customHeight="1">
      <c r="A26" s="75" t="s">
        <v>682</v>
      </c>
      <c r="B26" s="75" t="s">
        <v>805</v>
      </c>
      <c r="C26" s="75" t="s">
        <v>806</v>
      </c>
      <c r="D26" s="75" t="s">
        <v>36</v>
      </c>
      <c r="E26" s="77">
        <v>40236</v>
      </c>
      <c r="F26" s="77">
        <v>40243</v>
      </c>
      <c r="G26" s="75">
        <v>7</v>
      </c>
      <c r="H26" s="75" t="s">
        <v>938</v>
      </c>
      <c r="I26" s="75" t="s">
        <v>35</v>
      </c>
      <c r="J26" s="75" t="s">
        <v>26</v>
      </c>
      <c r="K26" s="75"/>
    </row>
    <row r="27" spans="1:11" ht="12.75" customHeight="1">
      <c r="A27" s="75" t="s">
        <v>682</v>
      </c>
      <c r="B27" s="75" t="s">
        <v>821</v>
      </c>
      <c r="C27" s="75" t="s">
        <v>822</v>
      </c>
      <c r="D27" s="75" t="s">
        <v>36</v>
      </c>
      <c r="E27" s="77">
        <v>40236</v>
      </c>
      <c r="F27" s="77">
        <v>40243</v>
      </c>
      <c r="G27" s="75">
        <v>7</v>
      </c>
      <c r="H27" s="75" t="s">
        <v>938</v>
      </c>
      <c r="I27" s="75" t="s">
        <v>35</v>
      </c>
      <c r="J27" s="75" t="s">
        <v>26</v>
      </c>
      <c r="K27" s="75"/>
    </row>
    <row r="28" spans="1:11" ht="12.75" customHeight="1">
      <c r="A28" s="75" t="s">
        <v>682</v>
      </c>
      <c r="B28" s="75" t="s">
        <v>823</v>
      </c>
      <c r="C28" s="75" t="s">
        <v>824</v>
      </c>
      <c r="D28" s="75" t="s">
        <v>36</v>
      </c>
      <c r="E28" s="77">
        <v>40236</v>
      </c>
      <c r="F28" s="77">
        <v>40243</v>
      </c>
      <c r="G28" s="75">
        <v>7</v>
      </c>
      <c r="H28" s="75" t="s">
        <v>938</v>
      </c>
      <c r="I28" s="75" t="s">
        <v>35</v>
      </c>
      <c r="J28" s="75" t="s">
        <v>26</v>
      </c>
      <c r="K28" s="75"/>
    </row>
    <row r="29" spans="1:11" ht="12.75" customHeight="1">
      <c r="A29" s="75" t="s">
        <v>682</v>
      </c>
      <c r="B29" s="75" t="s">
        <v>825</v>
      </c>
      <c r="C29" s="75" t="s">
        <v>826</v>
      </c>
      <c r="D29" s="75" t="s">
        <v>36</v>
      </c>
      <c r="E29" s="77">
        <v>40236</v>
      </c>
      <c r="F29" s="77">
        <v>40243</v>
      </c>
      <c r="G29" s="75">
        <v>7</v>
      </c>
      <c r="H29" s="75" t="s">
        <v>938</v>
      </c>
      <c r="I29" s="75" t="s">
        <v>35</v>
      </c>
      <c r="J29" s="75" t="s">
        <v>26</v>
      </c>
      <c r="K29" s="75"/>
    </row>
    <row r="30" spans="1:11" ht="12.75" customHeight="1">
      <c r="A30" s="75" t="s">
        <v>682</v>
      </c>
      <c r="B30" s="75" t="s">
        <v>843</v>
      </c>
      <c r="C30" s="75" t="s">
        <v>844</v>
      </c>
      <c r="D30" s="75" t="s">
        <v>36</v>
      </c>
      <c r="E30" s="77">
        <v>40236</v>
      </c>
      <c r="F30" s="77">
        <v>40243</v>
      </c>
      <c r="G30" s="75">
        <v>7</v>
      </c>
      <c r="H30" s="75" t="s">
        <v>938</v>
      </c>
      <c r="I30" s="75" t="s">
        <v>35</v>
      </c>
      <c r="J30" s="75" t="s">
        <v>26</v>
      </c>
      <c r="K30" s="75"/>
    </row>
    <row r="31" spans="1:11" ht="12.75" customHeight="1">
      <c r="A31" s="75" t="s">
        <v>682</v>
      </c>
      <c r="B31" s="141" t="s">
        <v>876</v>
      </c>
      <c r="C31" s="141" t="s">
        <v>877</v>
      </c>
      <c r="D31" s="141" t="s">
        <v>36</v>
      </c>
      <c r="E31" s="153">
        <v>40236</v>
      </c>
      <c r="F31" s="153">
        <v>40243</v>
      </c>
      <c r="G31" s="141"/>
      <c r="H31" s="141" t="s">
        <v>938</v>
      </c>
      <c r="I31" s="141" t="s">
        <v>35</v>
      </c>
      <c r="J31" s="141" t="s">
        <v>26</v>
      </c>
      <c r="K31" s="75"/>
    </row>
    <row r="32" spans="1:11" ht="12.75" customHeight="1">
      <c r="A32" s="75" t="s">
        <v>682</v>
      </c>
      <c r="B32" s="75" t="s">
        <v>907</v>
      </c>
      <c r="C32" s="75" t="s">
        <v>908</v>
      </c>
      <c r="D32" s="75" t="s">
        <v>36</v>
      </c>
      <c r="E32" s="77">
        <v>40236</v>
      </c>
      <c r="F32" s="77">
        <v>40243</v>
      </c>
      <c r="G32" s="75">
        <v>7</v>
      </c>
      <c r="H32" s="75" t="s">
        <v>938</v>
      </c>
      <c r="I32" s="75" t="s">
        <v>35</v>
      </c>
      <c r="J32" s="75" t="s">
        <v>26</v>
      </c>
      <c r="K32" s="75"/>
    </row>
    <row r="33" spans="1:11" ht="12.75" customHeight="1">
      <c r="A33" s="75" t="s">
        <v>682</v>
      </c>
      <c r="B33" s="75" t="s">
        <v>913</v>
      </c>
      <c r="C33" s="75" t="s">
        <v>914</v>
      </c>
      <c r="D33" s="75" t="s">
        <v>36</v>
      </c>
      <c r="E33" s="77">
        <v>40236</v>
      </c>
      <c r="F33" s="77">
        <v>40243</v>
      </c>
      <c r="G33" s="75">
        <v>7</v>
      </c>
      <c r="H33" s="75" t="s">
        <v>938</v>
      </c>
      <c r="I33" s="75" t="s">
        <v>35</v>
      </c>
      <c r="J33" s="75" t="s">
        <v>26</v>
      </c>
      <c r="K33" s="75"/>
    </row>
    <row r="34" spans="1:11" ht="12.75" customHeight="1">
      <c r="A34" s="75" t="s">
        <v>682</v>
      </c>
      <c r="B34" s="75" t="s">
        <v>919</v>
      </c>
      <c r="C34" s="75" t="s">
        <v>920</v>
      </c>
      <c r="D34" s="75" t="s">
        <v>36</v>
      </c>
      <c r="E34" s="77">
        <v>40236</v>
      </c>
      <c r="F34" s="77">
        <v>40243</v>
      </c>
      <c r="G34" s="75">
        <v>7</v>
      </c>
      <c r="H34" s="75" t="s">
        <v>938</v>
      </c>
      <c r="I34" s="75" t="s">
        <v>35</v>
      </c>
      <c r="J34" s="75" t="s">
        <v>26</v>
      </c>
      <c r="K34" s="75"/>
    </row>
    <row r="35" spans="1:11" ht="12.75" customHeight="1">
      <c r="A35" s="75" t="s">
        <v>682</v>
      </c>
      <c r="B35" s="75" t="s">
        <v>927</v>
      </c>
      <c r="C35" s="75" t="s">
        <v>928</v>
      </c>
      <c r="D35" s="75" t="s">
        <v>36</v>
      </c>
      <c r="E35" s="77">
        <v>40236</v>
      </c>
      <c r="F35" s="77">
        <v>40243</v>
      </c>
      <c r="G35" s="75">
        <v>7</v>
      </c>
      <c r="H35" s="75" t="s">
        <v>938</v>
      </c>
      <c r="I35" s="75" t="s">
        <v>35</v>
      </c>
      <c r="J35" s="75" t="s">
        <v>26</v>
      </c>
      <c r="K35" s="75"/>
    </row>
    <row r="36" spans="1:11" ht="12.75" customHeight="1">
      <c r="A36" s="76" t="s">
        <v>682</v>
      </c>
      <c r="B36" s="150" t="s">
        <v>929</v>
      </c>
      <c r="C36" s="150" t="s">
        <v>930</v>
      </c>
      <c r="D36" s="150" t="s">
        <v>36</v>
      </c>
      <c r="E36" s="154">
        <v>40236</v>
      </c>
      <c r="F36" s="154">
        <v>40243</v>
      </c>
      <c r="G36" s="150"/>
      <c r="H36" s="150" t="s">
        <v>938</v>
      </c>
      <c r="I36" s="150" t="s">
        <v>35</v>
      </c>
      <c r="J36" s="150" t="s">
        <v>26</v>
      </c>
      <c r="K36" s="75"/>
    </row>
    <row r="37" spans="1:11" ht="12.75" customHeight="1">
      <c r="A37" s="33"/>
      <c r="B37" s="64">
        <f>SUM(IF(FREQUENCY(MATCH(B17:B36,B17:B36,0),MATCH(B17:B36,B17:B36,0))&gt;0,1))-2</f>
        <v>18</v>
      </c>
      <c r="C37" s="34"/>
      <c r="D37" s="29">
        <f>COUNTA(D17:D36)-2</f>
        <v>18</v>
      </c>
      <c r="E37" s="29"/>
      <c r="F37" s="29"/>
      <c r="G37" s="29">
        <f>SUM(G17:G36)</f>
        <v>126</v>
      </c>
      <c r="H37" s="33"/>
      <c r="I37" s="33"/>
      <c r="J37" s="33"/>
    </row>
    <row r="38" spans="1:11" ht="12.75" customHeight="1">
      <c r="A38" s="33"/>
      <c r="B38" s="64"/>
      <c r="C38" s="34"/>
      <c r="D38" s="29"/>
      <c r="E38" s="29"/>
      <c r="F38" s="29"/>
      <c r="G38" s="29"/>
      <c r="H38" s="33"/>
      <c r="I38" s="33"/>
      <c r="J38" s="33"/>
    </row>
    <row r="39" spans="1:11" ht="12.75" customHeight="1">
      <c r="A39" s="33"/>
      <c r="B39" s="139"/>
      <c r="C39" s="140" t="s">
        <v>167</v>
      </c>
      <c r="D39" s="29"/>
      <c r="E39" s="29"/>
      <c r="F39" s="29"/>
      <c r="G39" s="29"/>
      <c r="H39" s="33"/>
      <c r="I39" s="33"/>
      <c r="J39" s="33"/>
    </row>
    <row r="40" spans="1:11" ht="12.75" customHeight="1">
      <c r="A40" s="33"/>
      <c r="B40" s="64"/>
      <c r="C40" s="34"/>
      <c r="D40" s="29"/>
      <c r="E40" s="29"/>
      <c r="F40" s="29"/>
      <c r="G40" s="29"/>
      <c r="H40" s="33"/>
      <c r="I40" s="33"/>
      <c r="J40" s="33"/>
    </row>
    <row r="41" spans="1:11" ht="12.75" customHeight="1">
      <c r="A41" s="33"/>
      <c r="B41" s="109" t="s">
        <v>76</v>
      </c>
      <c r="C41" s="124"/>
      <c r="D41" s="125"/>
      <c r="E41" s="125"/>
      <c r="F41" s="29"/>
      <c r="G41" s="29"/>
      <c r="H41" s="33"/>
      <c r="I41" s="33"/>
      <c r="J41" s="33"/>
    </row>
    <row r="42" spans="1:11" ht="12.75" customHeight="1">
      <c r="A42" s="33"/>
      <c r="B42" s="126"/>
      <c r="C42" s="127" t="s">
        <v>142</v>
      </c>
      <c r="D42" s="108">
        <f>SUM(B12+B15+B37)</f>
        <v>20</v>
      </c>
      <c r="E42" s="125"/>
      <c r="F42" s="29"/>
      <c r="G42" s="29"/>
      <c r="H42" s="33"/>
      <c r="I42" s="33"/>
      <c r="J42" s="33"/>
    </row>
    <row r="43" spans="1:11" ht="12.75" customHeight="1">
      <c r="A43" s="33"/>
      <c r="B43" s="126"/>
      <c r="C43" s="127" t="s">
        <v>143</v>
      </c>
      <c r="D43" s="108">
        <f>SUM(D12+D15+D37)</f>
        <v>20</v>
      </c>
      <c r="E43" s="125"/>
      <c r="F43" s="29"/>
      <c r="G43" s="29"/>
      <c r="H43" s="33"/>
      <c r="I43" s="33"/>
      <c r="J43" s="33"/>
    </row>
    <row r="44" spans="1:11" ht="12.75" customHeight="1">
      <c r="A44" s="33"/>
      <c r="B44" s="126"/>
      <c r="C44" s="127" t="s">
        <v>144</v>
      </c>
      <c r="D44" s="108">
        <f>SUM(G12+G15+G37)</f>
        <v>130</v>
      </c>
      <c r="E44" s="125"/>
      <c r="F44" s="29"/>
      <c r="G44" s="29"/>
      <c r="H44" s="33"/>
      <c r="I44" s="33"/>
      <c r="J44" s="33"/>
    </row>
    <row r="45" spans="1:11" ht="12.75" customHeight="1">
      <c r="A45" s="33"/>
      <c r="B45" s="126"/>
      <c r="C45" s="124"/>
      <c r="D45" s="125"/>
      <c r="E45" s="125"/>
      <c r="F45" s="29"/>
      <c r="G45" s="29"/>
      <c r="H45" s="33"/>
      <c r="I45" s="33"/>
      <c r="J45" s="33"/>
    </row>
    <row r="46" spans="1:11" ht="12.75" customHeight="1">
      <c r="A46" s="33"/>
      <c r="B46" s="114"/>
      <c r="C46" s="128" t="s">
        <v>123</v>
      </c>
      <c r="D46" s="125"/>
      <c r="E46" s="125"/>
      <c r="F46" s="29"/>
      <c r="G46" s="29"/>
      <c r="H46" s="33"/>
      <c r="I46" s="33"/>
      <c r="J46" s="33"/>
    </row>
    <row r="47" spans="1:11" ht="12.75" customHeight="1">
      <c r="A47" s="33"/>
      <c r="B47" s="126"/>
      <c r="C47" s="110"/>
      <c r="D47" s="119" t="s">
        <v>109</v>
      </c>
      <c r="E47" s="119" t="s">
        <v>110</v>
      </c>
      <c r="F47" s="29"/>
      <c r="G47" s="29"/>
      <c r="H47" s="33"/>
      <c r="I47" s="33"/>
      <c r="J47" s="33"/>
    </row>
    <row r="48" spans="1:11" ht="12.75" customHeight="1">
      <c r="A48" s="93"/>
      <c r="B48" s="114"/>
      <c r="C48" s="129" t="s">
        <v>138</v>
      </c>
      <c r="D48" s="110"/>
      <c r="E48" s="110"/>
      <c r="F48" s="30"/>
      <c r="G48" s="94"/>
      <c r="H48" s="33"/>
      <c r="I48" s="33"/>
      <c r="J48" s="57"/>
    </row>
    <row r="49" spans="1:11" ht="12.75" customHeight="1">
      <c r="A49" s="29"/>
      <c r="B49" s="121"/>
      <c r="C49" s="130" t="s">
        <v>945</v>
      </c>
      <c r="D49" s="131">
        <f>COUNTIF(H2:H38, "*SEWAGE*")-10</f>
        <v>20</v>
      </c>
      <c r="E49" s="122">
        <f>D49/(D49+D50)</f>
        <v>1</v>
      </c>
      <c r="F49" s="33"/>
      <c r="G49" s="49"/>
      <c r="H49" s="33"/>
      <c r="I49" s="33"/>
      <c r="J49" s="33"/>
    </row>
    <row r="50" spans="1:11" ht="12.75" customHeight="1">
      <c r="A50" s="29"/>
      <c r="B50" s="121"/>
      <c r="C50" s="132" t="s">
        <v>124</v>
      </c>
      <c r="D50" s="133">
        <f>COUNTIF(H2:H38, "*OTHER*")-1</f>
        <v>0</v>
      </c>
      <c r="E50" s="123">
        <f>D50/(D49+D50)</f>
        <v>0</v>
      </c>
      <c r="F50" s="33"/>
      <c r="G50" s="49"/>
      <c r="H50" s="33"/>
      <c r="I50" s="20"/>
      <c r="J50" s="20"/>
    </row>
    <row r="51" spans="1:11" ht="12.75" customHeight="1">
      <c r="B51" s="114"/>
      <c r="C51" s="134"/>
      <c r="D51" s="135">
        <f>SUM(D49:D50)</f>
        <v>20</v>
      </c>
      <c r="E51" s="122">
        <f>SUM(E49:E50)</f>
        <v>1</v>
      </c>
      <c r="F51" s="33"/>
      <c r="H51" s="92"/>
      <c r="I51" s="33"/>
      <c r="J51" s="33"/>
    </row>
    <row r="52" spans="1:11" ht="12.75" customHeight="1">
      <c r="B52" s="114"/>
      <c r="C52" s="129" t="s">
        <v>139</v>
      </c>
      <c r="D52" s="110"/>
      <c r="E52" s="131"/>
      <c r="G52" s="90"/>
      <c r="H52" s="91"/>
      <c r="I52" s="48"/>
      <c r="J52" s="98"/>
    </row>
    <row r="53" spans="1:11" ht="12.75" customHeight="1">
      <c r="B53" s="114"/>
      <c r="C53" s="130" t="s">
        <v>108</v>
      </c>
      <c r="D53" s="133">
        <f>COUNTIF(I2:I38, "*PREEMPT*")-11</f>
        <v>20</v>
      </c>
      <c r="E53" s="123">
        <f>D53/(D53)</f>
        <v>1</v>
      </c>
      <c r="H53" s="99"/>
      <c r="I53" s="100"/>
      <c r="J53" s="98"/>
      <c r="K53" s="75"/>
    </row>
    <row r="54" spans="1:11" ht="12.75" customHeight="1">
      <c r="B54" s="114"/>
      <c r="C54" s="134"/>
      <c r="D54" s="135">
        <f>SUM(D53:D53)</f>
        <v>20</v>
      </c>
      <c r="E54" s="122">
        <f>SUM(E53:E53)</f>
        <v>1</v>
      </c>
      <c r="H54" s="92"/>
      <c r="I54" s="33"/>
      <c r="J54" s="48"/>
      <c r="K54" s="75"/>
    </row>
    <row r="55" spans="1:11" ht="12.75" customHeight="1">
      <c r="B55" s="114"/>
      <c r="C55" s="129" t="s">
        <v>140</v>
      </c>
      <c r="D55" s="110"/>
      <c r="E55" s="131"/>
      <c r="H55" s="91"/>
      <c r="I55" s="48"/>
      <c r="J55" s="98"/>
      <c r="K55" s="75"/>
    </row>
    <row r="56" spans="1:11" ht="12.75" customHeight="1">
      <c r="B56" s="114"/>
      <c r="C56" s="130" t="s">
        <v>946</v>
      </c>
      <c r="D56" s="131">
        <f>COUNTIF(J2:J38, "*SEWER_LINE*")-5</f>
        <v>1</v>
      </c>
      <c r="E56" s="122">
        <f>D56/D60</f>
        <v>0.05</v>
      </c>
      <c r="H56" s="91"/>
      <c r="I56" s="48"/>
      <c r="J56" s="98"/>
      <c r="K56" s="75"/>
    </row>
    <row r="57" spans="1:11" ht="12.75" customHeight="1">
      <c r="B57" s="114"/>
      <c r="C57" s="130" t="s">
        <v>947</v>
      </c>
      <c r="D57" s="131">
        <f>COUNTIF(J2:J38, "*POTW*")-5</f>
        <v>18</v>
      </c>
      <c r="E57" s="122">
        <f>D57/D60</f>
        <v>0.9</v>
      </c>
      <c r="H57" s="99"/>
      <c r="I57" s="100"/>
      <c r="J57" s="98"/>
    </row>
    <row r="58" spans="1:11" ht="12.75" customHeight="1">
      <c r="B58" s="114"/>
      <c r="C58" s="130" t="s">
        <v>948</v>
      </c>
      <c r="D58" s="131">
        <f>COUNTIF(J2:J38, "*SEPTIC*")</f>
        <v>1</v>
      </c>
      <c r="E58" s="122">
        <f>D58/D60</f>
        <v>0.05</v>
      </c>
      <c r="H58" s="75"/>
      <c r="I58" s="48"/>
      <c r="J58" s="98"/>
    </row>
    <row r="59" spans="1:11" ht="12.75" customHeight="1">
      <c r="B59" s="114"/>
      <c r="C59" s="130" t="s">
        <v>124</v>
      </c>
      <c r="D59" s="133">
        <f>COUNTIF(J2:J38, "*OTHER*")-1</f>
        <v>0</v>
      </c>
      <c r="E59" s="123">
        <f>D59/D60</f>
        <v>0</v>
      </c>
      <c r="H59" s="75"/>
      <c r="I59" s="48"/>
      <c r="J59" s="98"/>
    </row>
    <row r="60" spans="1:11" ht="12.75" customHeight="1">
      <c r="B60" s="114"/>
      <c r="C60" s="114"/>
      <c r="D60" s="135">
        <f>SUM(D56:D59)</f>
        <v>20</v>
      </c>
      <c r="E60" s="122">
        <f>SUM(E56:E59)</f>
        <v>1</v>
      </c>
      <c r="H60" s="75"/>
      <c r="I60" s="48"/>
      <c r="J60" s="98"/>
    </row>
    <row r="61" spans="1:11" ht="12.75" customHeight="1">
      <c r="H61" s="75"/>
      <c r="I61" s="48"/>
      <c r="J61" s="98"/>
    </row>
    <row r="62" spans="1:11" ht="12.75" customHeight="1">
      <c r="H62" s="75"/>
      <c r="I62" s="48"/>
      <c r="J62" s="98"/>
    </row>
    <row r="63" spans="1:11" ht="12" customHeight="1">
      <c r="H63" s="24"/>
      <c r="I63" s="100"/>
      <c r="J63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Hawaii Beach Actions</oddHeader>
    <oddFooter>&amp;R&amp;P of &amp;N</oddFooter>
  </headerFooter>
  <rowBreaks count="1" manualBreakCount="1">
    <brk id="3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39"/>
  <sheetViews>
    <sheetView workbookViewId="0">
      <pane ySplit="2" topLeftCell="A3" activePane="bottomLeft" state="frozen"/>
      <selection pane="bottomLeft"/>
    </sheetView>
  </sheetViews>
  <sheetFormatPr defaultRowHeight="9" customHeight="1"/>
  <cols>
    <col min="1" max="1" width="10.85546875" style="5" customWidth="1"/>
    <col min="2" max="2" width="9.140625" style="5"/>
    <col min="3" max="3" width="39.28515625" style="35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177" t="s">
        <v>28</v>
      </c>
      <c r="C1" s="178"/>
      <c r="D1" s="178"/>
      <c r="E1" s="178"/>
      <c r="F1" s="32"/>
      <c r="G1" s="175" t="s">
        <v>27</v>
      </c>
      <c r="H1" s="176"/>
      <c r="I1" s="176"/>
      <c r="J1" s="176"/>
      <c r="K1" s="176"/>
    </row>
    <row r="2" spans="1:147" s="8" customFormat="1" ht="48" customHeight="1">
      <c r="A2" s="4" t="s">
        <v>16</v>
      </c>
      <c r="B2" s="3" t="s">
        <v>17</v>
      </c>
      <c r="C2" s="3" t="s">
        <v>11</v>
      </c>
      <c r="D2" s="3" t="s">
        <v>3</v>
      </c>
      <c r="E2" s="3" t="s">
        <v>22</v>
      </c>
      <c r="F2" s="32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>
      <c r="A3" s="75" t="s">
        <v>333</v>
      </c>
      <c r="B3" s="75" t="s">
        <v>390</v>
      </c>
      <c r="C3" s="75" t="s">
        <v>391</v>
      </c>
      <c r="D3" s="61">
        <v>1</v>
      </c>
      <c r="E3" s="61">
        <v>1</v>
      </c>
      <c r="F3" s="61"/>
      <c r="G3" s="61">
        <v>1</v>
      </c>
      <c r="H3" s="61"/>
      <c r="I3" s="61"/>
      <c r="J3" s="61"/>
      <c r="K3" s="61"/>
    </row>
    <row r="4" spans="1:147" ht="12.75" customHeight="1">
      <c r="A4" s="76" t="s">
        <v>333</v>
      </c>
      <c r="B4" s="168" t="s">
        <v>400</v>
      </c>
      <c r="C4" s="168" t="s">
        <v>401</v>
      </c>
      <c r="D4" s="70">
        <v>1</v>
      </c>
      <c r="E4" s="70">
        <v>3</v>
      </c>
      <c r="F4" s="70"/>
      <c r="G4" s="70"/>
      <c r="H4" s="70"/>
      <c r="I4" s="70">
        <v>1</v>
      </c>
      <c r="J4" s="70"/>
      <c r="K4" s="70"/>
    </row>
    <row r="5" spans="1:147" ht="12.75" customHeight="1">
      <c r="A5" s="33"/>
      <c r="B5" s="34">
        <f>COUNTA(B3:B4)</f>
        <v>2</v>
      </c>
      <c r="C5" s="34"/>
      <c r="D5" s="47">
        <f>SUM(D3:D4)</f>
        <v>2</v>
      </c>
      <c r="E5" s="47">
        <f>SUM(E3:E4)</f>
        <v>4</v>
      </c>
      <c r="F5" s="47"/>
      <c r="G5" s="47">
        <f>SUM(G3:G4)</f>
        <v>1</v>
      </c>
      <c r="H5" s="47">
        <f>SUM(H3:H4)</f>
        <v>0</v>
      </c>
      <c r="I5" s="47">
        <f>SUM(I3:I4)</f>
        <v>1</v>
      </c>
      <c r="J5" s="47">
        <f>SUM(J3:J4)</f>
        <v>0</v>
      </c>
      <c r="K5" s="47">
        <f>SUM(K3:K4)</f>
        <v>0</v>
      </c>
    </row>
    <row r="6" spans="1:147" ht="12.75" customHeight="1">
      <c r="A6" s="33"/>
      <c r="B6" s="33"/>
      <c r="C6" s="33"/>
      <c r="D6" s="37"/>
      <c r="E6" s="37"/>
      <c r="F6" s="37"/>
      <c r="G6" s="37"/>
      <c r="H6" s="37"/>
      <c r="I6" s="37"/>
      <c r="J6" s="37"/>
      <c r="K6" s="37"/>
    </row>
    <row r="7" spans="1:147" ht="12.75" customHeight="1">
      <c r="A7" s="75" t="s">
        <v>682</v>
      </c>
      <c r="B7" s="75" t="s">
        <v>699</v>
      </c>
      <c r="C7" s="75" t="s">
        <v>700</v>
      </c>
      <c r="D7" s="74">
        <v>1</v>
      </c>
      <c r="E7" s="74">
        <v>7</v>
      </c>
      <c r="F7" s="74"/>
      <c r="G7" s="74"/>
      <c r="H7" s="74"/>
      <c r="I7" s="61">
        <v>1</v>
      </c>
      <c r="J7" s="61"/>
      <c r="K7" s="61"/>
    </row>
    <row r="8" spans="1:147" ht="12.75" customHeight="1">
      <c r="A8" s="75" t="s">
        <v>682</v>
      </c>
      <c r="B8" s="75" t="s">
        <v>743</v>
      </c>
      <c r="C8" s="75" t="s">
        <v>744</v>
      </c>
      <c r="D8" s="151">
        <v>1</v>
      </c>
      <c r="E8" s="151">
        <v>7</v>
      </c>
      <c r="F8" s="151"/>
      <c r="G8" s="151"/>
      <c r="H8" s="151"/>
      <c r="I8" s="151">
        <v>1</v>
      </c>
      <c r="J8" s="151"/>
      <c r="K8" s="151"/>
    </row>
    <row r="9" spans="1:147" ht="12.75" customHeight="1">
      <c r="A9" s="75" t="s">
        <v>682</v>
      </c>
      <c r="B9" s="75" t="s">
        <v>753</v>
      </c>
      <c r="C9" s="75" t="s">
        <v>754</v>
      </c>
      <c r="D9" s="151">
        <v>1</v>
      </c>
      <c r="E9" s="151">
        <v>7</v>
      </c>
      <c r="F9" s="151"/>
      <c r="G9" s="151"/>
      <c r="H9" s="151"/>
      <c r="I9" s="151">
        <v>1</v>
      </c>
      <c r="J9" s="151"/>
      <c r="K9" s="151"/>
    </row>
    <row r="10" spans="1:147" ht="12.75" customHeight="1">
      <c r="A10" s="75" t="s">
        <v>682</v>
      </c>
      <c r="B10" s="75" t="s">
        <v>755</v>
      </c>
      <c r="C10" s="75" t="s">
        <v>756</v>
      </c>
      <c r="D10" s="151">
        <v>1</v>
      </c>
      <c r="E10" s="151">
        <v>7</v>
      </c>
      <c r="F10" s="151"/>
      <c r="G10" s="151"/>
      <c r="H10" s="151"/>
      <c r="I10" s="151">
        <v>1</v>
      </c>
      <c r="J10" s="151"/>
      <c r="K10" s="151"/>
    </row>
    <row r="11" spans="1:147" ht="12.75" customHeight="1">
      <c r="A11" s="75" t="s">
        <v>682</v>
      </c>
      <c r="B11" s="75" t="s">
        <v>757</v>
      </c>
      <c r="C11" s="75" t="s">
        <v>758</v>
      </c>
      <c r="D11" s="151">
        <v>1</v>
      </c>
      <c r="E11" s="151">
        <v>7</v>
      </c>
      <c r="F11" s="151"/>
      <c r="G11" s="151"/>
      <c r="H11" s="151"/>
      <c r="I11" s="151">
        <v>1</v>
      </c>
      <c r="J11" s="151"/>
      <c r="K11" s="151"/>
    </row>
    <row r="12" spans="1:147" ht="12.75" customHeight="1">
      <c r="A12" s="75" t="s">
        <v>682</v>
      </c>
      <c r="B12" s="75" t="s">
        <v>759</v>
      </c>
      <c r="C12" s="75" t="s">
        <v>760</v>
      </c>
      <c r="D12" s="151">
        <v>1</v>
      </c>
      <c r="E12" s="151">
        <v>7</v>
      </c>
      <c r="F12" s="151"/>
      <c r="G12" s="151"/>
      <c r="H12" s="151"/>
      <c r="I12" s="151">
        <v>1</v>
      </c>
      <c r="J12" s="151"/>
      <c r="K12" s="151"/>
    </row>
    <row r="13" spans="1:147" ht="12.75" customHeight="1">
      <c r="A13" s="75" t="s">
        <v>682</v>
      </c>
      <c r="B13" s="75" t="s">
        <v>761</v>
      </c>
      <c r="C13" s="75" t="s">
        <v>762</v>
      </c>
      <c r="D13" s="151">
        <v>1</v>
      </c>
      <c r="E13" s="151">
        <v>7</v>
      </c>
      <c r="F13" s="151"/>
      <c r="G13" s="151"/>
      <c r="H13" s="151"/>
      <c r="I13" s="151">
        <v>1</v>
      </c>
      <c r="J13" s="151"/>
      <c r="K13" s="151"/>
    </row>
    <row r="14" spans="1:147" ht="12.75" customHeight="1">
      <c r="A14" s="75" t="s">
        <v>682</v>
      </c>
      <c r="B14" s="75" t="s">
        <v>765</v>
      </c>
      <c r="C14" s="75" t="s">
        <v>766</v>
      </c>
      <c r="D14" s="151">
        <v>1</v>
      </c>
      <c r="E14" s="151">
        <v>7</v>
      </c>
      <c r="F14" s="151"/>
      <c r="G14" s="151"/>
      <c r="H14" s="151"/>
      <c r="I14" s="151">
        <v>1</v>
      </c>
      <c r="J14" s="151"/>
      <c r="K14" s="151"/>
    </row>
    <row r="15" spans="1:147" ht="12.75" customHeight="1">
      <c r="A15" s="75" t="s">
        <v>682</v>
      </c>
      <c r="B15" s="75" t="s">
        <v>792</v>
      </c>
      <c r="C15" s="75" t="s">
        <v>793</v>
      </c>
      <c r="D15" s="151">
        <v>1</v>
      </c>
      <c r="E15" s="151">
        <v>7</v>
      </c>
      <c r="F15" s="151"/>
      <c r="G15" s="151"/>
      <c r="H15" s="151"/>
      <c r="I15" s="151">
        <v>1</v>
      </c>
      <c r="J15" s="151"/>
      <c r="K15" s="151"/>
    </row>
    <row r="16" spans="1:147" ht="12.75" customHeight="1">
      <c r="A16" s="75" t="s">
        <v>682</v>
      </c>
      <c r="B16" s="75" t="s">
        <v>805</v>
      </c>
      <c r="C16" s="75" t="s">
        <v>806</v>
      </c>
      <c r="D16" s="151">
        <v>1</v>
      </c>
      <c r="E16" s="151">
        <v>7</v>
      </c>
      <c r="F16" s="151"/>
      <c r="G16" s="151"/>
      <c r="H16" s="151"/>
      <c r="I16" s="151">
        <v>1</v>
      </c>
      <c r="J16" s="151"/>
      <c r="K16" s="151"/>
    </row>
    <row r="17" spans="1:11" ht="12.75" customHeight="1">
      <c r="A17" s="75" t="s">
        <v>682</v>
      </c>
      <c r="B17" s="75" t="s">
        <v>821</v>
      </c>
      <c r="C17" s="75" t="s">
        <v>822</v>
      </c>
      <c r="D17" s="151">
        <v>1</v>
      </c>
      <c r="E17" s="151">
        <v>7</v>
      </c>
      <c r="F17" s="151"/>
      <c r="G17" s="151"/>
      <c r="H17" s="151"/>
      <c r="I17" s="151">
        <v>1</v>
      </c>
      <c r="J17" s="151"/>
      <c r="K17" s="151"/>
    </row>
    <row r="18" spans="1:11" ht="12.75" customHeight="1">
      <c r="A18" s="75" t="s">
        <v>682</v>
      </c>
      <c r="B18" s="75" t="s">
        <v>823</v>
      </c>
      <c r="C18" s="75" t="s">
        <v>824</v>
      </c>
      <c r="D18" s="151">
        <v>1</v>
      </c>
      <c r="E18" s="151">
        <v>7</v>
      </c>
      <c r="F18" s="151"/>
      <c r="G18" s="151"/>
      <c r="H18" s="151"/>
      <c r="I18" s="151">
        <v>1</v>
      </c>
      <c r="J18" s="151"/>
      <c r="K18" s="151"/>
    </row>
    <row r="19" spans="1:11" ht="12.75" customHeight="1">
      <c r="A19" s="75" t="s">
        <v>682</v>
      </c>
      <c r="B19" s="75" t="s">
        <v>825</v>
      </c>
      <c r="C19" s="75" t="s">
        <v>826</v>
      </c>
      <c r="D19" s="151">
        <v>1</v>
      </c>
      <c r="E19" s="151">
        <v>7</v>
      </c>
      <c r="F19" s="151"/>
      <c r="G19" s="151"/>
      <c r="H19" s="151"/>
      <c r="I19" s="151">
        <v>1</v>
      </c>
      <c r="J19" s="151"/>
      <c r="K19" s="151"/>
    </row>
    <row r="20" spans="1:11" ht="12.75" customHeight="1">
      <c r="A20" s="75" t="s">
        <v>682</v>
      </c>
      <c r="B20" s="75" t="s">
        <v>843</v>
      </c>
      <c r="C20" s="75" t="s">
        <v>844</v>
      </c>
      <c r="D20" s="151">
        <v>1</v>
      </c>
      <c r="E20" s="151">
        <v>7</v>
      </c>
      <c r="F20" s="151"/>
      <c r="G20" s="151"/>
      <c r="H20" s="151"/>
      <c r="I20" s="151">
        <v>1</v>
      </c>
      <c r="J20" s="151"/>
      <c r="K20" s="151"/>
    </row>
    <row r="21" spans="1:11" ht="12.75" customHeight="1">
      <c r="A21" s="75" t="s">
        <v>682</v>
      </c>
      <c r="B21" s="75" t="s">
        <v>907</v>
      </c>
      <c r="C21" s="75" t="s">
        <v>908</v>
      </c>
      <c r="D21" s="151">
        <v>1</v>
      </c>
      <c r="E21" s="151">
        <v>7</v>
      </c>
      <c r="F21" s="151"/>
      <c r="G21" s="151"/>
      <c r="H21" s="151"/>
      <c r="I21" s="151">
        <v>1</v>
      </c>
      <c r="J21" s="74"/>
      <c r="K21" s="74"/>
    </row>
    <row r="22" spans="1:11" ht="12.75" customHeight="1">
      <c r="A22" s="75" t="s">
        <v>682</v>
      </c>
      <c r="B22" s="75" t="s">
        <v>913</v>
      </c>
      <c r="C22" s="75" t="s">
        <v>914</v>
      </c>
      <c r="D22" s="151">
        <v>1</v>
      </c>
      <c r="E22" s="151">
        <v>7</v>
      </c>
      <c r="F22" s="151"/>
      <c r="G22" s="151"/>
      <c r="H22" s="151"/>
      <c r="I22" s="151">
        <v>1</v>
      </c>
      <c r="J22" s="74"/>
      <c r="K22" s="74"/>
    </row>
    <row r="23" spans="1:11" ht="12.75" customHeight="1">
      <c r="A23" s="75" t="s">
        <v>682</v>
      </c>
      <c r="B23" s="75" t="s">
        <v>919</v>
      </c>
      <c r="C23" s="75" t="s">
        <v>920</v>
      </c>
      <c r="D23" s="151">
        <v>1</v>
      </c>
      <c r="E23" s="151">
        <v>7</v>
      </c>
      <c r="F23" s="151"/>
      <c r="G23" s="151"/>
      <c r="H23" s="151"/>
      <c r="I23" s="151">
        <v>1</v>
      </c>
      <c r="J23" s="74"/>
      <c r="K23" s="74"/>
    </row>
    <row r="24" spans="1:11" ht="12.75" customHeight="1">
      <c r="A24" s="76" t="s">
        <v>682</v>
      </c>
      <c r="B24" s="76" t="s">
        <v>927</v>
      </c>
      <c r="C24" s="76" t="s">
        <v>928</v>
      </c>
      <c r="D24" s="70">
        <v>1</v>
      </c>
      <c r="E24" s="70">
        <v>7</v>
      </c>
      <c r="F24" s="70"/>
      <c r="G24" s="70"/>
      <c r="H24" s="70"/>
      <c r="I24" s="70">
        <v>1</v>
      </c>
      <c r="J24" s="70"/>
      <c r="K24" s="70"/>
    </row>
    <row r="25" spans="1:11" ht="12.75" customHeight="1">
      <c r="A25" s="33"/>
      <c r="B25" s="34">
        <f>COUNTA(B7:B24)</f>
        <v>18</v>
      </c>
      <c r="C25" s="34"/>
      <c r="D25" s="29">
        <f>SUM(D7:D24)</f>
        <v>18</v>
      </c>
      <c r="E25" s="29">
        <f>SUM(E7:E24)</f>
        <v>126</v>
      </c>
      <c r="F25" s="37"/>
      <c r="G25" s="29">
        <f>SUM(G7:G24)</f>
        <v>0</v>
      </c>
      <c r="H25" s="29">
        <f>SUM(H7:H24)</f>
        <v>0</v>
      </c>
      <c r="I25" s="29">
        <f>SUM(I7:I24)</f>
        <v>18</v>
      </c>
      <c r="J25" s="29">
        <f>SUM(J7:J24)</f>
        <v>0</v>
      </c>
      <c r="K25" s="29">
        <f>SUM(K7:K24)</f>
        <v>0</v>
      </c>
    </row>
    <row r="26" spans="1:11" ht="12.75" customHeight="1">
      <c r="A26" s="33"/>
      <c r="B26" s="34"/>
      <c r="C26" s="34"/>
      <c r="D26" s="29"/>
      <c r="E26" s="29"/>
      <c r="F26" s="37"/>
      <c r="G26" s="29"/>
      <c r="H26" s="29"/>
      <c r="I26" s="29"/>
      <c r="J26" s="29"/>
      <c r="K26" s="29"/>
    </row>
    <row r="27" spans="1:11" ht="12.75" customHeight="1">
      <c r="A27" s="33"/>
      <c r="B27" s="34"/>
      <c r="C27" s="34"/>
      <c r="D27" s="29"/>
      <c r="E27" s="29"/>
      <c r="F27" s="37"/>
      <c r="G27" s="29"/>
      <c r="H27" s="29"/>
      <c r="I27" s="29"/>
      <c r="J27" s="29"/>
      <c r="K27" s="29"/>
    </row>
    <row r="28" spans="1:11" ht="12.75" customHeight="1">
      <c r="B28" s="109" t="s">
        <v>141</v>
      </c>
      <c r="C28" s="124"/>
      <c r="D28" s="125"/>
    </row>
    <row r="29" spans="1:11" ht="12.75" customHeight="1">
      <c r="B29" s="126"/>
      <c r="C29" s="127" t="s">
        <v>142</v>
      </c>
      <c r="D29" s="108">
        <f>SUM(B5+B25)</f>
        <v>20</v>
      </c>
    </row>
    <row r="30" spans="1:11" ht="12.75" customHeight="1">
      <c r="B30" s="126"/>
      <c r="C30" s="127" t="s">
        <v>121</v>
      </c>
      <c r="D30" s="108">
        <f>SUM(D5+D25)</f>
        <v>20</v>
      </c>
    </row>
    <row r="31" spans="1:11" ht="12.75" customHeight="1">
      <c r="B31" s="126"/>
      <c r="C31" s="127" t="s">
        <v>122</v>
      </c>
      <c r="D31" s="108">
        <f>SUM(E5+E25)</f>
        <v>130</v>
      </c>
    </row>
    <row r="32" spans="1:11" ht="12.75" customHeight="1"/>
    <row r="33" spans="3:8" ht="12.75" customHeight="1">
      <c r="C33" s="112" t="s">
        <v>150</v>
      </c>
      <c r="D33" s="114"/>
      <c r="E33" s="114"/>
      <c r="F33" s="114"/>
      <c r="G33" s="119" t="s">
        <v>109</v>
      </c>
      <c r="H33" s="119" t="s">
        <v>120</v>
      </c>
    </row>
    <row r="34" spans="3:8" ht="12.75" customHeight="1">
      <c r="C34" s="134"/>
      <c r="D34" s="134"/>
      <c r="E34" s="117" t="s">
        <v>145</v>
      </c>
      <c r="G34" s="108">
        <f>SUM(G5+G25)</f>
        <v>1</v>
      </c>
      <c r="H34" s="122">
        <f>G34/(G39)</f>
        <v>0.05</v>
      </c>
    </row>
    <row r="35" spans="3:8" ht="12.75" customHeight="1">
      <c r="C35" s="134"/>
      <c r="D35" s="134"/>
      <c r="E35" s="117" t="s">
        <v>146</v>
      </c>
      <c r="G35" s="108">
        <f>SUM(H5+H25)</f>
        <v>0</v>
      </c>
      <c r="H35" s="122">
        <f>G35/G39</f>
        <v>0</v>
      </c>
    </row>
    <row r="36" spans="3:8" ht="12.75" customHeight="1">
      <c r="C36" s="134"/>
      <c r="D36" s="134"/>
      <c r="E36" s="117" t="s">
        <v>147</v>
      </c>
      <c r="G36" s="108">
        <f>SUM(I5+I25)</f>
        <v>19</v>
      </c>
      <c r="H36" s="122">
        <f>G36/G39</f>
        <v>0.95</v>
      </c>
    </row>
    <row r="37" spans="3:8" ht="12.75" customHeight="1">
      <c r="C37" s="134"/>
      <c r="D37" s="134"/>
      <c r="E37" s="117" t="s">
        <v>148</v>
      </c>
      <c r="G37" s="108">
        <f>SUM(J5+J25)</f>
        <v>0</v>
      </c>
      <c r="H37" s="122">
        <f>G37/G39</f>
        <v>0</v>
      </c>
    </row>
    <row r="38" spans="3:8" ht="12.75" customHeight="1">
      <c r="C38" s="134"/>
      <c r="D38" s="134"/>
      <c r="E38" s="117" t="s">
        <v>149</v>
      </c>
      <c r="G38" s="133">
        <f>SUM(K5+K25)</f>
        <v>0</v>
      </c>
      <c r="H38" s="123">
        <f>G38/G39</f>
        <v>0</v>
      </c>
    </row>
    <row r="39" spans="3:8" ht="12.75" customHeight="1">
      <c r="C39" s="134"/>
      <c r="D39" s="134"/>
      <c r="E39" s="134"/>
      <c r="F39" s="117"/>
      <c r="G39" s="131">
        <f>SUM(G34:G38)</f>
        <v>20</v>
      </c>
      <c r="H39" s="122">
        <f>SUM(H34:H38)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Hawaii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169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60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6" customFormat="1" ht="12" customHeight="1">
      <c r="B1" s="180" t="s">
        <v>29</v>
      </c>
      <c r="C1" s="180"/>
      <c r="D1" s="72"/>
      <c r="E1" s="73"/>
      <c r="F1" s="72"/>
      <c r="G1" s="179" t="s">
        <v>31</v>
      </c>
      <c r="H1" s="179"/>
      <c r="I1" s="179"/>
      <c r="J1" s="72"/>
      <c r="K1" s="180" t="s">
        <v>37</v>
      </c>
      <c r="L1" s="180"/>
    </row>
    <row r="2" spans="1:12" s="59" customFormat="1" ht="48.75" customHeight="1">
      <c r="A2" s="3" t="s">
        <v>16</v>
      </c>
      <c r="B2" s="3" t="s">
        <v>17</v>
      </c>
      <c r="C2" s="3" t="s">
        <v>11</v>
      </c>
      <c r="D2" s="3"/>
      <c r="E2" s="15" t="s">
        <v>30</v>
      </c>
      <c r="F2" s="3"/>
      <c r="G2" s="3" t="s">
        <v>42</v>
      </c>
      <c r="H2" s="3" t="s">
        <v>18</v>
      </c>
      <c r="I2" s="3" t="s">
        <v>19</v>
      </c>
      <c r="J2" s="3"/>
      <c r="K2" s="3" t="s">
        <v>20</v>
      </c>
      <c r="L2" s="3" t="s">
        <v>21</v>
      </c>
    </row>
    <row r="3" spans="1:12">
      <c r="A3" s="75" t="s">
        <v>168</v>
      </c>
      <c r="B3" s="75" t="s">
        <v>169</v>
      </c>
      <c r="C3" s="75" t="s">
        <v>170</v>
      </c>
      <c r="D3" s="5"/>
      <c r="E3" s="30">
        <v>365</v>
      </c>
      <c r="F3" s="5"/>
      <c r="G3" s="13"/>
      <c r="H3" s="78"/>
      <c r="I3" s="40">
        <f t="shared" ref="I3:I52" si="0">H3/E3</f>
        <v>0</v>
      </c>
      <c r="J3" s="65"/>
      <c r="K3" s="41">
        <f t="shared" ref="K3:K52" si="1">E3-H3</f>
        <v>365</v>
      </c>
      <c r="L3" s="40">
        <f t="shared" ref="L3:L52" si="2">K3/E3</f>
        <v>1</v>
      </c>
    </row>
    <row r="4" spans="1:12">
      <c r="A4" s="75" t="s">
        <v>168</v>
      </c>
      <c r="B4" s="75" t="s">
        <v>171</v>
      </c>
      <c r="C4" s="75" t="s">
        <v>172</v>
      </c>
      <c r="D4" s="5"/>
      <c r="E4" s="30">
        <v>365</v>
      </c>
      <c r="F4" s="5"/>
      <c r="G4" s="13"/>
      <c r="H4" s="151"/>
      <c r="I4" s="40">
        <f t="shared" si="0"/>
        <v>0</v>
      </c>
      <c r="J4" s="65"/>
      <c r="K4" s="41">
        <f t="shared" si="1"/>
        <v>365</v>
      </c>
      <c r="L4" s="40">
        <f t="shared" si="2"/>
        <v>1</v>
      </c>
    </row>
    <row r="5" spans="1:12">
      <c r="A5" s="75" t="s">
        <v>168</v>
      </c>
      <c r="B5" s="75" t="s">
        <v>173</v>
      </c>
      <c r="C5" s="75" t="s">
        <v>174</v>
      </c>
      <c r="D5" s="5"/>
      <c r="E5" s="30">
        <v>365</v>
      </c>
      <c r="F5" s="5"/>
      <c r="G5" s="13"/>
      <c r="H5" s="151"/>
      <c r="I5" s="40">
        <f t="shared" si="0"/>
        <v>0</v>
      </c>
      <c r="J5" s="65"/>
      <c r="K5" s="41">
        <f t="shared" si="1"/>
        <v>365</v>
      </c>
      <c r="L5" s="40">
        <f t="shared" si="2"/>
        <v>1</v>
      </c>
    </row>
    <row r="6" spans="1:12">
      <c r="A6" s="75" t="s">
        <v>168</v>
      </c>
      <c r="B6" s="75" t="s">
        <v>175</v>
      </c>
      <c r="C6" s="75" t="s">
        <v>176</v>
      </c>
      <c r="D6" s="5"/>
      <c r="E6" s="30">
        <v>365</v>
      </c>
      <c r="F6" s="5"/>
      <c r="G6" s="13"/>
      <c r="H6" s="151"/>
      <c r="I6" s="40">
        <f t="shared" si="0"/>
        <v>0</v>
      </c>
      <c r="J6" s="65"/>
      <c r="K6" s="41">
        <f t="shared" si="1"/>
        <v>365</v>
      </c>
      <c r="L6" s="40">
        <f t="shared" si="2"/>
        <v>1</v>
      </c>
    </row>
    <row r="7" spans="1:12">
      <c r="A7" s="75" t="s">
        <v>168</v>
      </c>
      <c r="B7" s="75" t="s">
        <v>177</v>
      </c>
      <c r="C7" s="75" t="s">
        <v>178</v>
      </c>
      <c r="D7" s="5"/>
      <c r="E7" s="30">
        <v>365</v>
      </c>
      <c r="F7" s="5"/>
      <c r="G7" s="13"/>
      <c r="H7" s="151"/>
      <c r="I7" s="40">
        <f t="shared" si="0"/>
        <v>0</v>
      </c>
      <c r="J7" s="65"/>
      <c r="K7" s="41">
        <f t="shared" si="1"/>
        <v>365</v>
      </c>
      <c r="L7" s="40">
        <f t="shared" si="2"/>
        <v>1</v>
      </c>
    </row>
    <row r="8" spans="1:12">
      <c r="A8" s="75" t="s">
        <v>168</v>
      </c>
      <c r="B8" s="75" t="s">
        <v>179</v>
      </c>
      <c r="C8" s="75" t="s">
        <v>180</v>
      </c>
      <c r="D8" s="5"/>
      <c r="E8" s="30">
        <v>365</v>
      </c>
      <c r="F8" s="5"/>
      <c r="G8" s="13"/>
      <c r="H8" s="151"/>
      <c r="I8" s="40">
        <f t="shared" si="0"/>
        <v>0</v>
      </c>
      <c r="J8" s="65"/>
      <c r="K8" s="41">
        <f t="shared" si="1"/>
        <v>365</v>
      </c>
      <c r="L8" s="40">
        <f t="shared" si="2"/>
        <v>1</v>
      </c>
    </row>
    <row r="9" spans="1:12">
      <c r="A9" s="75" t="s">
        <v>168</v>
      </c>
      <c r="B9" s="75" t="s">
        <v>181</v>
      </c>
      <c r="C9" s="75" t="s">
        <v>182</v>
      </c>
      <c r="D9" s="5"/>
      <c r="E9" s="30">
        <v>365</v>
      </c>
      <c r="F9" s="5"/>
      <c r="G9" s="13"/>
      <c r="H9" s="151"/>
      <c r="I9" s="40">
        <f t="shared" si="0"/>
        <v>0</v>
      </c>
      <c r="J9" s="65"/>
      <c r="K9" s="41">
        <f t="shared" si="1"/>
        <v>365</v>
      </c>
      <c r="L9" s="40">
        <f t="shared" si="2"/>
        <v>1</v>
      </c>
    </row>
    <row r="10" spans="1:12">
      <c r="A10" s="75" t="s">
        <v>168</v>
      </c>
      <c r="B10" s="75" t="s">
        <v>185</v>
      </c>
      <c r="C10" s="75" t="s">
        <v>186</v>
      </c>
      <c r="D10" s="5"/>
      <c r="E10" s="30">
        <v>365</v>
      </c>
      <c r="F10" s="5"/>
      <c r="G10" s="13"/>
      <c r="H10" s="151"/>
      <c r="I10" s="40">
        <f t="shared" si="0"/>
        <v>0</v>
      </c>
      <c r="J10" s="65"/>
      <c r="K10" s="41">
        <f t="shared" si="1"/>
        <v>365</v>
      </c>
      <c r="L10" s="40">
        <f t="shared" si="2"/>
        <v>1</v>
      </c>
    </row>
    <row r="11" spans="1:12">
      <c r="A11" s="75" t="s">
        <v>168</v>
      </c>
      <c r="B11" s="75" t="s">
        <v>187</v>
      </c>
      <c r="C11" s="75" t="s">
        <v>188</v>
      </c>
      <c r="D11" s="5"/>
      <c r="E11" s="30">
        <v>365</v>
      </c>
      <c r="F11" s="5"/>
      <c r="G11" s="13"/>
      <c r="H11" s="151"/>
      <c r="I11" s="40">
        <f t="shared" si="0"/>
        <v>0</v>
      </c>
      <c r="J11" s="65"/>
      <c r="K11" s="41">
        <f t="shared" si="1"/>
        <v>365</v>
      </c>
      <c r="L11" s="40">
        <f t="shared" si="2"/>
        <v>1</v>
      </c>
    </row>
    <row r="12" spans="1:12">
      <c r="A12" s="75" t="s">
        <v>168</v>
      </c>
      <c r="B12" s="75" t="s">
        <v>189</v>
      </c>
      <c r="C12" s="75" t="s">
        <v>190</v>
      </c>
      <c r="D12" s="5"/>
      <c r="E12" s="30">
        <v>365</v>
      </c>
      <c r="F12" s="5"/>
      <c r="G12" s="13"/>
      <c r="H12" s="151"/>
      <c r="I12" s="40">
        <f t="shared" si="0"/>
        <v>0</v>
      </c>
      <c r="J12" s="65"/>
      <c r="K12" s="41">
        <f t="shared" si="1"/>
        <v>365</v>
      </c>
      <c r="L12" s="40">
        <f t="shared" si="2"/>
        <v>1</v>
      </c>
    </row>
    <row r="13" spans="1:12">
      <c r="A13" s="75" t="s">
        <v>168</v>
      </c>
      <c r="B13" s="75" t="s">
        <v>191</v>
      </c>
      <c r="C13" s="75" t="s">
        <v>192</v>
      </c>
      <c r="D13" s="5"/>
      <c r="E13" s="30">
        <v>365</v>
      </c>
      <c r="F13" s="5"/>
      <c r="G13" s="13"/>
      <c r="H13" s="151"/>
      <c r="I13" s="40">
        <f t="shared" si="0"/>
        <v>0</v>
      </c>
      <c r="J13" s="65"/>
      <c r="K13" s="41">
        <f t="shared" si="1"/>
        <v>365</v>
      </c>
      <c r="L13" s="40">
        <f t="shared" si="2"/>
        <v>1</v>
      </c>
    </row>
    <row r="14" spans="1:12">
      <c r="A14" s="75" t="s">
        <v>168</v>
      </c>
      <c r="B14" s="75" t="s">
        <v>195</v>
      </c>
      <c r="C14" s="75" t="s">
        <v>196</v>
      </c>
      <c r="D14" s="5"/>
      <c r="E14" s="30">
        <v>365</v>
      </c>
      <c r="F14" s="5"/>
      <c r="G14" s="13"/>
      <c r="H14" s="151"/>
      <c r="I14" s="40">
        <f t="shared" si="0"/>
        <v>0</v>
      </c>
      <c r="J14" s="65"/>
      <c r="K14" s="41">
        <f t="shared" si="1"/>
        <v>365</v>
      </c>
      <c r="L14" s="40">
        <f t="shared" si="2"/>
        <v>1</v>
      </c>
    </row>
    <row r="15" spans="1:12">
      <c r="A15" s="75" t="s">
        <v>168</v>
      </c>
      <c r="B15" s="75" t="s">
        <v>199</v>
      </c>
      <c r="C15" s="75" t="s">
        <v>200</v>
      </c>
      <c r="D15" s="5"/>
      <c r="E15" s="30">
        <v>365</v>
      </c>
      <c r="F15" s="5"/>
      <c r="G15" s="13"/>
      <c r="H15" s="151"/>
      <c r="I15" s="40">
        <f t="shared" si="0"/>
        <v>0</v>
      </c>
      <c r="J15" s="65"/>
      <c r="K15" s="41">
        <f t="shared" si="1"/>
        <v>365</v>
      </c>
      <c r="L15" s="40">
        <f t="shared" si="2"/>
        <v>1</v>
      </c>
    </row>
    <row r="16" spans="1:12">
      <c r="A16" s="75" t="s">
        <v>168</v>
      </c>
      <c r="B16" s="75" t="s">
        <v>203</v>
      </c>
      <c r="C16" s="75" t="s">
        <v>204</v>
      </c>
      <c r="D16" s="5"/>
      <c r="E16" s="30">
        <v>365</v>
      </c>
      <c r="F16" s="5"/>
      <c r="G16" s="13"/>
      <c r="H16" s="151"/>
      <c r="I16" s="40">
        <f t="shared" si="0"/>
        <v>0</v>
      </c>
      <c r="J16" s="65"/>
      <c r="K16" s="41">
        <f t="shared" si="1"/>
        <v>365</v>
      </c>
      <c r="L16" s="40">
        <f t="shared" si="2"/>
        <v>1</v>
      </c>
    </row>
    <row r="17" spans="1:12">
      <c r="A17" s="75" t="s">
        <v>168</v>
      </c>
      <c r="B17" s="75" t="s">
        <v>205</v>
      </c>
      <c r="C17" s="75" t="s">
        <v>206</v>
      </c>
      <c r="D17" s="5"/>
      <c r="E17" s="30">
        <v>365</v>
      </c>
      <c r="F17" s="5"/>
      <c r="G17" s="13"/>
      <c r="H17" s="151"/>
      <c r="I17" s="40">
        <f t="shared" si="0"/>
        <v>0</v>
      </c>
      <c r="J17" s="65"/>
      <c r="K17" s="41">
        <f t="shared" si="1"/>
        <v>365</v>
      </c>
      <c r="L17" s="40">
        <f t="shared" si="2"/>
        <v>1</v>
      </c>
    </row>
    <row r="18" spans="1:12">
      <c r="A18" s="75" t="s">
        <v>168</v>
      </c>
      <c r="B18" s="75" t="s">
        <v>209</v>
      </c>
      <c r="C18" s="75" t="s">
        <v>210</v>
      </c>
      <c r="D18" s="5"/>
      <c r="E18" s="30">
        <v>365</v>
      </c>
      <c r="F18" s="5"/>
      <c r="G18" s="13"/>
      <c r="H18" s="151"/>
      <c r="I18" s="40">
        <f t="shared" si="0"/>
        <v>0</v>
      </c>
      <c r="J18" s="65"/>
      <c r="K18" s="41">
        <f t="shared" si="1"/>
        <v>365</v>
      </c>
      <c r="L18" s="40">
        <f t="shared" si="2"/>
        <v>1</v>
      </c>
    </row>
    <row r="19" spans="1:12">
      <c r="A19" s="75" t="s">
        <v>168</v>
      </c>
      <c r="B19" s="75" t="s">
        <v>211</v>
      </c>
      <c r="C19" s="75" t="s">
        <v>212</v>
      </c>
      <c r="D19" s="5"/>
      <c r="E19" s="30">
        <v>365</v>
      </c>
      <c r="F19" s="5"/>
      <c r="G19" s="13"/>
      <c r="H19" s="151"/>
      <c r="I19" s="40">
        <f t="shared" si="0"/>
        <v>0</v>
      </c>
      <c r="J19" s="65"/>
      <c r="K19" s="41">
        <f t="shared" si="1"/>
        <v>365</v>
      </c>
      <c r="L19" s="40">
        <f t="shared" si="2"/>
        <v>1</v>
      </c>
    </row>
    <row r="20" spans="1:12">
      <c r="A20" s="75" t="s">
        <v>168</v>
      </c>
      <c r="B20" s="75" t="s">
        <v>215</v>
      </c>
      <c r="C20" s="75" t="s">
        <v>216</v>
      </c>
      <c r="D20" s="5"/>
      <c r="E20" s="30">
        <v>365</v>
      </c>
      <c r="F20" s="5"/>
      <c r="G20" s="13"/>
      <c r="H20" s="151"/>
      <c r="I20" s="40">
        <f t="shared" si="0"/>
        <v>0</v>
      </c>
      <c r="J20" s="65"/>
      <c r="K20" s="41">
        <f t="shared" si="1"/>
        <v>365</v>
      </c>
      <c r="L20" s="40">
        <f t="shared" si="2"/>
        <v>1</v>
      </c>
    </row>
    <row r="21" spans="1:12">
      <c r="A21" s="75" t="s">
        <v>168</v>
      </c>
      <c r="B21" s="75" t="s">
        <v>217</v>
      </c>
      <c r="C21" s="75" t="s">
        <v>218</v>
      </c>
      <c r="D21" s="5"/>
      <c r="E21" s="30">
        <v>365</v>
      </c>
      <c r="F21" s="5"/>
      <c r="G21" s="13"/>
      <c r="H21" s="151"/>
      <c r="I21" s="40">
        <f t="shared" si="0"/>
        <v>0</v>
      </c>
      <c r="J21" s="65"/>
      <c r="K21" s="41">
        <f t="shared" si="1"/>
        <v>365</v>
      </c>
      <c r="L21" s="40">
        <f t="shared" si="2"/>
        <v>1</v>
      </c>
    </row>
    <row r="22" spans="1:12">
      <c r="A22" s="75" t="s">
        <v>168</v>
      </c>
      <c r="B22" s="75" t="s">
        <v>223</v>
      </c>
      <c r="C22" s="75" t="s">
        <v>224</v>
      </c>
      <c r="D22" s="5"/>
      <c r="E22" s="30">
        <v>365</v>
      </c>
      <c r="F22" s="5"/>
      <c r="G22" s="13"/>
      <c r="H22" s="151"/>
      <c r="I22" s="40">
        <f t="shared" si="0"/>
        <v>0</v>
      </c>
      <c r="J22" s="65"/>
      <c r="K22" s="41">
        <f t="shared" si="1"/>
        <v>365</v>
      </c>
      <c r="L22" s="40">
        <f t="shared" si="2"/>
        <v>1</v>
      </c>
    </row>
    <row r="23" spans="1:12">
      <c r="A23" s="75" t="s">
        <v>168</v>
      </c>
      <c r="B23" s="75" t="s">
        <v>225</v>
      </c>
      <c r="C23" s="75" t="s">
        <v>226</v>
      </c>
      <c r="D23" s="5"/>
      <c r="E23" s="30">
        <v>365</v>
      </c>
      <c r="F23" s="5"/>
      <c r="G23" s="13"/>
      <c r="H23" s="151"/>
      <c r="I23" s="40">
        <f t="shared" si="0"/>
        <v>0</v>
      </c>
      <c r="J23" s="65"/>
      <c r="K23" s="41">
        <f t="shared" si="1"/>
        <v>365</v>
      </c>
      <c r="L23" s="40">
        <f t="shared" si="2"/>
        <v>1</v>
      </c>
    </row>
    <row r="24" spans="1:12">
      <c r="A24" s="75" t="s">
        <v>168</v>
      </c>
      <c r="B24" s="75" t="s">
        <v>229</v>
      </c>
      <c r="C24" s="75" t="s">
        <v>230</v>
      </c>
      <c r="D24" s="5"/>
      <c r="E24" s="30">
        <v>365</v>
      </c>
      <c r="F24" s="5"/>
      <c r="G24" s="13"/>
      <c r="H24" s="151"/>
      <c r="I24" s="40">
        <f t="shared" si="0"/>
        <v>0</v>
      </c>
      <c r="J24" s="65"/>
      <c r="K24" s="41">
        <f t="shared" si="1"/>
        <v>365</v>
      </c>
      <c r="L24" s="40">
        <f t="shared" si="2"/>
        <v>1</v>
      </c>
    </row>
    <row r="25" spans="1:12">
      <c r="A25" s="75" t="s">
        <v>168</v>
      </c>
      <c r="B25" s="75" t="s">
        <v>231</v>
      </c>
      <c r="C25" s="75" t="s">
        <v>232</v>
      </c>
      <c r="D25" s="5"/>
      <c r="E25" s="30">
        <v>365</v>
      </c>
      <c r="F25" s="5"/>
      <c r="G25" s="13"/>
      <c r="H25" s="151"/>
      <c r="I25" s="40">
        <f t="shared" si="0"/>
        <v>0</v>
      </c>
      <c r="J25" s="65"/>
      <c r="K25" s="41">
        <f t="shared" si="1"/>
        <v>365</v>
      </c>
      <c r="L25" s="40">
        <f t="shared" si="2"/>
        <v>1</v>
      </c>
    </row>
    <row r="26" spans="1:12">
      <c r="A26" s="75" t="s">
        <v>168</v>
      </c>
      <c r="B26" s="75" t="s">
        <v>233</v>
      </c>
      <c r="C26" s="75" t="s">
        <v>234</v>
      </c>
      <c r="D26" s="5"/>
      <c r="E26" s="30">
        <v>365</v>
      </c>
      <c r="F26" s="5"/>
      <c r="G26" s="13"/>
      <c r="H26" s="151"/>
      <c r="I26" s="40">
        <f t="shared" si="0"/>
        <v>0</v>
      </c>
      <c r="J26" s="65"/>
      <c r="K26" s="41">
        <f t="shared" si="1"/>
        <v>365</v>
      </c>
      <c r="L26" s="40">
        <f t="shared" si="2"/>
        <v>1</v>
      </c>
    </row>
    <row r="27" spans="1:12">
      <c r="A27" s="75" t="s">
        <v>168</v>
      </c>
      <c r="B27" s="75" t="s">
        <v>237</v>
      </c>
      <c r="C27" s="75" t="s">
        <v>238</v>
      </c>
      <c r="D27" s="5"/>
      <c r="E27" s="30">
        <v>365</v>
      </c>
      <c r="F27" s="5"/>
      <c r="G27" s="13"/>
      <c r="H27" s="151"/>
      <c r="I27" s="40">
        <f t="shared" si="0"/>
        <v>0</v>
      </c>
      <c r="J27" s="65"/>
      <c r="K27" s="41">
        <f t="shared" si="1"/>
        <v>365</v>
      </c>
      <c r="L27" s="40">
        <f t="shared" si="2"/>
        <v>1</v>
      </c>
    </row>
    <row r="28" spans="1:12">
      <c r="A28" s="75" t="s">
        <v>168</v>
      </c>
      <c r="B28" s="75" t="s">
        <v>241</v>
      </c>
      <c r="C28" s="75" t="s">
        <v>242</v>
      </c>
      <c r="D28" s="5"/>
      <c r="E28" s="30">
        <v>365</v>
      </c>
      <c r="F28" s="5"/>
      <c r="G28" s="13"/>
      <c r="H28" s="151"/>
      <c r="I28" s="40">
        <f t="shared" si="0"/>
        <v>0</v>
      </c>
      <c r="J28" s="65"/>
      <c r="K28" s="41">
        <f t="shared" si="1"/>
        <v>365</v>
      </c>
      <c r="L28" s="40">
        <f t="shared" si="2"/>
        <v>1</v>
      </c>
    </row>
    <row r="29" spans="1:12">
      <c r="A29" s="75" t="s">
        <v>168</v>
      </c>
      <c r="B29" s="75" t="s">
        <v>245</v>
      </c>
      <c r="C29" s="75" t="s">
        <v>246</v>
      </c>
      <c r="D29" s="5"/>
      <c r="E29" s="30">
        <v>365</v>
      </c>
      <c r="F29" s="5"/>
      <c r="G29" s="13"/>
      <c r="H29" s="78"/>
      <c r="I29" s="40">
        <f t="shared" si="0"/>
        <v>0</v>
      </c>
      <c r="J29" s="65"/>
      <c r="K29" s="41">
        <f t="shared" si="1"/>
        <v>365</v>
      </c>
      <c r="L29" s="40">
        <f t="shared" si="2"/>
        <v>1</v>
      </c>
    </row>
    <row r="30" spans="1:12">
      <c r="A30" s="75" t="s">
        <v>168</v>
      </c>
      <c r="B30" s="75" t="s">
        <v>247</v>
      </c>
      <c r="C30" s="75" t="s">
        <v>248</v>
      </c>
      <c r="D30" s="5"/>
      <c r="E30" s="30">
        <v>365</v>
      </c>
      <c r="F30" s="5"/>
      <c r="G30" s="13"/>
      <c r="H30" s="78"/>
      <c r="I30" s="40">
        <f t="shared" si="0"/>
        <v>0</v>
      </c>
      <c r="J30" s="65"/>
      <c r="K30" s="41">
        <f t="shared" si="1"/>
        <v>365</v>
      </c>
      <c r="L30" s="40">
        <f t="shared" si="2"/>
        <v>1</v>
      </c>
    </row>
    <row r="31" spans="1:12">
      <c r="A31" s="75" t="s">
        <v>168</v>
      </c>
      <c r="B31" s="75" t="s">
        <v>251</v>
      </c>
      <c r="C31" s="75" t="s">
        <v>252</v>
      </c>
      <c r="D31" s="5"/>
      <c r="E31" s="30">
        <v>365</v>
      </c>
      <c r="F31" s="5"/>
      <c r="G31" s="13"/>
      <c r="H31" s="78"/>
      <c r="I31" s="40">
        <f t="shared" si="0"/>
        <v>0</v>
      </c>
      <c r="J31" s="65"/>
      <c r="K31" s="41">
        <f t="shared" si="1"/>
        <v>365</v>
      </c>
      <c r="L31" s="40">
        <f t="shared" si="2"/>
        <v>1</v>
      </c>
    </row>
    <row r="32" spans="1:12">
      <c r="A32" s="75" t="s">
        <v>168</v>
      </c>
      <c r="B32" s="75" t="s">
        <v>257</v>
      </c>
      <c r="C32" s="75" t="s">
        <v>258</v>
      </c>
      <c r="D32" s="5"/>
      <c r="E32" s="30">
        <v>365</v>
      </c>
      <c r="F32" s="5"/>
      <c r="G32" s="13"/>
      <c r="H32" s="78"/>
      <c r="I32" s="40">
        <f t="shared" si="0"/>
        <v>0</v>
      </c>
      <c r="J32" s="65"/>
      <c r="K32" s="41">
        <f t="shared" si="1"/>
        <v>365</v>
      </c>
      <c r="L32" s="40">
        <f t="shared" si="2"/>
        <v>1</v>
      </c>
    </row>
    <row r="33" spans="1:12">
      <c r="A33" s="75" t="s">
        <v>168</v>
      </c>
      <c r="B33" s="75" t="s">
        <v>259</v>
      </c>
      <c r="C33" s="75" t="s">
        <v>260</v>
      </c>
      <c r="D33" s="5"/>
      <c r="E33" s="30">
        <v>365</v>
      </c>
      <c r="F33" s="5"/>
      <c r="G33" s="13"/>
      <c r="H33" s="78"/>
      <c r="I33" s="40">
        <f t="shared" si="0"/>
        <v>0</v>
      </c>
      <c r="J33" s="65"/>
      <c r="K33" s="41">
        <f t="shared" si="1"/>
        <v>365</v>
      </c>
      <c r="L33" s="40">
        <f t="shared" si="2"/>
        <v>1</v>
      </c>
    </row>
    <row r="34" spans="1:12">
      <c r="A34" s="75" t="s">
        <v>168</v>
      </c>
      <c r="B34" s="75" t="s">
        <v>261</v>
      </c>
      <c r="C34" s="75" t="s">
        <v>262</v>
      </c>
      <c r="D34" s="5"/>
      <c r="E34" s="30">
        <v>365</v>
      </c>
      <c r="F34" s="5"/>
      <c r="G34" s="13"/>
      <c r="H34" s="78"/>
      <c r="I34" s="40">
        <f t="shared" si="0"/>
        <v>0</v>
      </c>
      <c r="J34" s="65"/>
      <c r="K34" s="41">
        <f t="shared" si="1"/>
        <v>365</v>
      </c>
      <c r="L34" s="40">
        <f t="shared" si="2"/>
        <v>1</v>
      </c>
    </row>
    <row r="35" spans="1:12">
      <c r="A35" s="75" t="s">
        <v>168</v>
      </c>
      <c r="B35" s="75" t="s">
        <v>271</v>
      </c>
      <c r="C35" s="75" t="s">
        <v>272</v>
      </c>
      <c r="D35" s="5"/>
      <c r="E35" s="30">
        <v>365</v>
      </c>
      <c r="F35" s="5"/>
      <c r="G35" s="13"/>
      <c r="H35" s="78"/>
      <c r="I35" s="40">
        <f t="shared" si="0"/>
        <v>0</v>
      </c>
      <c r="J35" s="65"/>
      <c r="K35" s="41">
        <f t="shared" si="1"/>
        <v>365</v>
      </c>
      <c r="L35" s="40">
        <f t="shared" si="2"/>
        <v>1</v>
      </c>
    </row>
    <row r="36" spans="1:12">
      <c r="A36" s="75" t="s">
        <v>168</v>
      </c>
      <c r="B36" s="75" t="s">
        <v>273</v>
      </c>
      <c r="C36" s="75" t="s">
        <v>274</v>
      </c>
      <c r="D36" s="5"/>
      <c r="E36" s="30">
        <v>365</v>
      </c>
      <c r="F36" s="5"/>
      <c r="G36" s="13"/>
      <c r="H36" s="78"/>
      <c r="I36" s="40">
        <f t="shared" si="0"/>
        <v>0</v>
      </c>
      <c r="J36" s="65"/>
      <c r="K36" s="41">
        <f t="shared" si="1"/>
        <v>365</v>
      </c>
      <c r="L36" s="40">
        <f t="shared" si="2"/>
        <v>1</v>
      </c>
    </row>
    <row r="37" spans="1:12">
      <c r="A37" s="75" t="s">
        <v>168</v>
      </c>
      <c r="B37" s="75" t="s">
        <v>281</v>
      </c>
      <c r="C37" s="75" t="s">
        <v>282</v>
      </c>
      <c r="D37" s="5"/>
      <c r="E37" s="30">
        <v>365</v>
      </c>
      <c r="F37" s="5"/>
      <c r="G37" s="13"/>
      <c r="H37" s="78"/>
      <c r="I37" s="40">
        <f t="shared" si="0"/>
        <v>0</v>
      </c>
      <c r="J37" s="65"/>
      <c r="K37" s="41">
        <f t="shared" si="1"/>
        <v>365</v>
      </c>
      <c r="L37" s="40">
        <f t="shared" si="2"/>
        <v>1</v>
      </c>
    </row>
    <row r="38" spans="1:12">
      <c r="A38" s="75" t="s">
        <v>168</v>
      </c>
      <c r="B38" s="75" t="s">
        <v>285</v>
      </c>
      <c r="C38" s="75" t="s">
        <v>286</v>
      </c>
      <c r="D38" s="5"/>
      <c r="E38" s="30">
        <v>365</v>
      </c>
      <c r="F38" s="5"/>
      <c r="G38" s="13"/>
      <c r="H38" s="78"/>
      <c r="I38" s="40">
        <f t="shared" si="0"/>
        <v>0</v>
      </c>
      <c r="J38" s="65"/>
      <c r="K38" s="41">
        <f t="shared" si="1"/>
        <v>365</v>
      </c>
      <c r="L38" s="40">
        <f t="shared" si="2"/>
        <v>1</v>
      </c>
    </row>
    <row r="39" spans="1:12">
      <c r="A39" s="75" t="s">
        <v>168</v>
      </c>
      <c r="B39" s="75" t="s">
        <v>291</v>
      </c>
      <c r="C39" s="75" t="s">
        <v>292</v>
      </c>
      <c r="D39" s="5"/>
      <c r="E39" s="30">
        <v>365</v>
      </c>
      <c r="F39" s="5"/>
      <c r="G39" s="13"/>
      <c r="H39" s="78"/>
      <c r="I39" s="40">
        <f t="shared" si="0"/>
        <v>0</v>
      </c>
      <c r="J39" s="65"/>
      <c r="K39" s="41">
        <f t="shared" si="1"/>
        <v>365</v>
      </c>
      <c r="L39" s="40">
        <f t="shared" si="2"/>
        <v>1</v>
      </c>
    </row>
    <row r="40" spans="1:12">
      <c r="A40" s="75" t="s">
        <v>168</v>
      </c>
      <c r="B40" s="75" t="s">
        <v>295</v>
      </c>
      <c r="C40" s="75" t="s">
        <v>296</v>
      </c>
      <c r="D40" s="5"/>
      <c r="E40" s="30">
        <v>365</v>
      </c>
      <c r="F40" s="5"/>
      <c r="G40" s="13"/>
      <c r="H40" s="78"/>
      <c r="I40" s="40">
        <f t="shared" si="0"/>
        <v>0</v>
      </c>
      <c r="J40" s="65"/>
      <c r="K40" s="41">
        <f t="shared" si="1"/>
        <v>365</v>
      </c>
      <c r="L40" s="40">
        <f t="shared" si="2"/>
        <v>1</v>
      </c>
    </row>
    <row r="41" spans="1:12">
      <c r="A41" s="75" t="s">
        <v>168</v>
      </c>
      <c r="B41" s="75" t="s">
        <v>297</v>
      </c>
      <c r="C41" s="75" t="s">
        <v>298</v>
      </c>
      <c r="D41" s="5"/>
      <c r="E41" s="30">
        <v>365</v>
      </c>
      <c r="F41" s="5"/>
      <c r="G41" s="13"/>
      <c r="H41" s="78"/>
      <c r="I41" s="40">
        <f t="shared" si="0"/>
        <v>0</v>
      </c>
      <c r="J41" s="65"/>
      <c r="K41" s="41">
        <f t="shared" si="1"/>
        <v>365</v>
      </c>
      <c r="L41" s="40">
        <f t="shared" si="2"/>
        <v>1</v>
      </c>
    </row>
    <row r="42" spans="1:12">
      <c r="A42" s="75" t="s">
        <v>168</v>
      </c>
      <c r="B42" s="75" t="s">
        <v>299</v>
      </c>
      <c r="C42" s="75" t="s">
        <v>300</v>
      </c>
      <c r="D42" s="5"/>
      <c r="E42" s="30">
        <v>365</v>
      </c>
      <c r="F42" s="5"/>
      <c r="G42" s="13"/>
      <c r="H42" s="78"/>
      <c r="I42" s="40">
        <f t="shared" si="0"/>
        <v>0</v>
      </c>
      <c r="J42" s="65"/>
      <c r="K42" s="41">
        <f t="shared" si="1"/>
        <v>365</v>
      </c>
      <c r="L42" s="40">
        <f t="shared" si="2"/>
        <v>1</v>
      </c>
    </row>
    <row r="43" spans="1:12">
      <c r="A43" s="75" t="s">
        <v>168</v>
      </c>
      <c r="B43" s="75" t="s">
        <v>303</v>
      </c>
      <c r="C43" s="75" t="s">
        <v>304</v>
      </c>
      <c r="D43" s="5"/>
      <c r="E43" s="30">
        <v>365</v>
      </c>
      <c r="F43" s="5"/>
      <c r="G43" s="13"/>
      <c r="H43" s="58"/>
      <c r="I43" s="40">
        <f t="shared" si="0"/>
        <v>0</v>
      </c>
      <c r="J43" s="65"/>
      <c r="K43" s="41">
        <f t="shared" si="1"/>
        <v>365</v>
      </c>
      <c r="L43" s="40">
        <f t="shared" si="2"/>
        <v>1</v>
      </c>
    </row>
    <row r="44" spans="1:12">
      <c r="A44" s="75" t="s">
        <v>168</v>
      </c>
      <c r="B44" s="75" t="s">
        <v>305</v>
      </c>
      <c r="C44" s="75" t="s">
        <v>306</v>
      </c>
      <c r="D44" s="5"/>
      <c r="E44" s="30">
        <v>365</v>
      </c>
      <c r="F44" s="5"/>
      <c r="G44" s="13"/>
      <c r="H44" s="58"/>
      <c r="I44" s="40">
        <f t="shared" si="0"/>
        <v>0</v>
      </c>
      <c r="J44" s="65"/>
      <c r="K44" s="41">
        <f t="shared" si="1"/>
        <v>365</v>
      </c>
      <c r="L44" s="40">
        <f t="shared" si="2"/>
        <v>1</v>
      </c>
    </row>
    <row r="45" spans="1:12">
      <c r="A45" s="75" t="s">
        <v>168</v>
      </c>
      <c r="B45" s="75" t="s">
        <v>307</v>
      </c>
      <c r="C45" s="75" t="s">
        <v>308</v>
      </c>
      <c r="D45" s="5"/>
      <c r="E45" s="30">
        <v>365</v>
      </c>
      <c r="F45" s="5"/>
      <c r="G45" s="13"/>
      <c r="H45" s="58"/>
      <c r="I45" s="40">
        <f t="shared" si="0"/>
        <v>0</v>
      </c>
      <c r="J45" s="65"/>
      <c r="K45" s="41">
        <f t="shared" si="1"/>
        <v>365</v>
      </c>
      <c r="L45" s="40">
        <f t="shared" si="2"/>
        <v>1</v>
      </c>
    </row>
    <row r="46" spans="1:12">
      <c r="A46" s="75" t="s">
        <v>168</v>
      </c>
      <c r="B46" s="75" t="s">
        <v>311</v>
      </c>
      <c r="C46" s="75" t="s">
        <v>312</v>
      </c>
      <c r="D46" s="5"/>
      <c r="E46" s="30">
        <v>365</v>
      </c>
      <c r="F46" s="5"/>
      <c r="G46" s="13"/>
      <c r="H46" s="58"/>
      <c r="I46" s="40">
        <f t="shared" si="0"/>
        <v>0</v>
      </c>
      <c r="J46" s="65"/>
      <c r="K46" s="41">
        <f t="shared" si="1"/>
        <v>365</v>
      </c>
      <c r="L46" s="40">
        <f t="shared" si="2"/>
        <v>1</v>
      </c>
    </row>
    <row r="47" spans="1:12">
      <c r="A47" s="75" t="s">
        <v>168</v>
      </c>
      <c r="B47" s="75" t="s">
        <v>313</v>
      </c>
      <c r="C47" s="75" t="s">
        <v>314</v>
      </c>
      <c r="D47" s="5"/>
      <c r="E47" s="30">
        <v>365</v>
      </c>
      <c r="F47" s="5"/>
      <c r="G47" s="13"/>
      <c r="H47" s="58"/>
      <c r="I47" s="40">
        <f t="shared" si="0"/>
        <v>0</v>
      </c>
      <c r="J47" s="65"/>
      <c r="K47" s="41">
        <f t="shared" si="1"/>
        <v>365</v>
      </c>
      <c r="L47" s="40">
        <f t="shared" si="2"/>
        <v>1</v>
      </c>
    </row>
    <row r="48" spans="1:12">
      <c r="A48" s="75" t="s">
        <v>168</v>
      </c>
      <c r="B48" s="75" t="s">
        <v>317</v>
      </c>
      <c r="C48" s="75" t="s">
        <v>318</v>
      </c>
      <c r="D48" s="5"/>
      <c r="E48" s="30">
        <v>365</v>
      </c>
      <c r="F48" s="5"/>
      <c r="G48" s="13"/>
      <c r="H48" s="58"/>
      <c r="I48" s="40">
        <f t="shared" si="0"/>
        <v>0</v>
      </c>
      <c r="J48" s="65"/>
      <c r="K48" s="41">
        <f t="shared" si="1"/>
        <v>365</v>
      </c>
      <c r="L48" s="40">
        <f t="shared" si="2"/>
        <v>1</v>
      </c>
    </row>
    <row r="49" spans="1:12">
      <c r="A49" s="75" t="s">
        <v>168</v>
      </c>
      <c r="B49" s="75" t="s">
        <v>323</v>
      </c>
      <c r="C49" s="75" t="s">
        <v>324</v>
      </c>
      <c r="D49" s="5"/>
      <c r="E49" s="30">
        <v>365</v>
      </c>
      <c r="F49" s="5"/>
      <c r="G49" s="13"/>
      <c r="H49" s="58"/>
      <c r="I49" s="40">
        <f t="shared" si="0"/>
        <v>0</v>
      </c>
      <c r="J49" s="65"/>
      <c r="K49" s="41">
        <f t="shared" si="1"/>
        <v>365</v>
      </c>
      <c r="L49" s="40">
        <f t="shared" si="2"/>
        <v>1</v>
      </c>
    </row>
    <row r="50" spans="1:12">
      <c r="A50" s="75" t="s">
        <v>168</v>
      </c>
      <c r="B50" s="75" t="s">
        <v>325</v>
      </c>
      <c r="C50" s="75" t="s">
        <v>326</v>
      </c>
      <c r="D50" s="5"/>
      <c r="E50" s="30">
        <v>365</v>
      </c>
      <c r="F50" s="5"/>
      <c r="G50" s="13"/>
      <c r="H50" s="58"/>
      <c r="I50" s="40">
        <f t="shared" si="0"/>
        <v>0</v>
      </c>
      <c r="J50" s="65"/>
      <c r="K50" s="41">
        <f t="shared" si="1"/>
        <v>365</v>
      </c>
      <c r="L50" s="40">
        <f t="shared" si="2"/>
        <v>1</v>
      </c>
    </row>
    <row r="51" spans="1:12">
      <c r="A51" s="75" t="s">
        <v>168</v>
      </c>
      <c r="B51" s="75" t="s">
        <v>329</v>
      </c>
      <c r="C51" s="75" t="s">
        <v>330</v>
      </c>
      <c r="D51" s="5"/>
      <c r="E51" s="30">
        <v>365</v>
      </c>
      <c r="F51" s="5"/>
      <c r="G51" s="13"/>
      <c r="H51" s="58"/>
      <c r="I51" s="40">
        <f t="shared" si="0"/>
        <v>0</v>
      </c>
      <c r="J51" s="65"/>
      <c r="K51" s="41">
        <f t="shared" si="1"/>
        <v>365</v>
      </c>
      <c r="L51" s="40">
        <f t="shared" si="2"/>
        <v>1</v>
      </c>
    </row>
    <row r="52" spans="1:12">
      <c r="A52" s="76" t="s">
        <v>168</v>
      </c>
      <c r="B52" s="76" t="s">
        <v>331</v>
      </c>
      <c r="C52" s="76" t="s">
        <v>332</v>
      </c>
      <c r="D52" s="66"/>
      <c r="E52" s="31">
        <v>365</v>
      </c>
      <c r="F52" s="66"/>
      <c r="G52" s="68"/>
      <c r="H52" s="70"/>
      <c r="I52" s="43">
        <f t="shared" si="0"/>
        <v>0</v>
      </c>
      <c r="J52" s="67"/>
      <c r="K52" s="44">
        <f t="shared" si="1"/>
        <v>365</v>
      </c>
      <c r="L52" s="43">
        <f t="shared" si="2"/>
        <v>1</v>
      </c>
    </row>
    <row r="53" spans="1:12">
      <c r="A53" s="33"/>
      <c r="B53" s="34">
        <f>COUNTA(B3:B52)</f>
        <v>50</v>
      </c>
      <c r="C53" s="33"/>
      <c r="E53" s="38">
        <f>SUM(E3:E52)</f>
        <v>18250</v>
      </c>
      <c r="F53" s="45"/>
      <c r="G53" s="34">
        <f>COUNTA(G3:G52)</f>
        <v>0</v>
      </c>
      <c r="H53" s="38">
        <f>SUM(H3:H52)</f>
        <v>0</v>
      </c>
      <c r="I53" s="46">
        <f>H53/E53</f>
        <v>0</v>
      </c>
      <c r="J53" s="47"/>
      <c r="K53" s="38">
        <f>SUM(K3:K52)</f>
        <v>18250</v>
      </c>
      <c r="L53" s="46">
        <f>K53/E53</f>
        <v>1</v>
      </c>
    </row>
    <row r="54" spans="1:12" ht="8.25" customHeight="1">
      <c r="A54" s="33"/>
      <c r="B54" s="34"/>
      <c r="C54" s="33"/>
      <c r="E54" s="38"/>
      <c r="F54" s="45"/>
      <c r="G54" s="34"/>
      <c r="H54" s="38"/>
      <c r="I54" s="46"/>
      <c r="J54" s="47"/>
      <c r="K54" s="38"/>
      <c r="L54" s="46"/>
    </row>
    <row r="55" spans="1:12">
      <c r="A55" s="75" t="s">
        <v>333</v>
      </c>
      <c r="B55" s="75" t="s">
        <v>334</v>
      </c>
      <c r="C55" s="75" t="s">
        <v>335</v>
      </c>
      <c r="D55" s="5"/>
      <c r="E55" s="30">
        <v>365</v>
      </c>
      <c r="F55" s="5"/>
      <c r="G55" s="13"/>
      <c r="H55" s="13"/>
      <c r="I55" s="40">
        <f t="shared" ref="I55:I81" si="3">H55/E55</f>
        <v>0</v>
      </c>
      <c r="J55" s="65"/>
      <c r="K55" s="41">
        <f>E55-H55</f>
        <v>365</v>
      </c>
      <c r="L55" s="40">
        <f t="shared" ref="L55:L81" si="4">K55/E55</f>
        <v>1</v>
      </c>
    </row>
    <row r="56" spans="1:12">
      <c r="A56" s="75" t="s">
        <v>333</v>
      </c>
      <c r="B56" s="75" t="s">
        <v>952</v>
      </c>
      <c r="C56" s="75" t="s">
        <v>953</v>
      </c>
      <c r="D56" s="5"/>
      <c r="E56" s="30">
        <v>365</v>
      </c>
      <c r="F56" s="5"/>
      <c r="G56" s="13"/>
      <c r="H56" s="13"/>
      <c r="I56" s="40">
        <f t="shared" si="3"/>
        <v>0</v>
      </c>
      <c r="J56" s="65"/>
      <c r="K56" s="41">
        <f t="shared" ref="K56:K58" si="5">E56-H56</f>
        <v>365</v>
      </c>
      <c r="L56" s="40">
        <f t="shared" ref="L56:L58" si="6">K56/E56</f>
        <v>1</v>
      </c>
    </row>
    <row r="57" spans="1:12">
      <c r="A57" s="75" t="s">
        <v>333</v>
      </c>
      <c r="B57" s="164" t="s">
        <v>346</v>
      </c>
      <c r="C57" s="164" t="s">
        <v>347</v>
      </c>
      <c r="D57" s="5"/>
      <c r="E57" s="30">
        <v>365</v>
      </c>
      <c r="F57" s="5"/>
      <c r="G57" s="13"/>
      <c r="H57" s="13"/>
      <c r="I57" s="40">
        <f t="shared" si="3"/>
        <v>0</v>
      </c>
      <c r="J57" s="65"/>
      <c r="K57" s="41">
        <f t="shared" si="5"/>
        <v>365</v>
      </c>
      <c r="L57" s="40">
        <f t="shared" si="6"/>
        <v>1</v>
      </c>
    </row>
    <row r="58" spans="1:12">
      <c r="A58" s="75" t="s">
        <v>333</v>
      </c>
      <c r="B58" s="164" t="s">
        <v>348</v>
      </c>
      <c r="C58" s="164" t="s">
        <v>349</v>
      </c>
      <c r="D58" s="5"/>
      <c r="E58" s="30">
        <v>365</v>
      </c>
      <c r="F58" s="5"/>
      <c r="G58" s="13"/>
      <c r="H58" s="13"/>
      <c r="I58" s="40">
        <f t="shared" si="3"/>
        <v>0</v>
      </c>
      <c r="J58" s="65"/>
      <c r="K58" s="41">
        <f t="shared" si="5"/>
        <v>365</v>
      </c>
      <c r="L58" s="40">
        <f t="shared" si="6"/>
        <v>1</v>
      </c>
    </row>
    <row r="59" spans="1:12">
      <c r="A59" s="75" t="s">
        <v>333</v>
      </c>
      <c r="B59" s="75" t="s">
        <v>366</v>
      </c>
      <c r="C59" s="75" t="s">
        <v>367</v>
      </c>
      <c r="D59" s="5"/>
      <c r="E59" s="30">
        <v>365</v>
      </c>
      <c r="F59" s="5"/>
      <c r="G59" s="13"/>
      <c r="H59" s="13"/>
      <c r="I59" s="40">
        <f t="shared" si="3"/>
        <v>0</v>
      </c>
      <c r="J59" s="65"/>
      <c r="K59" s="41">
        <f t="shared" ref="K59:K77" si="7">E59-H59</f>
        <v>365</v>
      </c>
      <c r="L59" s="40">
        <f t="shared" si="4"/>
        <v>1</v>
      </c>
    </row>
    <row r="60" spans="1:12">
      <c r="A60" s="75" t="s">
        <v>333</v>
      </c>
      <c r="B60" s="75" t="s">
        <v>390</v>
      </c>
      <c r="C60" s="75" t="s">
        <v>391</v>
      </c>
      <c r="D60" s="5"/>
      <c r="E60" s="30">
        <v>365</v>
      </c>
      <c r="F60" s="5"/>
      <c r="G60" s="13" t="s">
        <v>32</v>
      </c>
      <c r="H60" s="13">
        <v>1</v>
      </c>
      <c r="I60" s="40">
        <f t="shared" si="3"/>
        <v>2.7397260273972603E-3</v>
      </c>
      <c r="J60" s="65"/>
      <c r="K60" s="41">
        <f t="shared" si="7"/>
        <v>364</v>
      </c>
      <c r="L60" s="40">
        <f t="shared" si="4"/>
        <v>0.99726027397260275</v>
      </c>
    </row>
    <row r="61" spans="1:12">
      <c r="A61" s="75" t="s">
        <v>333</v>
      </c>
      <c r="B61" s="164" t="s">
        <v>400</v>
      </c>
      <c r="C61" s="164" t="s">
        <v>401</v>
      </c>
      <c r="D61" s="5"/>
      <c r="E61" s="30">
        <v>365</v>
      </c>
      <c r="F61" s="5"/>
      <c r="G61" s="13" t="s">
        <v>32</v>
      </c>
      <c r="H61" s="13">
        <v>3</v>
      </c>
      <c r="I61" s="40">
        <f t="shared" ref="I61" si="8">H61/E61</f>
        <v>8.21917808219178E-3</v>
      </c>
      <c r="J61" s="65"/>
      <c r="K61" s="41">
        <f t="shared" ref="K61" si="9">E61-H61</f>
        <v>362</v>
      </c>
      <c r="L61" s="40">
        <f t="shared" ref="L61" si="10">K61/E61</f>
        <v>0.99178082191780825</v>
      </c>
    </row>
    <row r="62" spans="1:12">
      <c r="A62" s="75" t="s">
        <v>333</v>
      </c>
      <c r="B62" s="164" t="s">
        <v>406</v>
      </c>
      <c r="C62" s="164" t="s">
        <v>407</v>
      </c>
      <c r="D62" s="5"/>
      <c r="E62" s="30">
        <v>365</v>
      </c>
      <c r="F62" s="5"/>
      <c r="G62" s="13"/>
      <c r="H62" s="13"/>
      <c r="I62" s="40">
        <f t="shared" si="3"/>
        <v>0</v>
      </c>
      <c r="J62" s="65"/>
      <c r="K62" s="41">
        <f t="shared" si="7"/>
        <v>365</v>
      </c>
      <c r="L62" s="40">
        <f t="shared" si="4"/>
        <v>1</v>
      </c>
    </row>
    <row r="63" spans="1:12">
      <c r="A63" s="75" t="s">
        <v>333</v>
      </c>
      <c r="B63" s="75" t="s">
        <v>436</v>
      </c>
      <c r="C63" s="75" t="s">
        <v>437</v>
      </c>
      <c r="D63" s="5"/>
      <c r="E63" s="30">
        <v>365</v>
      </c>
      <c r="F63" s="5"/>
      <c r="G63" s="13"/>
      <c r="H63" s="13"/>
      <c r="I63" s="40">
        <f t="shared" si="3"/>
        <v>0</v>
      </c>
      <c r="J63" s="65"/>
      <c r="K63" s="41">
        <f t="shared" si="7"/>
        <v>365</v>
      </c>
      <c r="L63" s="40">
        <f t="shared" si="4"/>
        <v>1</v>
      </c>
    </row>
    <row r="64" spans="1:12">
      <c r="A64" s="75" t="s">
        <v>333</v>
      </c>
      <c r="B64" s="75" t="s">
        <v>440</v>
      </c>
      <c r="C64" s="75" t="s">
        <v>441</v>
      </c>
      <c r="D64" s="5"/>
      <c r="E64" s="30">
        <v>365</v>
      </c>
      <c r="F64" s="5"/>
      <c r="G64" s="13"/>
      <c r="H64" s="13"/>
      <c r="I64" s="40">
        <f t="shared" si="3"/>
        <v>0</v>
      </c>
      <c r="J64" s="65"/>
      <c r="K64" s="41">
        <f t="shared" si="7"/>
        <v>365</v>
      </c>
      <c r="L64" s="40">
        <f t="shared" si="4"/>
        <v>1</v>
      </c>
    </row>
    <row r="65" spans="1:12">
      <c r="A65" s="75" t="s">
        <v>333</v>
      </c>
      <c r="B65" s="75" t="s">
        <v>458</v>
      </c>
      <c r="C65" s="75" t="s">
        <v>459</v>
      </c>
      <c r="D65" s="5"/>
      <c r="E65" s="30">
        <v>365</v>
      </c>
      <c r="F65" s="5"/>
      <c r="G65" s="13"/>
      <c r="H65" s="13"/>
      <c r="I65" s="40">
        <f t="shared" si="3"/>
        <v>0</v>
      </c>
      <c r="J65" s="65"/>
      <c r="K65" s="41">
        <f t="shared" si="7"/>
        <v>365</v>
      </c>
      <c r="L65" s="40">
        <f t="shared" si="4"/>
        <v>1</v>
      </c>
    </row>
    <row r="66" spans="1:12">
      <c r="A66" s="75" t="s">
        <v>333</v>
      </c>
      <c r="B66" s="75" t="s">
        <v>460</v>
      </c>
      <c r="C66" s="75" t="s">
        <v>461</v>
      </c>
      <c r="D66" s="5"/>
      <c r="E66" s="30">
        <v>365</v>
      </c>
      <c r="F66" s="5"/>
      <c r="G66" s="13"/>
      <c r="H66" s="13"/>
      <c r="I66" s="40">
        <f t="shared" si="3"/>
        <v>0</v>
      </c>
      <c r="J66" s="65"/>
      <c r="K66" s="41">
        <f t="shared" si="7"/>
        <v>365</v>
      </c>
      <c r="L66" s="40">
        <f t="shared" si="4"/>
        <v>1</v>
      </c>
    </row>
    <row r="67" spans="1:12">
      <c r="A67" s="75" t="s">
        <v>333</v>
      </c>
      <c r="B67" s="75" t="s">
        <v>464</v>
      </c>
      <c r="C67" s="75" t="s">
        <v>465</v>
      </c>
      <c r="D67" s="5"/>
      <c r="E67" s="30">
        <v>365</v>
      </c>
      <c r="F67" s="5"/>
      <c r="G67" s="13"/>
      <c r="H67" s="13"/>
      <c r="I67" s="40">
        <f t="shared" si="3"/>
        <v>0</v>
      </c>
      <c r="J67" s="65"/>
      <c r="K67" s="41">
        <f t="shared" si="7"/>
        <v>365</v>
      </c>
      <c r="L67" s="40">
        <f t="shared" si="4"/>
        <v>1</v>
      </c>
    </row>
    <row r="68" spans="1:12">
      <c r="A68" s="75" t="s">
        <v>333</v>
      </c>
      <c r="B68" s="75" t="s">
        <v>468</v>
      </c>
      <c r="C68" s="75" t="s">
        <v>469</v>
      </c>
      <c r="D68" s="5"/>
      <c r="E68" s="30">
        <v>365</v>
      </c>
      <c r="F68" s="5"/>
      <c r="G68" s="13"/>
      <c r="H68" s="13"/>
      <c r="I68" s="40">
        <f t="shared" ref="I68:I69" si="11">H68/E68</f>
        <v>0</v>
      </c>
      <c r="J68" s="65"/>
      <c r="K68" s="41">
        <f t="shared" ref="K68:K69" si="12">E68-H68</f>
        <v>365</v>
      </c>
      <c r="L68" s="40">
        <f t="shared" ref="L68:L69" si="13">K68/E68</f>
        <v>1</v>
      </c>
    </row>
    <row r="69" spans="1:12">
      <c r="A69" s="75" t="s">
        <v>333</v>
      </c>
      <c r="B69" s="75" t="s">
        <v>474</v>
      </c>
      <c r="C69" s="75" t="s">
        <v>475</v>
      </c>
      <c r="D69" s="5"/>
      <c r="E69" s="30">
        <v>365</v>
      </c>
      <c r="F69" s="5"/>
      <c r="G69" s="13"/>
      <c r="H69" s="13"/>
      <c r="I69" s="40">
        <f t="shared" si="11"/>
        <v>0</v>
      </c>
      <c r="J69" s="65"/>
      <c r="K69" s="41">
        <f t="shared" si="12"/>
        <v>365</v>
      </c>
      <c r="L69" s="40">
        <f t="shared" si="13"/>
        <v>1</v>
      </c>
    </row>
    <row r="70" spans="1:12">
      <c r="A70" s="75" t="s">
        <v>333</v>
      </c>
      <c r="B70" s="75" t="s">
        <v>486</v>
      </c>
      <c r="C70" s="75" t="s">
        <v>487</v>
      </c>
      <c r="D70" s="5"/>
      <c r="E70" s="30">
        <v>365</v>
      </c>
      <c r="F70" s="5"/>
      <c r="G70" s="13"/>
      <c r="H70" s="13"/>
      <c r="I70" s="40">
        <f t="shared" si="3"/>
        <v>0</v>
      </c>
      <c r="J70" s="65"/>
      <c r="K70" s="41">
        <f t="shared" si="7"/>
        <v>365</v>
      </c>
      <c r="L70" s="40">
        <f t="shared" si="4"/>
        <v>1</v>
      </c>
    </row>
    <row r="71" spans="1:12">
      <c r="A71" s="75" t="s">
        <v>333</v>
      </c>
      <c r="B71" s="164" t="s">
        <v>488</v>
      </c>
      <c r="C71" s="164" t="s">
        <v>489</v>
      </c>
      <c r="D71" s="5"/>
      <c r="E71" s="30">
        <v>365</v>
      </c>
      <c r="F71" s="5"/>
      <c r="G71" s="13"/>
      <c r="H71" s="13"/>
      <c r="I71" s="40">
        <f t="shared" si="3"/>
        <v>0</v>
      </c>
      <c r="J71" s="65"/>
      <c r="K71" s="41">
        <f t="shared" si="7"/>
        <v>365</v>
      </c>
      <c r="L71" s="40">
        <f t="shared" si="4"/>
        <v>1</v>
      </c>
    </row>
    <row r="72" spans="1:12">
      <c r="A72" s="75" t="s">
        <v>333</v>
      </c>
      <c r="B72" s="164" t="s">
        <v>494</v>
      </c>
      <c r="C72" s="164" t="s">
        <v>495</v>
      </c>
      <c r="D72" s="5"/>
      <c r="E72" s="30">
        <v>365</v>
      </c>
      <c r="F72" s="5"/>
      <c r="G72" s="13"/>
      <c r="H72" s="13"/>
      <c r="I72" s="40">
        <f t="shared" si="3"/>
        <v>0</v>
      </c>
      <c r="J72" s="65"/>
      <c r="K72" s="41">
        <f t="shared" si="7"/>
        <v>365</v>
      </c>
      <c r="L72" s="40">
        <f t="shared" si="4"/>
        <v>1</v>
      </c>
    </row>
    <row r="73" spans="1:12">
      <c r="A73" s="75" t="s">
        <v>333</v>
      </c>
      <c r="B73" s="75" t="s">
        <v>506</v>
      </c>
      <c r="C73" s="75" t="s">
        <v>507</v>
      </c>
      <c r="D73" s="5"/>
      <c r="E73" s="30">
        <v>365</v>
      </c>
      <c r="F73" s="5"/>
      <c r="G73" s="13"/>
      <c r="H73" s="13"/>
      <c r="I73" s="40">
        <f t="shared" si="3"/>
        <v>0</v>
      </c>
      <c r="J73" s="65"/>
      <c r="K73" s="41">
        <f t="shared" si="7"/>
        <v>365</v>
      </c>
      <c r="L73" s="40">
        <f t="shared" si="4"/>
        <v>1</v>
      </c>
    </row>
    <row r="74" spans="1:12">
      <c r="A74" s="75" t="s">
        <v>333</v>
      </c>
      <c r="B74" s="75" t="s">
        <v>518</v>
      </c>
      <c r="C74" s="75" t="s">
        <v>519</v>
      </c>
      <c r="D74" s="5"/>
      <c r="E74" s="30">
        <v>365</v>
      </c>
      <c r="F74" s="5"/>
      <c r="G74" s="13"/>
      <c r="H74" s="13"/>
      <c r="I74" s="40">
        <f t="shared" si="3"/>
        <v>0</v>
      </c>
      <c r="J74" s="65"/>
      <c r="K74" s="41">
        <f t="shared" si="7"/>
        <v>365</v>
      </c>
      <c r="L74" s="40">
        <f t="shared" si="4"/>
        <v>1</v>
      </c>
    </row>
    <row r="75" spans="1:12">
      <c r="A75" s="75" t="s">
        <v>333</v>
      </c>
      <c r="B75" s="75" t="s">
        <v>520</v>
      </c>
      <c r="C75" s="75" t="s">
        <v>521</v>
      </c>
      <c r="D75" s="5"/>
      <c r="E75" s="30">
        <v>365</v>
      </c>
      <c r="F75" s="5"/>
      <c r="G75" s="13"/>
      <c r="H75" s="13"/>
      <c r="I75" s="40">
        <f t="shared" si="3"/>
        <v>0</v>
      </c>
      <c r="J75" s="65"/>
      <c r="K75" s="41">
        <f t="shared" si="7"/>
        <v>365</v>
      </c>
      <c r="L75" s="40">
        <f t="shared" si="4"/>
        <v>1</v>
      </c>
    </row>
    <row r="76" spans="1:12">
      <c r="A76" s="75" t="s">
        <v>333</v>
      </c>
      <c r="B76" s="75" t="s">
        <v>524</v>
      </c>
      <c r="C76" s="75" t="s">
        <v>525</v>
      </c>
      <c r="D76" s="5"/>
      <c r="E76" s="30">
        <v>365</v>
      </c>
      <c r="F76" s="5"/>
      <c r="G76" s="13"/>
      <c r="H76" s="13"/>
      <c r="I76" s="40">
        <f t="shared" si="3"/>
        <v>0</v>
      </c>
      <c r="J76" s="65"/>
      <c r="K76" s="41">
        <f t="shared" si="7"/>
        <v>365</v>
      </c>
      <c r="L76" s="40">
        <f t="shared" si="4"/>
        <v>1</v>
      </c>
    </row>
    <row r="77" spans="1:12">
      <c r="A77" s="75" t="s">
        <v>333</v>
      </c>
      <c r="B77" s="75" t="s">
        <v>526</v>
      </c>
      <c r="C77" s="75" t="s">
        <v>527</v>
      </c>
      <c r="D77" s="5"/>
      <c r="E77" s="30">
        <v>365</v>
      </c>
      <c r="F77" s="5"/>
      <c r="G77" s="13"/>
      <c r="H77" s="13"/>
      <c r="I77" s="40">
        <f t="shared" si="3"/>
        <v>0</v>
      </c>
      <c r="J77" s="65"/>
      <c r="K77" s="41">
        <f t="shared" si="7"/>
        <v>365</v>
      </c>
      <c r="L77" s="40">
        <f t="shared" si="4"/>
        <v>1</v>
      </c>
    </row>
    <row r="78" spans="1:12">
      <c r="A78" s="75" t="s">
        <v>333</v>
      </c>
      <c r="B78" s="75" t="s">
        <v>528</v>
      </c>
      <c r="C78" s="75" t="s">
        <v>529</v>
      </c>
      <c r="D78" s="5"/>
      <c r="E78" s="30">
        <v>365</v>
      </c>
      <c r="F78" s="5"/>
      <c r="G78" s="13"/>
      <c r="H78" s="13"/>
      <c r="I78" s="40">
        <f t="shared" si="3"/>
        <v>0</v>
      </c>
      <c r="J78" s="65"/>
      <c r="K78" s="41">
        <f>E78-H78</f>
        <v>365</v>
      </c>
      <c r="L78" s="40">
        <f t="shared" si="4"/>
        <v>1</v>
      </c>
    </row>
    <row r="79" spans="1:12">
      <c r="A79" s="75" t="s">
        <v>333</v>
      </c>
      <c r="B79" s="164" t="s">
        <v>954</v>
      </c>
      <c r="C79" s="164" t="s">
        <v>956</v>
      </c>
      <c r="D79" s="5"/>
      <c r="E79" s="30">
        <v>365</v>
      </c>
      <c r="F79" s="5"/>
      <c r="G79" s="13"/>
      <c r="H79" s="13"/>
      <c r="I79" s="40">
        <f t="shared" si="3"/>
        <v>0</v>
      </c>
      <c r="J79" s="65"/>
      <c r="K79" s="41">
        <f>E79-H79</f>
        <v>365</v>
      </c>
      <c r="L79" s="40">
        <f t="shared" si="4"/>
        <v>1</v>
      </c>
    </row>
    <row r="80" spans="1:12">
      <c r="A80" s="75" t="s">
        <v>333</v>
      </c>
      <c r="B80" s="75" t="s">
        <v>546</v>
      </c>
      <c r="C80" s="75" t="s">
        <v>547</v>
      </c>
      <c r="D80" s="5"/>
      <c r="E80" s="30">
        <v>365</v>
      </c>
      <c r="F80" s="5"/>
      <c r="G80" s="13"/>
      <c r="H80" s="13"/>
      <c r="I80" s="40">
        <f t="shared" si="3"/>
        <v>0</v>
      </c>
      <c r="J80" s="65"/>
      <c r="K80" s="41">
        <f>E80-H80</f>
        <v>365</v>
      </c>
      <c r="L80" s="40">
        <f t="shared" si="4"/>
        <v>1</v>
      </c>
    </row>
    <row r="81" spans="1:12">
      <c r="A81" s="76" t="s">
        <v>333</v>
      </c>
      <c r="B81" s="76" t="s">
        <v>550</v>
      </c>
      <c r="C81" s="76" t="s">
        <v>551</v>
      </c>
      <c r="D81" s="66"/>
      <c r="E81" s="31">
        <v>365</v>
      </c>
      <c r="F81" s="66"/>
      <c r="G81" s="68"/>
      <c r="H81" s="68"/>
      <c r="I81" s="43">
        <f t="shared" si="3"/>
        <v>0</v>
      </c>
      <c r="J81" s="67"/>
      <c r="K81" s="44">
        <f>E81-H81</f>
        <v>365</v>
      </c>
      <c r="L81" s="43">
        <f t="shared" si="4"/>
        <v>1</v>
      </c>
    </row>
    <row r="82" spans="1:12">
      <c r="A82" s="30"/>
      <c r="B82" s="34">
        <f>COUNTA(B55:B81)</f>
        <v>27</v>
      </c>
      <c r="C82" s="29"/>
      <c r="D82" s="5"/>
      <c r="E82" s="38">
        <f>SUM(E55:E81)</f>
        <v>9855</v>
      </c>
      <c r="F82" s="5"/>
      <c r="G82" s="34">
        <f>COUNTA(G55:G81)</f>
        <v>2</v>
      </c>
      <c r="H82" s="38">
        <f>SUM(H55:H81)</f>
        <v>4</v>
      </c>
      <c r="I82" s="46">
        <f t="shared" ref="I82" si="14">H82/E82</f>
        <v>4.0588533739218671E-4</v>
      </c>
      <c r="J82" s="47"/>
      <c r="K82" s="38">
        <f>SUM(K55:K81)</f>
        <v>9851</v>
      </c>
      <c r="L82" s="46">
        <f t="shared" ref="L82" si="15">K82/E82</f>
        <v>0.99959411466260784</v>
      </c>
    </row>
    <row r="83" spans="1:12" ht="8.25" customHeight="1">
      <c r="A83" s="33"/>
      <c r="B83" s="34"/>
      <c r="C83" s="33"/>
      <c r="E83" s="38"/>
      <c r="F83" s="45"/>
      <c r="G83" s="34"/>
      <c r="H83" s="38"/>
      <c r="I83" s="46"/>
      <c r="J83" s="47"/>
      <c r="K83" s="38"/>
      <c r="L83" s="46"/>
    </row>
    <row r="84" spans="1:12">
      <c r="A84" s="75" t="s">
        <v>554</v>
      </c>
      <c r="B84" s="75" t="s">
        <v>561</v>
      </c>
      <c r="C84" s="75" t="s">
        <v>562</v>
      </c>
      <c r="D84" s="5"/>
      <c r="E84" s="30">
        <v>365</v>
      </c>
      <c r="F84" s="5"/>
      <c r="G84" s="39"/>
      <c r="H84" s="39"/>
      <c r="I84" s="40">
        <f t="shared" ref="I84:I98" si="16">H84/E84</f>
        <v>0</v>
      </c>
      <c r="J84" s="65"/>
      <c r="K84" s="41">
        <f t="shared" ref="K84:K98" si="17">E84-H84</f>
        <v>365</v>
      </c>
      <c r="L84" s="40">
        <f t="shared" ref="L84:L98" si="18">K84/E84</f>
        <v>1</v>
      </c>
    </row>
    <row r="85" spans="1:12">
      <c r="A85" s="75" t="s">
        <v>554</v>
      </c>
      <c r="B85" s="75" t="s">
        <v>565</v>
      </c>
      <c r="C85" s="75" t="s">
        <v>566</v>
      </c>
      <c r="D85" s="5"/>
      <c r="E85" s="30">
        <v>365</v>
      </c>
      <c r="F85" s="5"/>
      <c r="G85" s="39"/>
      <c r="H85" s="39"/>
      <c r="I85" s="40">
        <f t="shared" si="16"/>
        <v>0</v>
      </c>
      <c r="J85" s="65"/>
      <c r="K85" s="41">
        <f t="shared" si="17"/>
        <v>365</v>
      </c>
      <c r="L85" s="40">
        <f t="shared" si="18"/>
        <v>1</v>
      </c>
    </row>
    <row r="86" spans="1:12">
      <c r="A86" s="75" t="s">
        <v>554</v>
      </c>
      <c r="B86" s="75" t="s">
        <v>577</v>
      </c>
      <c r="C86" s="75" t="s">
        <v>578</v>
      </c>
      <c r="D86" s="5"/>
      <c r="E86" s="30">
        <v>365</v>
      </c>
      <c r="F86" s="5"/>
      <c r="G86" s="13"/>
      <c r="H86" s="78"/>
      <c r="I86" s="40">
        <f t="shared" si="16"/>
        <v>0</v>
      </c>
      <c r="J86" s="65"/>
      <c r="K86" s="41">
        <f t="shared" si="17"/>
        <v>365</v>
      </c>
      <c r="L86" s="40">
        <f t="shared" si="18"/>
        <v>1</v>
      </c>
    </row>
    <row r="87" spans="1:12">
      <c r="A87" s="75" t="s">
        <v>554</v>
      </c>
      <c r="B87" s="75" t="s">
        <v>579</v>
      </c>
      <c r="C87" s="75" t="s">
        <v>580</v>
      </c>
      <c r="D87" s="5"/>
      <c r="E87" s="30">
        <v>365</v>
      </c>
      <c r="F87" s="5"/>
      <c r="G87" s="13"/>
      <c r="H87" s="78"/>
      <c r="I87" s="40">
        <f t="shared" si="16"/>
        <v>0</v>
      </c>
      <c r="J87" s="65"/>
      <c r="K87" s="41">
        <f t="shared" si="17"/>
        <v>365</v>
      </c>
      <c r="L87" s="40">
        <f t="shared" si="18"/>
        <v>1</v>
      </c>
    </row>
    <row r="88" spans="1:12">
      <c r="A88" s="75" t="s">
        <v>554</v>
      </c>
      <c r="B88" s="75" t="s">
        <v>581</v>
      </c>
      <c r="C88" s="75" t="s">
        <v>582</v>
      </c>
      <c r="D88" s="5"/>
      <c r="E88" s="30">
        <v>365</v>
      </c>
      <c r="F88" s="5"/>
      <c r="G88" s="13"/>
      <c r="H88" s="78"/>
      <c r="I88" s="40">
        <f t="shared" si="16"/>
        <v>0</v>
      </c>
      <c r="J88" s="65"/>
      <c r="K88" s="41">
        <f t="shared" si="17"/>
        <v>365</v>
      </c>
      <c r="L88" s="40">
        <f t="shared" si="18"/>
        <v>1</v>
      </c>
    </row>
    <row r="89" spans="1:12">
      <c r="A89" s="75" t="s">
        <v>554</v>
      </c>
      <c r="B89" s="75" t="s">
        <v>587</v>
      </c>
      <c r="C89" s="75" t="s">
        <v>588</v>
      </c>
      <c r="D89" s="5"/>
      <c r="E89" s="30">
        <v>365</v>
      </c>
      <c r="F89" s="5"/>
      <c r="G89" s="39"/>
      <c r="H89" s="39"/>
      <c r="I89" s="40">
        <f t="shared" si="16"/>
        <v>0</v>
      </c>
      <c r="J89" s="65"/>
      <c r="K89" s="41">
        <f t="shared" si="17"/>
        <v>365</v>
      </c>
      <c r="L89" s="40">
        <f t="shared" si="18"/>
        <v>1</v>
      </c>
    </row>
    <row r="90" spans="1:12">
      <c r="A90" s="75" t="s">
        <v>554</v>
      </c>
      <c r="B90" s="75" t="s">
        <v>589</v>
      </c>
      <c r="C90" s="75" t="s">
        <v>590</v>
      </c>
      <c r="D90" s="5"/>
      <c r="E90" s="30">
        <v>365</v>
      </c>
      <c r="F90" s="5"/>
      <c r="G90" s="39"/>
      <c r="H90" s="39"/>
      <c r="I90" s="40">
        <f t="shared" si="16"/>
        <v>0</v>
      </c>
      <c r="J90" s="65"/>
      <c r="K90" s="41">
        <f t="shared" si="17"/>
        <v>365</v>
      </c>
      <c r="L90" s="40">
        <f t="shared" si="18"/>
        <v>1</v>
      </c>
    </row>
    <row r="91" spans="1:12">
      <c r="A91" s="75" t="s">
        <v>554</v>
      </c>
      <c r="B91" s="75" t="s">
        <v>596</v>
      </c>
      <c r="C91" s="75" t="s">
        <v>597</v>
      </c>
      <c r="D91" s="5"/>
      <c r="E91" s="30">
        <v>365</v>
      </c>
      <c r="F91" s="5"/>
      <c r="G91" s="39"/>
      <c r="H91" s="39"/>
      <c r="I91" s="40">
        <f t="shared" si="16"/>
        <v>0</v>
      </c>
      <c r="J91" s="65"/>
      <c r="K91" s="41">
        <f t="shared" si="17"/>
        <v>365</v>
      </c>
      <c r="L91" s="40">
        <f t="shared" si="18"/>
        <v>1</v>
      </c>
    </row>
    <row r="92" spans="1:12">
      <c r="A92" s="75" t="s">
        <v>554</v>
      </c>
      <c r="B92" s="75" t="s">
        <v>598</v>
      </c>
      <c r="C92" s="75" t="s">
        <v>599</v>
      </c>
      <c r="D92" s="5"/>
      <c r="E92" s="30">
        <v>365</v>
      </c>
      <c r="F92" s="5"/>
      <c r="G92" s="13"/>
      <c r="H92" s="39"/>
      <c r="I92" s="40">
        <f t="shared" si="16"/>
        <v>0</v>
      </c>
      <c r="J92" s="65"/>
      <c r="K92" s="41">
        <f t="shared" si="17"/>
        <v>365</v>
      </c>
      <c r="L92" s="40">
        <f t="shared" si="18"/>
        <v>1</v>
      </c>
    </row>
    <row r="93" spans="1:12">
      <c r="A93" s="75" t="s">
        <v>554</v>
      </c>
      <c r="B93" s="75" t="s">
        <v>622</v>
      </c>
      <c r="C93" s="75" t="s">
        <v>623</v>
      </c>
      <c r="D93" s="5"/>
      <c r="E93" s="30">
        <v>365</v>
      </c>
      <c r="F93" s="5"/>
      <c r="G93" s="39"/>
      <c r="H93" s="39"/>
      <c r="I93" s="40">
        <f t="shared" si="16"/>
        <v>0</v>
      </c>
      <c r="J93" s="65"/>
      <c r="K93" s="41">
        <f t="shared" si="17"/>
        <v>365</v>
      </c>
      <c r="L93" s="40">
        <f t="shared" si="18"/>
        <v>1</v>
      </c>
    </row>
    <row r="94" spans="1:12">
      <c r="A94" s="75" t="s">
        <v>554</v>
      </c>
      <c r="B94" s="75" t="s">
        <v>642</v>
      </c>
      <c r="C94" s="75" t="s">
        <v>643</v>
      </c>
      <c r="D94" s="5"/>
      <c r="E94" s="30">
        <v>365</v>
      </c>
      <c r="F94" s="5"/>
      <c r="G94" s="39"/>
      <c r="H94" s="39"/>
      <c r="I94" s="40">
        <f t="shared" si="16"/>
        <v>0</v>
      </c>
      <c r="J94" s="65"/>
      <c r="K94" s="41">
        <f t="shared" si="17"/>
        <v>365</v>
      </c>
      <c r="L94" s="40">
        <f t="shared" si="18"/>
        <v>1</v>
      </c>
    </row>
    <row r="95" spans="1:12">
      <c r="A95" s="75" t="s">
        <v>554</v>
      </c>
      <c r="B95" s="75" t="s">
        <v>644</v>
      </c>
      <c r="C95" s="75" t="s">
        <v>645</v>
      </c>
      <c r="D95" s="5"/>
      <c r="E95" s="30">
        <v>365</v>
      </c>
      <c r="F95" s="5"/>
      <c r="G95" s="13"/>
      <c r="H95" s="78"/>
      <c r="I95" s="40">
        <f t="shared" si="16"/>
        <v>0</v>
      </c>
      <c r="J95" s="65"/>
      <c r="K95" s="41">
        <f t="shared" si="17"/>
        <v>365</v>
      </c>
      <c r="L95" s="40">
        <f t="shared" si="18"/>
        <v>1</v>
      </c>
    </row>
    <row r="96" spans="1:12">
      <c r="A96" s="75" t="s">
        <v>554</v>
      </c>
      <c r="B96" s="75" t="s">
        <v>652</v>
      </c>
      <c r="C96" s="75" t="s">
        <v>653</v>
      </c>
      <c r="D96" s="5"/>
      <c r="E96" s="30">
        <v>365</v>
      </c>
      <c r="F96" s="5"/>
      <c r="G96" s="13"/>
      <c r="H96" s="78"/>
      <c r="I96" s="40">
        <f t="shared" si="16"/>
        <v>0</v>
      </c>
      <c r="J96" s="65"/>
      <c r="K96" s="41">
        <f t="shared" si="17"/>
        <v>365</v>
      </c>
      <c r="L96" s="40">
        <f t="shared" si="18"/>
        <v>1</v>
      </c>
    </row>
    <row r="97" spans="1:12">
      <c r="A97" s="75" t="s">
        <v>554</v>
      </c>
      <c r="B97" s="75" t="s">
        <v>656</v>
      </c>
      <c r="C97" s="75" t="s">
        <v>657</v>
      </c>
      <c r="D97" s="5"/>
      <c r="E97" s="30">
        <v>365</v>
      </c>
      <c r="F97" s="5"/>
      <c r="G97" s="39"/>
      <c r="H97" s="39"/>
      <c r="I97" s="40">
        <f t="shared" si="16"/>
        <v>0</v>
      </c>
      <c r="J97" s="65"/>
      <c r="K97" s="41">
        <f t="shared" si="17"/>
        <v>365</v>
      </c>
      <c r="L97" s="40">
        <f t="shared" si="18"/>
        <v>1</v>
      </c>
    </row>
    <row r="98" spans="1:12">
      <c r="A98" s="76" t="s">
        <v>554</v>
      </c>
      <c r="B98" s="76" t="s">
        <v>666</v>
      </c>
      <c r="C98" s="76" t="s">
        <v>667</v>
      </c>
      <c r="D98" s="66"/>
      <c r="E98" s="31">
        <v>365</v>
      </c>
      <c r="F98" s="66"/>
      <c r="G98" s="42"/>
      <c r="H98" s="42"/>
      <c r="I98" s="43">
        <f t="shared" si="16"/>
        <v>0</v>
      </c>
      <c r="J98" s="67"/>
      <c r="K98" s="44">
        <f t="shared" si="17"/>
        <v>365</v>
      </c>
      <c r="L98" s="43">
        <f t="shared" si="18"/>
        <v>1</v>
      </c>
    </row>
    <row r="99" spans="1:12">
      <c r="A99" s="33"/>
      <c r="B99" s="34">
        <f>COUNTA(B84:B98)</f>
        <v>15</v>
      </c>
      <c r="C99" s="33"/>
      <c r="E99" s="38">
        <f>SUM(E84:E98)</f>
        <v>5475</v>
      </c>
      <c r="F99" s="45"/>
      <c r="G99" s="34">
        <f>COUNTA(G84:G98)</f>
        <v>0</v>
      </c>
      <c r="H99" s="38">
        <f>SUM(H84:H98)</f>
        <v>0</v>
      </c>
      <c r="I99" s="46">
        <f>H99/E99</f>
        <v>0</v>
      </c>
      <c r="J99" s="47"/>
      <c r="K99" s="55">
        <f>E99-H99</f>
        <v>5475</v>
      </c>
      <c r="L99" s="46">
        <f>K99/E99</f>
        <v>1</v>
      </c>
    </row>
    <row r="100" spans="1:12" ht="8.25" customHeight="1">
      <c r="A100" s="33"/>
      <c r="B100" s="33"/>
      <c r="C100" s="33"/>
      <c r="H100" s="39"/>
      <c r="I100" s="39"/>
      <c r="J100" s="39"/>
      <c r="K100" s="39"/>
      <c r="L100" s="39"/>
    </row>
    <row r="101" spans="1:12">
      <c r="A101" s="75" t="s">
        <v>682</v>
      </c>
      <c r="B101" s="75" t="s">
        <v>695</v>
      </c>
      <c r="C101" s="75" t="s">
        <v>696</v>
      </c>
      <c r="D101" s="5"/>
      <c r="E101" s="30">
        <v>365</v>
      </c>
      <c r="F101" s="5"/>
      <c r="G101" s="39"/>
      <c r="H101" s="39"/>
      <c r="I101" s="40">
        <f t="shared" ref="I101:I153" si="19">H101/E101</f>
        <v>0</v>
      </c>
      <c r="J101" s="65"/>
      <c r="K101" s="41">
        <f t="shared" ref="K101:K153" si="20">E101-H101</f>
        <v>365</v>
      </c>
      <c r="L101" s="40">
        <f t="shared" ref="L101:L153" si="21">K101/E101</f>
        <v>1</v>
      </c>
    </row>
    <row r="102" spans="1:12">
      <c r="A102" s="75" t="s">
        <v>682</v>
      </c>
      <c r="B102" s="75" t="s">
        <v>699</v>
      </c>
      <c r="C102" s="75" t="s">
        <v>700</v>
      </c>
      <c r="D102" s="5"/>
      <c r="E102" s="30">
        <v>365</v>
      </c>
      <c r="F102" s="5"/>
      <c r="G102" s="152" t="s">
        <v>32</v>
      </c>
      <c r="H102" s="39">
        <v>7</v>
      </c>
      <c r="I102" s="40">
        <f t="shared" ref="I102:I142" si="22">H102/E102</f>
        <v>1.9178082191780823E-2</v>
      </c>
      <c r="J102" s="65"/>
      <c r="K102" s="41">
        <f t="shared" ref="K102:K142" si="23">E102-H102</f>
        <v>358</v>
      </c>
      <c r="L102" s="40">
        <f t="shared" ref="L102:L142" si="24">K102/E102</f>
        <v>0.98082191780821915</v>
      </c>
    </row>
    <row r="103" spans="1:12">
      <c r="A103" s="75" t="s">
        <v>682</v>
      </c>
      <c r="B103" s="75" t="s">
        <v>709</v>
      </c>
      <c r="C103" s="75" t="s">
        <v>710</v>
      </c>
      <c r="D103" s="5"/>
      <c r="E103" s="30">
        <v>365</v>
      </c>
      <c r="F103" s="5"/>
      <c r="G103" s="39"/>
      <c r="H103" s="39"/>
      <c r="I103" s="40">
        <f t="shared" si="22"/>
        <v>0</v>
      </c>
      <c r="J103" s="65"/>
      <c r="K103" s="41">
        <f t="shared" si="23"/>
        <v>365</v>
      </c>
      <c r="L103" s="40">
        <f t="shared" si="24"/>
        <v>1</v>
      </c>
    </row>
    <row r="104" spans="1:12">
      <c r="A104" s="75" t="s">
        <v>682</v>
      </c>
      <c r="B104" s="75" t="s">
        <v>711</v>
      </c>
      <c r="C104" s="75" t="s">
        <v>712</v>
      </c>
      <c r="D104" s="5"/>
      <c r="E104" s="30">
        <v>365</v>
      </c>
      <c r="F104" s="5"/>
      <c r="G104" s="39"/>
      <c r="H104" s="39"/>
      <c r="I104" s="40">
        <f t="shared" si="22"/>
        <v>0</v>
      </c>
      <c r="J104" s="65"/>
      <c r="K104" s="41">
        <f t="shared" si="23"/>
        <v>365</v>
      </c>
      <c r="L104" s="40">
        <f t="shared" si="24"/>
        <v>1</v>
      </c>
    </row>
    <row r="105" spans="1:12">
      <c r="A105" s="75" t="s">
        <v>682</v>
      </c>
      <c r="B105" s="75" t="s">
        <v>713</v>
      </c>
      <c r="C105" s="75" t="s">
        <v>714</v>
      </c>
      <c r="D105" s="5"/>
      <c r="E105" s="30">
        <v>365</v>
      </c>
      <c r="F105" s="5"/>
      <c r="G105" s="39"/>
      <c r="H105" s="39"/>
      <c r="I105" s="40">
        <f t="shared" si="22"/>
        <v>0</v>
      </c>
      <c r="J105" s="65"/>
      <c r="K105" s="41">
        <f t="shared" si="23"/>
        <v>365</v>
      </c>
      <c r="L105" s="40">
        <f t="shared" si="24"/>
        <v>1</v>
      </c>
    </row>
    <row r="106" spans="1:12">
      <c r="A106" s="75" t="s">
        <v>682</v>
      </c>
      <c r="B106" s="75" t="s">
        <v>715</v>
      </c>
      <c r="C106" s="75" t="s">
        <v>716</v>
      </c>
      <c r="D106" s="5"/>
      <c r="E106" s="30">
        <v>365</v>
      </c>
      <c r="F106" s="5"/>
      <c r="G106" s="39"/>
      <c r="H106" s="39"/>
      <c r="I106" s="40">
        <f t="shared" si="22"/>
        <v>0</v>
      </c>
      <c r="J106" s="65"/>
      <c r="K106" s="41">
        <f t="shared" si="23"/>
        <v>365</v>
      </c>
      <c r="L106" s="40">
        <f t="shared" si="24"/>
        <v>1</v>
      </c>
    </row>
    <row r="107" spans="1:12">
      <c r="A107" s="75" t="s">
        <v>682</v>
      </c>
      <c r="B107" s="75" t="s">
        <v>721</v>
      </c>
      <c r="C107" s="75" t="s">
        <v>722</v>
      </c>
      <c r="D107" s="5"/>
      <c r="E107" s="30">
        <v>365</v>
      </c>
      <c r="F107" s="5"/>
      <c r="G107" s="39"/>
      <c r="H107" s="39"/>
      <c r="I107" s="40">
        <f t="shared" si="22"/>
        <v>0</v>
      </c>
      <c r="J107" s="65"/>
      <c r="K107" s="41">
        <f t="shared" si="23"/>
        <v>365</v>
      </c>
      <c r="L107" s="40">
        <f t="shared" si="24"/>
        <v>1</v>
      </c>
    </row>
    <row r="108" spans="1:12">
      <c r="A108" s="75" t="s">
        <v>682</v>
      </c>
      <c r="B108" s="75" t="s">
        <v>723</v>
      </c>
      <c r="C108" s="75" t="s">
        <v>724</v>
      </c>
      <c r="D108" s="5"/>
      <c r="E108" s="30">
        <v>365</v>
      </c>
      <c r="F108" s="5"/>
      <c r="G108" s="39"/>
      <c r="H108" s="39"/>
      <c r="I108" s="40">
        <f t="shared" si="22"/>
        <v>0</v>
      </c>
      <c r="J108" s="65"/>
      <c r="K108" s="41">
        <f t="shared" si="23"/>
        <v>365</v>
      </c>
      <c r="L108" s="40">
        <f t="shared" si="24"/>
        <v>1</v>
      </c>
    </row>
    <row r="109" spans="1:12">
      <c r="A109" s="75" t="s">
        <v>682</v>
      </c>
      <c r="B109" s="75" t="s">
        <v>725</v>
      </c>
      <c r="C109" s="75" t="s">
        <v>726</v>
      </c>
      <c r="D109" s="5"/>
      <c r="E109" s="30">
        <v>365</v>
      </c>
      <c r="F109" s="5"/>
      <c r="G109" s="39"/>
      <c r="H109" s="39"/>
      <c r="I109" s="40">
        <f t="shared" si="22"/>
        <v>0</v>
      </c>
      <c r="J109" s="65"/>
      <c r="K109" s="41">
        <f t="shared" si="23"/>
        <v>365</v>
      </c>
      <c r="L109" s="40">
        <f t="shared" si="24"/>
        <v>1</v>
      </c>
    </row>
    <row r="110" spans="1:12">
      <c r="A110" s="75" t="s">
        <v>682</v>
      </c>
      <c r="B110" s="75" t="s">
        <v>731</v>
      </c>
      <c r="C110" s="75" t="s">
        <v>732</v>
      </c>
      <c r="D110" s="5"/>
      <c r="E110" s="30">
        <v>365</v>
      </c>
      <c r="F110" s="5"/>
      <c r="G110" s="39"/>
      <c r="H110" s="39"/>
      <c r="I110" s="40">
        <f t="shared" si="22"/>
        <v>0</v>
      </c>
      <c r="J110" s="65"/>
      <c r="K110" s="41">
        <f t="shared" si="23"/>
        <v>365</v>
      </c>
      <c r="L110" s="40">
        <f t="shared" si="24"/>
        <v>1</v>
      </c>
    </row>
    <row r="111" spans="1:12">
      <c r="A111" s="75" t="s">
        <v>682</v>
      </c>
      <c r="B111" s="75" t="s">
        <v>737</v>
      </c>
      <c r="C111" s="75" t="s">
        <v>738</v>
      </c>
      <c r="D111" s="5"/>
      <c r="E111" s="30">
        <v>365</v>
      </c>
      <c r="F111" s="5"/>
      <c r="G111" s="39"/>
      <c r="H111" s="39"/>
      <c r="I111" s="40">
        <f t="shared" si="22"/>
        <v>0</v>
      </c>
      <c r="J111" s="65"/>
      <c r="K111" s="41">
        <f t="shared" si="23"/>
        <v>365</v>
      </c>
      <c r="L111" s="40">
        <f t="shared" si="24"/>
        <v>1</v>
      </c>
    </row>
    <row r="112" spans="1:12">
      <c r="A112" s="75" t="s">
        <v>682</v>
      </c>
      <c r="B112" s="75" t="s">
        <v>743</v>
      </c>
      <c r="C112" s="75" t="s">
        <v>744</v>
      </c>
      <c r="D112" s="5"/>
      <c r="E112" s="30">
        <v>365</v>
      </c>
      <c r="F112" s="5"/>
      <c r="G112" s="152" t="s">
        <v>32</v>
      </c>
      <c r="H112" s="39">
        <v>7</v>
      </c>
      <c r="I112" s="40">
        <f t="shared" si="22"/>
        <v>1.9178082191780823E-2</v>
      </c>
      <c r="J112" s="65"/>
      <c r="K112" s="41">
        <f t="shared" si="23"/>
        <v>358</v>
      </c>
      <c r="L112" s="40">
        <f t="shared" si="24"/>
        <v>0.98082191780821915</v>
      </c>
    </row>
    <row r="113" spans="1:12">
      <c r="A113" s="75" t="s">
        <v>682</v>
      </c>
      <c r="B113" s="75" t="s">
        <v>745</v>
      </c>
      <c r="C113" s="75" t="s">
        <v>746</v>
      </c>
      <c r="D113" s="5"/>
      <c r="E113" s="30">
        <v>365</v>
      </c>
      <c r="F113" s="5"/>
      <c r="G113" s="39"/>
      <c r="H113" s="39"/>
      <c r="I113" s="40">
        <f t="shared" si="22"/>
        <v>0</v>
      </c>
      <c r="J113" s="65"/>
      <c r="K113" s="41">
        <f t="shared" si="23"/>
        <v>365</v>
      </c>
      <c r="L113" s="40">
        <f t="shared" si="24"/>
        <v>1</v>
      </c>
    </row>
    <row r="114" spans="1:12">
      <c r="A114" s="75" t="s">
        <v>682</v>
      </c>
      <c r="B114" s="75" t="s">
        <v>753</v>
      </c>
      <c r="C114" s="75" t="s">
        <v>754</v>
      </c>
      <c r="D114" s="5"/>
      <c r="E114" s="30">
        <v>365</v>
      </c>
      <c r="F114" s="5"/>
      <c r="G114" s="152" t="s">
        <v>32</v>
      </c>
      <c r="H114" s="39">
        <v>7</v>
      </c>
      <c r="I114" s="40">
        <f t="shared" si="22"/>
        <v>1.9178082191780823E-2</v>
      </c>
      <c r="J114" s="65"/>
      <c r="K114" s="41">
        <f t="shared" si="23"/>
        <v>358</v>
      </c>
      <c r="L114" s="40">
        <f t="shared" si="24"/>
        <v>0.98082191780821915</v>
      </c>
    </row>
    <row r="115" spans="1:12">
      <c r="A115" s="75" t="s">
        <v>682</v>
      </c>
      <c r="B115" s="75" t="s">
        <v>755</v>
      </c>
      <c r="C115" s="75" t="s">
        <v>756</v>
      </c>
      <c r="D115" s="5"/>
      <c r="E115" s="30">
        <v>365</v>
      </c>
      <c r="F115" s="5"/>
      <c r="G115" s="152" t="s">
        <v>32</v>
      </c>
      <c r="H115" s="39">
        <v>7</v>
      </c>
      <c r="I115" s="40">
        <f t="shared" si="22"/>
        <v>1.9178082191780823E-2</v>
      </c>
      <c r="J115" s="65"/>
      <c r="K115" s="41">
        <f t="shared" si="23"/>
        <v>358</v>
      </c>
      <c r="L115" s="40">
        <f t="shared" si="24"/>
        <v>0.98082191780821915</v>
      </c>
    </row>
    <row r="116" spans="1:12">
      <c r="A116" s="75" t="s">
        <v>682</v>
      </c>
      <c r="B116" s="75" t="s">
        <v>757</v>
      </c>
      <c r="C116" s="75" t="s">
        <v>758</v>
      </c>
      <c r="D116" s="5"/>
      <c r="E116" s="30">
        <v>365</v>
      </c>
      <c r="F116" s="5"/>
      <c r="G116" s="152" t="s">
        <v>32</v>
      </c>
      <c r="H116" s="39">
        <v>7</v>
      </c>
      <c r="I116" s="40">
        <f t="shared" si="22"/>
        <v>1.9178082191780823E-2</v>
      </c>
      <c r="J116" s="65"/>
      <c r="K116" s="41">
        <f t="shared" si="23"/>
        <v>358</v>
      </c>
      <c r="L116" s="40">
        <f t="shared" si="24"/>
        <v>0.98082191780821915</v>
      </c>
    </row>
    <row r="117" spans="1:12">
      <c r="A117" s="75" t="s">
        <v>682</v>
      </c>
      <c r="B117" s="75" t="s">
        <v>759</v>
      </c>
      <c r="C117" s="75" t="s">
        <v>760</v>
      </c>
      <c r="D117" s="5"/>
      <c r="E117" s="30">
        <v>365</v>
      </c>
      <c r="F117" s="5"/>
      <c r="G117" s="152" t="s">
        <v>32</v>
      </c>
      <c r="H117" s="39">
        <v>7</v>
      </c>
      <c r="I117" s="40">
        <f t="shared" si="22"/>
        <v>1.9178082191780823E-2</v>
      </c>
      <c r="J117" s="65"/>
      <c r="K117" s="41">
        <f t="shared" si="23"/>
        <v>358</v>
      </c>
      <c r="L117" s="40">
        <f t="shared" si="24"/>
        <v>0.98082191780821915</v>
      </c>
    </row>
    <row r="118" spans="1:12">
      <c r="A118" s="75" t="s">
        <v>682</v>
      </c>
      <c r="B118" s="75" t="s">
        <v>761</v>
      </c>
      <c r="C118" s="75" t="s">
        <v>762</v>
      </c>
      <c r="D118" s="5"/>
      <c r="E118" s="30">
        <v>365</v>
      </c>
      <c r="F118" s="5"/>
      <c r="G118" s="152" t="s">
        <v>32</v>
      </c>
      <c r="H118" s="39">
        <v>7</v>
      </c>
      <c r="I118" s="40">
        <f t="shared" si="22"/>
        <v>1.9178082191780823E-2</v>
      </c>
      <c r="J118" s="65"/>
      <c r="K118" s="41">
        <f t="shared" si="23"/>
        <v>358</v>
      </c>
      <c r="L118" s="40">
        <f t="shared" si="24"/>
        <v>0.98082191780821915</v>
      </c>
    </row>
    <row r="119" spans="1:12">
      <c r="A119" s="75" t="s">
        <v>682</v>
      </c>
      <c r="B119" s="75" t="s">
        <v>765</v>
      </c>
      <c r="C119" s="75" t="s">
        <v>766</v>
      </c>
      <c r="D119" s="5"/>
      <c r="E119" s="30">
        <v>365</v>
      </c>
      <c r="F119" s="5"/>
      <c r="G119" s="152" t="s">
        <v>32</v>
      </c>
      <c r="H119" s="39">
        <v>7</v>
      </c>
      <c r="I119" s="40">
        <f t="shared" si="22"/>
        <v>1.9178082191780823E-2</v>
      </c>
      <c r="J119" s="65"/>
      <c r="K119" s="41">
        <f t="shared" si="23"/>
        <v>358</v>
      </c>
      <c r="L119" s="40">
        <f t="shared" si="24"/>
        <v>0.98082191780821915</v>
      </c>
    </row>
    <row r="120" spans="1:12">
      <c r="A120" s="75" t="s">
        <v>682</v>
      </c>
      <c r="B120" s="75" t="s">
        <v>792</v>
      </c>
      <c r="C120" s="75" t="s">
        <v>793</v>
      </c>
      <c r="D120" s="5"/>
      <c r="E120" s="30">
        <v>365</v>
      </c>
      <c r="F120" s="5"/>
      <c r="G120" s="152" t="s">
        <v>32</v>
      </c>
      <c r="H120" s="39">
        <v>7</v>
      </c>
      <c r="I120" s="40">
        <f t="shared" si="22"/>
        <v>1.9178082191780823E-2</v>
      </c>
      <c r="J120" s="65"/>
      <c r="K120" s="41">
        <f t="shared" si="23"/>
        <v>358</v>
      </c>
      <c r="L120" s="40">
        <f t="shared" si="24"/>
        <v>0.98082191780821915</v>
      </c>
    </row>
    <row r="121" spans="1:12">
      <c r="A121" s="75" t="s">
        <v>682</v>
      </c>
      <c r="B121" s="75" t="s">
        <v>805</v>
      </c>
      <c r="C121" s="75" t="s">
        <v>806</v>
      </c>
      <c r="D121" s="5"/>
      <c r="E121" s="30">
        <v>365</v>
      </c>
      <c r="F121" s="5"/>
      <c r="G121" s="152" t="s">
        <v>32</v>
      </c>
      <c r="H121" s="39">
        <v>7</v>
      </c>
      <c r="I121" s="40">
        <f t="shared" si="22"/>
        <v>1.9178082191780823E-2</v>
      </c>
      <c r="J121" s="65"/>
      <c r="K121" s="41">
        <f t="shared" si="23"/>
        <v>358</v>
      </c>
      <c r="L121" s="40">
        <f t="shared" si="24"/>
        <v>0.98082191780821915</v>
      </c>
    </row>
    <row r="122" spans="1:12">
      <c r="A122" s="75" t="s">
        <v>682</v>
      </c>
      <c r="B122" s="75" t="s">
        <v>811</v>
      </c>
      <c r="C122" s="75" t="s">
        <v>812</v>
      </c>
      <c r="D122" s="5"/>
      <c r="E122" s="30">
        <v>365</v>
      </c>
      <c r="F122" s="5"/>
      <c r="G122" s="39"/>
      <c r="H122" s="39"/>
      <c r="I122" s="40">
        <f t="shared" si="22"/>
        <v>0</v>
      </c>
      <c r="J122" s="65"/>
      <c r="K122" s="41">
        <f t="shared" si="23"/>
        <v>365</v>
      </c>
      <c r="L122" s="40">
        <f t="shared" si="24"/>
        <v>1</v>
      </c>
    </row>
    <row r="123" spans="1:12">
      <c r="A123" s="75" t="s">
        <v>682</v>
      </c>
      <c r="B123" s="75" t="s">
        <v>813</v>
      </c>
      <c r="C123" s="75" t="s">
        <v>814</v>
      </c>
      <c r="D123" s="5"/>
      <c r="E123" s="30">
        <v>365</v>
      </c>
      <c r="F123" s="5"/>
      <c r="G123" s="39"/>
      <c r="H123" s="39"/>
      <c r="I123" s="40">
        <f t="shared" si="22"/>
        <v>0</v>
      </c>
      <c r="J123" s="65"/>
      <c r="K123" s="41">
        <f t="shared" si="23"/>
        <v>365</v>
      </c>
      <c r="L123" s="40">
        <f t="shared" si="24"/>
        <v>1</v>
      </c>
    </row>
    <row r="124" spans="1:12">
      <c r="A124" s="75" t="s">
        <v>682</v>
      </c>
      <c r="B124" s="75" t="s">
        <v>821</v>
      </c>
      <c r="C124" s="75" t="s">
        <v>822</v>
      </c>
      <c r="D124" s="5"/>
      <c r="E124" s="30">
        <v>365</v>
      </c>
      <c r="F124" s="5"/>
      <c r="G124" s="152" t="s">
        <v>32</v>
      </c>
      <c r="H124" s="39">
        <v>7</v>
      </c>
      <c r="I124" s="40">
        <f t="shared" si="22"/>
        <v>1.9178082191780823E-2</v>
      </c>
      <c r="J124" s="65"/>
      <c r="K124" s="41">
        <f t="shared" si="23"/>
        <v>358</v>
      </c>
      <c r="L124" s="40">
        <f t="shared" si="24"/>
        <v>0.98082191780821915</v>
      </c>
    </row>
    <row r="125" spans="1:12">
      <c r="A125" s="75" t="s">
        <v>682</v>
      </c>
      <c r="B125" s="75" t="s">
        <v>823</v>
      </c>
      <c r="C125" s="75" t="s">
        <v>824</v>
      </c>
      <c r="D125" s="5"/>
      <c r="E125" s="30">
        <v>365</v>
      </c>
      <c r="F125" s="5"/>
      <c r="G125" s="152" t="s">
        <v>32</v>
      </c>
      <c r="H125" s="39">
        <v>7</v>
      </c>
      <c r="I125" s="40">
        <f t="shared" si="22"/>
        <v>1.9178082191780823E-2</v>
      </c>
      <c r="J125" s="65"/>
      <c r="K125" s="41">
        <f t="shared" si="23"/>
        <v>358</v>
      </c>
      <c r="L125" s="40">
        <f t="shared" si="24"/>
        <v>0.98082191780821915</v>
      </c>
    </row>
    <row r="126" spans="1:12">
      <c r="A126" s="75" t="s">
        <v>682</v>
      </c>
      <c r="B126" s="75" t="s">
        <v>825</v>
      </c>
      <c r="C126" s="75" t="s">
        <v>826</v>
      </c>
      <c r="D126" s="5"/>
      <c r="E126" s="30">
        <v>365</v>
      </c>
      <c r="F126" s="5"/>
      <c r="G126" s="152" t="s">
        <v>32</v>
      </c>
      <c r="H126" s="39">
        <v>7</v>
      </c>
      <c r="I126" s="40">
        <f t="shared" si="22"/>
        <v>1.9178082191780823E-2</v>
      </c>
      <c r="J126" s="65"/>
      <c r="K126" s="41">
        <f t="shared" si="23"/>
        <v>358</v>
      </c>
      <c r="L126" s="40">
        <f t="shared" si="24"/>
        <v>0.98082191780821915</v>
      </c>
    </row>
    <row r="127" spans="1:12">
      <c r="A127" s="75" t="s">
        <v>682</v>
      </c>
      <c r="B127" s="75" t="s">
        <v>829</v>
      </c>
      <c r="C127" s="75" t="s">
        <v>830</v>
      </c>
      <c r="D127" s="5"/>
      <c r="E127" s="30">
        <v>365</v>
      </c>
      <c r="F127" s="5"/>
      <c r="G127" s="39"/>
      <c r="H127" s="39"/>
      <c r="I127" s="40">
        <f t="shared" si="22"/>
        <v>0</v>
      </c>
      <c r="J127" s="65"/>
      <c r="K127" s="41">
        <f t="shared" si="23"/>
        <v>365</v>
      </c>
      <c r="L127" s="40">
        <f t="shared" si="24"/>
        <v>1</v>
      </c>
    </row>
    <row r="128" spans="1:12">
      <c r="A128" s="75" t="s">
        <v>682</v>
      </c>
      <c r="B128" s="75" t="s">
        <v>831</v>
      </c>
      <c r="C128" s="75" t="s">
        <v>832</v>
      </c>
      <c r="D128" s="5"/>
      <c r="E128" s="30">
        <v>365</v>
      </c>
      <c r="F128" s="5"/>
      <c r="G128" s="39"/>
      <c r="H128" s="39"/>
      <c r="I128" s="40">
        <f t="shared" si="22"/>
        <v>0</v>
      </c>
      <c r="J128" s="65"/>
      <c r="K128" s="41">
        <f t="shared" si="23"/>
        <v>365</v>
      </c>
      <c r="L128" s="40">
        <f t="shared" si="24"/>
        <v>1</v>
      </c>
    </row>
    <row r="129" spans="1:12">
      <c r="A129" s="75" t="s">
        <v>682</v>
      </c>
      <c r="B129" s="75" t="s">
        <v>833</v>
      </c>
      <c r="C129" s="75" t="s">
        <v>834</v>
      </c>
      <c r="D129" s="5"/>
      <c r="E129" s="30">
        <v>365</v>
      </c>
      <c r="F129" s="5"/>
      <c r="G129" s="39"/>
      <c r="H129" s="39"/>
      <c r="I129" s="40">
        <f t="shared" si="22"/>
        <v>0</v>
      </c>
      <c r="J129" s="65"/>
      <c r="K129" s="41">
        <f t="shared" si="23"/>
        <v>365</v>
      </c>
      <c r="L129" s="40">
        <f t="shared" si="24"/>
        <v>1</v>
      </c>
    </row>
    <row r="130" spans="1:12">
      <c r="A130" s="75" t="s">
        <v>682</v>
      </c>
      <c r="B130" s="75" t="s">
        <v>843</v>
      </c>
      <c r="C130" s="75" t="s">
        <v>844</v>
      </c>
      <c r="D130" s="5"/>
      <c r="E130" s="30">
        <v>365</v>
      </c>
      <c r="F130" s="5"/>
      <c r="G130" s="152" t="s">
        <v>32</v>
      </c>
      <c r="H130" s="39">
        <v>7</v>
      </c>
      <c r="I130" s="40">
        <f t="shared" si="22"/>
        <v>1.9178082191780823E-2</v>
      </c>
      <c r="J130" s="65"/>
      <c r="K130" s="41">
        <f t="shared" si="23"/>
        <v>358</v>
      </c>
      <c r="L130" s="40">
        <f t="shared" si="24"/>
        <v>0.98082191780821915</v>
      </c>
    </row>
    <row r="131" spans="1:12">
      <c r="A131" s="75" t="s">
        <v>682</v>
      </c>
      <c r="B131" s="75" t="s">
        <v>845</v>
      </c>
      <c r="C131" s="75" t="s">
        <v>846</v>
      </c>
      <c r="D131" s="5"/>
      <c r="E131" s="30">
        <v>365</v>
      </c>
      <c r="F131" s="5"/>
      <c r="G131" s="39"/>
      <c r="H131" s="39"/>
      <c r="I131" s="40">
        <f t="shared" si="22"/>
        <v>0</v>
      </c>
      <c r="J131" s="65"/>
      <c r="K131" s="41">
        <f t="shared" si="23"/>
        <v>365</v>
      </c>
      <c r="L131" s="40">
        <f t="shared" si="24"/>
        <v>1</v>
      </c>
    </row>
    <row r="132" spans="1:12">
      <c r="A132" s="75" t="s">
        <v>682</v>
      </c>
      <c r="B132" s="75" t="s">
        <v>847</v>
      </c>
      <c r="C132" s="75" t="s">
        <v>483</v>
      </c>
      <c r="D132" s="5"/>
      <c r="E132" s="30">
        <v>365</v>
      </c>
      <c r="F132" s="5"/>
      <c r="G132" s="39"/>
      <c r="H132" s="39"/>
      <c r="I132" s="40">
        <f t="shared" si="22"/>
        <v>0</v>
      </c>
      <c r="J132" s="65"/>
      <c r="K132" s="41">
        <f t="shared" si="23"/>
        <v>365</v>
      </c>
      <c r="L132" s="40">
        <f t="shared" si="24"/>
        <v>1</v>
      </c>
    </row>
    <row r="133" spans="1:12">
      <c r="A133" s="75" t="s">
        <v>682</v>
      </c>
      <c r="B133" s="75" t="s">
        <v>854</v>
      </c>
      <c r="C133" s="75" t="s">
        <v>855</v>
      </c>
      <c r="D133" s="5"/>
      <c r="E133" s="30">
        <v>365</v>
      </c>
      <c r="F133" s="5"/>
      <c r="G133" s="39"/>
      <c r="H133" s="39"/>
      <c r="I133" s="40">
        <f t="shared" si="22"/>
        <v>0</v>
      </c>
      <c r="J133" s="65"/>
      <c r="K133" s="41">
        <f t="shared" si="23"/>
        <v>365</v>
      </c>
      <c r="L133" s="40">
        <f t="shared" si="24"/>
        <v>1</v>
      </c>
    </row>
    <row r="134" spans="1:12">
      <c r="A134" s="75" t="s">
        <v>682</v>
      </c>
      <c r="B134" s="75" t="s">
        <v>858</v>
      </c>
      <c r="C134" s="75" t="s">
        <v>859</v>
      </c>
      <c r="D134" s="5"/>
      <c r="E134" s="30">
        <v>365</v>
      </c>
      <c r="F134" s="5"/>
      <c r="G134" s="39"/>
      <c r="H134" s="39"/>
      <c r="I134" s="40">
        <f t="shared" si="22"/>
        <v>0</v>
      </c>
      <c r="J134" s="65"/>
      <c r="K134" s="41">
        <f t="shared" si="23"/>
        <v>365</v>
      </c>
      <c r="L134" s="40">
        <f t="shared" si="24"/>
        <v>1</v>
      </c>
    </row>
    <row r="135" spans="1:12">
      <c r="A135" s="75" t="s">
        <v>682</v>
      </c>
      <c r="B135" s="75" t="s">
        <v>862</v>
      </c>
      <c r="C135" s="75" t="s">
        <v>863</v>
      </c>
      <c r="D135" s="5"/>
      <c r="E135" s="30">
        <v>365</v>
      </c>
      <c r="F135" s="5"/>
      <c r="G135" s="39"/>
      <c r="H135" s="39"/>
      <c r="I135" s="40">
        <f t="shared" si="22"/>
        <v>0</v>
      </c>
      <c r="J135" s="65"/>
      <c r="K135" s="41">
        <f t="shared" si="23"/>
        <v>365</v>
      </c>
      <c r="L135" s="40">
        <f t="shared" si="24"/>
        <v>1</v>
      </c>
    </row>
    <row r="136" spans="1:12">
      <c r="A136" s="75" t="s">
        <v>682</v>
      </c>
      <c r="B136" s="75" t="s">
        <v>864</v>
      </c>
      <c r="C136" s="75" t="s">
        <v>865</v>
      </c>
      <c r="D136" s="5"/>
      <c r="E136" s="30">
        <v>365</v>
      </c>
      <c r="F136" s="5"/>
      <c r="G136" s="39"/>
      <c r="H136" s="39"/>
      <c r="I136" s="40">
        <f t="shared" si="22"/>
        <v>0</v>
      </c>
      <c r="J136" s="65"/>
      <c r="K136" s="41">
        <f t="shared" si="23"/>
        <v>365</v>
      </c>
      <c r="L136" s="40">
        <f t="shared" si="24"/>
        <v>1</v>
      </c>
    </row>
    <row r="137" spans="1:12">
      <c r="A137" s="75" t="s">
        <v>682</v>
      </c>
      <c r="B137" s="75" t="s">
        <v>866</v>
      </c>
      <c r="C137" s="75" t="s">
        <v>867</v>
      </c>
      <c r="D137" s="5"/>
      <c r="E137" s="30">
        <v>365</v>
      </c>
      <c r="F137" s="5"/>
      <c r="G137" s="39"/>
      <c r="H137" s="39"/>
      <c r="I137" s="40">
        <f t="shared" si="22"/>
        <v>0</v>
      </c>
      <c r="J137" s="65"/>
      <c r="K137" s="41">
        <f t="shared" si="23"/>
        <v>365</v>
      </c>
      <c r="L137" s="40">
        <f t="shared" si="24"/>
        <v>1</v>
      </c>
    </row>
    <row r="138" spans="1:12">
      <c r="A138" s="75" t="s">
        <v>682</v>
      </c>
      <c r="B138" s="75" t="s">
        <v>868</v>
      </c>
      <c r="C138" s="75" t="s">
        <v>869</v>
      </c>
      <c r="D138" s="5"/>
      <c r="E138" s="30">
        <v>365</v>
      </c>
      <c r="F138" s="5"/>
      <c r="G138" s="39"/>
      <c r="H138" s="39"/>
      <c r="I138" s="40">
        <f t="shared" si="22"/>
        <v>0</v>
      </c>
      <c r="J138" s="65"/>
      <c r="K138" s="41">
        <f t="shared" si="23"/>
        <v>365</v>
      </c>
      <c r="L138" s="40">
        <f t="shared" si="24"/>
        <v>1</v>
      </c>
    </row>
    <row r="139" spans="1:12">
      <c r="A139" s="75" t="s">
        <v>682</v>
      </c>
      <c r="B139" s="75" t="s">
        <v>870</v>
      </c>
      <c r="C139" s="75" t="s">
        <v>871</v>
      </c>
      <c r="D139" s="5"/>
      <c r="E139" s="30">
        <v>365</v>
      </c>
      <c r="F139" s="5"/>
      <c r="G139" s="39"/>
      <c r="H139" s="39"/>
      <c r="I139" s="40">
        <f t="shared" si="22"/>
        <v>0</v>
      </c>
      <c r="J139" s="65"/>
      <c r="K139" s="41">
        <f t="shared" si="23"/>
        <v>365</v>
      </c>
      <c r="L139" s="40">
        <f t="shared" si="24"/>
        <v>1</v>
      </c>
    </row>
    <row r="140" spans="1:12">
      <c r="A140" s="75" t="s">
        <v>682</v>
      </c>
      <c r="B140" s="75" t="s">
        <v>884</v>
      </c>
      <c r="C140" s="75" t="s">
        <v>885</v>
      </c>
      <c r="D140" s="5"/>
      <c r="E140" s="30">
        <v>365</v>
      </c>
      <c r="F140" s="5"/>
      <c r="G140" s="39"/>
      <c r="H140" s="39"/>
      <c r="I140" s="40">
        <f t="shared" si="22"/>
        <v>0</v>
      </c>
      <c r="J140" s="65"/>
      <c r="K140" s="41">
        <f t="shared" si="23"/>
        <v>365</v>
      </c>
      <c r="L140" s="40">
        <f t="shared" si="24"/>
        <v>1</v>
      </c>
    </row>
    <row r="141" spans="1:12">
      <c r="A141" s="75" t="s">
        <v>682</v>
      </c>
      <c r="B141" s="75" t="s">
        <v>890</v>
      </c>
      <c r="C141" s="75" t="s">
        <v>891</v>
      </c>
      <c r="D141" s="5"/>
      <c r="E141" s="30">
        <v>365</v>
      </c>
      <c r="F141" s="5"/>
      <c r="G141" s="39"/>
      <c r="H141" s="39"/>
      <c r="I141" s="40">
        <f t="shared" si="22"/>
        <v>0</v>
      </c>
      <c r="J141" s="65"/>
      <c r="K141" s="41">
        <f t="shared" si="23"/>
        <v>365</v>
      </c>
      <c r="L141" s="40">
        <f t="shared" si="24"/>
        <v>1</v>
      </c>
    </row>
    <row r="142" spans="1:12">
      <c r="A142" s="75" t="s">
        <v>682</v>
      </c>
      <c r="B142" s="75" t="s">
        <v>894</v>
      </c>
      <c r="C142" s="75" t="s">
        <v>895</v>
      </c>
      <c r="D142" s="5"/>
      <c r="E142" s="30">
        <v>365</v>
      </c>
      <c r="F142" s="5"/>
      <c r="G142" s="39"/>
      <c r="H142" s="39"/>
      <c r="I142" s="40">
        <f t="shared" si="22"/>
        <v>0</v>
      </c>
      <c r="J142" s="65"/>
      <c r="K142" s="41">
        <f t="shared" si="23"/>
        <v>365</v>
      </c>
      <c r="L142" s="40">
        <f t="shared" si="24"/>
        <v>1</v>
      </c>
    </row>
    <row r="143" spans="1:12">
      <c r="A143" s="75" t="s">
        <v>682</v>
      </c>
      <c r="B143" s="75" t="s">
        <v>896</v>
      </c>
      <c r="C143" s="75" t="s">
        <v>897</v>
      </c>
      <c r="D143" s="5"/>
      <c r="E143" s="30">
        <v>365</v>
      </c>
      <c r="F143" s="5"/>
      <c r="G143" s="39"/>
      <c r="H143" s="39"/>
      <c r="I143" s="40">
        <f t="shared" si="19"/>
        <v>0</v>
      </c>
      <c r="J143" s="65"/>
      <c r="K143" s="41">
        <f t="shared" si="20"/>
        <v>365</v>
      </c>
      <c r="L143" s="40">
        <f t="shared" si="21"/>
        <v>1</v>
      </c>
    </row>
    <row r="144" spans="1:12">
      <c r="A144" s="75" t="s">
        <v>682</v>
      </c>
      <c r="B144" s="75" t="s">
        <v>898</v>
      </c>
      <c r="C144" s="75" t="s">
        <v>899</v>
      </c>
      <c r="D144" s="5"/>
      <c r="E144" s="30">
        <v>365</v>
      </c>
      <c r="F144" s="5"/>
      <c r="G144" s="13"/>
      <c r="H144" s="39"/>
      <c r="I144" s="40">
        <f t="shared" si="19"/>
        <v>0</v>
      </c>
      <c r="J144" s="65"/>
      <c r="K144" s="41">
        <f t="shared" si="20"/>
        <v>365</v>
      </c>
      <c r="L144" s="40">
        <f t="shared" si="21"/>
        <v>1</v>
      </c>
    </row>
    <row r="145" spans="1:12">
      <c r="A145" s="75" t="s">
        <v>682</v>
      </c>
      <c r="B145" s="75" t="s">
        <v>907</v>
      </c>
      <c r="C145" s="75" t="s">
        <v>908</v>
      </c>
      <c r="D145" s="5"/>
      <c r="E145" s="30">
        <v>365</v>
      </c>
      <c r="F145" s="5"/>
      <c r="G145" s="13" t="s">
        <v>32</v>
      </c>
      <c r="H145" s="39">
        <v>7</v>
      </c>
      <c r="I145" s="40">
        <f t="shared" si="19"/>
        <v>1.9178082191780823E-2</v>
      </c>
      <c r="J145" s="65"/>
      <c r="K145" s="41">
        <f t="shared" si="20"/>
        <v>358</v>
      </c>
      <c r="L145" s="40">
        <f t="shared" si="21"/>
        <v>0.98082191780821915</v>
      </c>
    </row>
    <row r="146" spans="1:12">
      <c r="A146" s="75" t="s">
        <v>682</v>
      </c>
      <c r="B146" s="75" t="s">
        <v>909</v>
      </c>
      <c r="C146" s="75" t="s">
        <v>910</v>
      </c>
      <c r="D146" s="5"/>
      <c r="E146" s="30">
        <v>365</v>
      </c>
      <c r="F146" s="5"/>
      <c r="G146" s="39"/>
      <c r="H146" s="39"/>
      <c r="I146" s="40">
        <f t="shared" si="19"/>
        <v>0</v>
      </c>
      <c r="J146" s="65"/>
      <c r="K146" s="41">
        <f t="shared" si="20"/>
        <v>365</v>
      </c>
      <c r="L146" s="40">
        <f t="shared" si="21"/>
        <v>1</v>
      </c>
    </row>
    <row r="147" spans="1:12">
      <c r="A147" s="75" t="s">
        <v>682</v>
      </c>
      <c r="B147" s="75" t="s">
        <v>911</v>
      </c>
      <c r="C147" s="75" t="s">
        <v>912</v>
      </c>
      <c r="D147" s="5"/>
      <c r="E147" s="30">
        <v>365</v>
      </c>
      <c r="F147" s="5"/>
      <c r="G147" s="39"/>
      <c r="H147" s="39"/>
      <c r="I147" s="40">
        <f t="shared" si="19"/>
        <v>0</v>
      </c>
      <c r="J147" s="65"/>
      <c r="K147" s="41">
        <f t="shared" si="20"/>
        <v>365</v>
      </c>
      <c r="L147" s="40">
        <f t="shared" si="21"/>
        <v>1</v>
      </c>
    </row>
    <row r="148" spans="1:12">
      <c r="A148" s="75" t="s">
        <v>682</v>
      </c>
      <c r="B148" s="75" t="s">
        <v>913</v>
      </c>
      <c r="C148" s="75" t="s">
        <v>914</v>
      </c>
      <c r="D148" s="5"/>
      <c r="E148" s="30">
        <v>365</v>
      </c>
      <c r="F148" s="5"/>
      <c r="G148" s="13" t="s">
        <v>32</v>
      </c>
      <c r="H148" s="39">
        <v>7</v>
      </c>
      <c r="I148" s="40">
        <f t="shared" si="19"/>
        <v>1.9178082191780823E-2</v>
      </c>
      <c r="J148" s="65"/>
      <c r="K148" s="41">
        <f t="shared" si="20"/>
        <v>358</v>
      </c>
      <c r="L148" s="40">
        <f t="shared" si="21"/>
        <v>0.98082191780821915</v>
      </c>
    </row>
    <row r="149" spans="1:12">
      <c r="A149" s="75" t="s">
        <v>682</v>
      </c>
      <c r="B149" s="75" t="s">
        <v>915</v>
      </c>
      <c r="C149" s="75" t="s">
        <v>916</v>
      </c>
      <c r="D149" s="5"/>
      <c r="E149" s="30">
        <v>365</v>
      </c>
      <c r="F149" s="5"/>
      <c r="G149" s="39"/>
      <c r="H149" s="39"/>
      <c r="I149" s="40">
        <f t="shared" si="19"/>
        <v>0</v>
      </c>
      <c r="J149" s="65"/>
      <c r="K149" s="41">
        <f t="shared" si="20"/>
        <v>365</v>
      </c>
      <c r="L149" s="40">
        <f t="shared" si="21"/>
        <v>1</v>
      </c>
    </row>
    <row r="150" spans="1:12">
      <c r="A150" s="75" t="s">
        <v>682</v>
      </c>
      <c r="B150" s="75" t="s">
        <v>917</v>
      </c>
      <c r="C150" s="75" t="s">
        <v>918</v>
      </c>
      <c r="D150" s="5"/>
      <c r="E150" s="30">
        <v>365</v>
      </c>
      <c r="F150" s="5"/>
      <c r="G150" s="39"/>
      <c r="H150" s="39"/>
      <c r="I150" s="40">
        <f t="shared" si="19"/>
        <v>0</v>
      </c>
      <c r="J150" s="65"/>
      <c r="K150" s="41">
        <f t="shared" si="20"/>
        <v>365</v>
      </c>
      <c r="L150" s="40">
        <f t="shared" si="21"/>
        <v>1</v>
      </c>
    </row>
    <row r="151" spans="1:12">
      <c r="A151" s="75" t="s">
        <v>682</v>
      </c>
      <c r="B151" s="75" t="s">
        <v>919</v>
      </c>
      <c r="C151" s="75" t="s">
        <v>920</v>
      </c>
      <c r="D151" s="5"/>
      <c r="E151" s="30">
        <v>365</v>
      </c>
      <c r="F151" s="5"/>
      <c r="G151" s="13" t="s">
        <v>32</v>
      </c>
      <c r="H151" s="39">
        <v>7</v>
      </c>
      <c r="I151" s="40">
        <f t="shared" si="19"/>
        <v>1.9178082191780823E-2</v>
      </c>
      <c r="J151" s="65"/>
      <c r="K151" s="41">
        <f t="shared" si="20"/>
        <v>358</v>
      </c>
      <c r="L151" s="40">
        <f t="shared" si="21"/>
        <v>0.98082191780821915</v>
      </c>
    </row>
    <row r="152" spans="1:12">
      <c r="A152" s="75" t="s">
        <v>682</v>
      </c>
      <c r="B152" s="75" t="s">
        <v>921</v>
      </c>
      <c r="C152" s="75" t="s">
        <v>922</v>
      </c>
      <c r="D152" s="5"/>
      <c r="E152" s="30">
        <v>365</v>
      </c>
      <c r="F152" s="5"/>
      <c r="G152" s="39"/>
      <c r="H152" s="39"/>
      <c r="I152" s="40">
        <f t="shared" si="19"/>
        <v>0</v>
      </c>
      <c r="J152" s="65"/>
      <c r="K152" s="41">
        <f t="shared" si="20"/>
        <v>365</v>
      </c>
      <c r="L152" s="40">
        <f t="shared" si="21"/>
        <v>1</v>
      </c>
    </row>
    <row r="153" spans="1:12">
      <c r="A153" s="75" t="s">
        <v>682</v>
      </c>
      <c r="B153" s="75" t="s">
        <v>927</v>
      </c>
      <c r="C153" s="75" t="s">
        <v>928</v>
      </c>
      <c r="D153" s="5"/>
      <c r="E153" s="30">
        <v>365</v>
      </c>
      <c r="F153" s="5"/>
      <c r="G153" s="13" t="s">
        <v>32</v>
      </c>
      <c r="H153" s="39">
        <v>7</v>
      </c>
      <c r="I153" s="40">
        <f t="shared" si="19"/>
        <v>1.9178082191780823E-2</v>
      </c>
      <c r="J153" s="65"/>
      <c r="K153" s="41">
        <f t="shared" si="20"/>
        <v>358</v>
      </c>
      <c r="L153" s="40">
        <f t="shared" si="21"/>
        <v>0.98082191780821915</v>
      </c>
    </row>
    <row r="154" spans="1:12">
      <c r="A154" s="76" t="s">
        <v>682</v>
      </c>
      <c r="B154" s="76" t="s">
        <v>931</v>
      </c>
      <c r="C154" s="76" t="s">
        <v>932</v>
      </c>
      <c r="D154" s="66"/>
      <c r="E154" s="31">
        <v>365</v>
      </c>
      <c r="F154" s="66"/>
      <c r="G154" s="42"/>
      <c r="H154" s="42"/>
      <c r="I154" s="43">
        <f>H154/E154</f>
        <v>0</v>
      </c>
      <c r="J154" s="67"/>
      <c r="K154" s="44">
        <f>E154-H154</f>
        <v>365</v>
      </c>
      <c r="L154" s="43">
        <f>K154/E154</f>
        <v>1</v>
      </c>
    </row>
    <row r="155" spans="1:12">
      <c r="A155" s="33"/>
      <c r="B155" s="34">
        <f>COUNTA(B101:B154)</f>
        <v>54</v>
      </c>
      <c r="C155" s="33"/>
      <c r="E155" s="38">
        <f>SUM(E101:E154)</f>
        <v>19710</v>
      </c>
      <c r="F155" s="45"/>
      <c r="G155" s="34">
        <f>COUNTA(G101:G154)</f>
        <v>18</v>
      </c>
      <c r="H155" s="38">
        <f>SUM(H101:H154)</f>
        <v>126</v>
      </c>
      <c r="I155" s="46">
        <f>H155/E155</f>
        <v>6.392694063926941E-3</v>
      </c>
      <c r="J155" s="47"/>
      <c r="K155" s="55">
        <f>E155-H155</f>
        <v>19584</v>
      </c>
      <c r="L155" s="46">
        <f>K155/E155</f>
        <v>0.99360730593607305</v>
      </c>
    </row>
    <row r="156" spans="1:12" ht="4.5" customHeight="1">
      <c r="A156" s="33"/>
      <c r="B156" s="34"/>
      <c r="C156" s="33"/>
      <c r="E156" s="38"/>
      <c r="F156" s="45"/>
      <c r="G156" s="34"/>
      <c r="H156" s="38"/>
      <c r="I156" s="46"/>
      <c r="J156" s="80"/>
      <c r="K156" s="55"/>
      <c r="L156" s="46"/>
    </row>
    <row r="157" spans="1:12">
      <c r="B157" s="109" t="s">
        <v>151</v>
      </c>
      <c r="C157" s="124"/>
      <c r="D157" s="125"/>
      <c r="G157" s="39"/>
      <c r="H157" s="39"/>
    </row>
    <row r="158" spans="1:12">
      <c r="B158" s="109"/>
      <c r="C158" s="127" t="s">
        <v>114</v>
      </c>
      <c r="D158" s="125"/>
      <c r="E158" s="108">
        <f>SUM(B53+B82+B99+B155)</f>
        <v>146</v>
      </c>
      <c r="G158" s="39"/>
      <c r="H158" s="39"/>
    </row>
    <row r="159" spans="1:12">
      <c r="B159" s="109"/>
      <c r="C159" s="127" t="s">
        <v>152</v>
      </c>
      <c r="D159" s="125"/>
      <c r="E159" s="107">
        <f>SUM(E53+E82+E99+E155)</f>
        <v>53290</v>
      </c>
      <c r="G159" s="39"/>
      <c r="H159" s="39"/>
    </row>
    <row r="160" spans="1:12">
      <c r="B160" s="126"/>
      <c r="C160" s="127" t="s">
        <v>142</v>
      </c>
      <c r="D160" s="108"/>
      <c r="E160" s="108">
        <f>SUM(G53+G82+G99+G155)</f>
        <v>20</v>
      </c>
      <c r="G160" s="39"/>
      <c r="H160" s="39"/>
    </row>
    <row r="161" spans="2:8">
      <c r="B161" s="126"/>
      <c r="C161" s="127" t="s">
        <v>153</v>
      </c>
      <c r="D161" s="108" t="e">
        <f>SUM(D100+D146+D155+#REF!)</f>
        <v>#REF!</v>
      </c>
      <c r="E161" s="107">
        <f>SUM(H53+H82+H99+H155)</f>
        <v>130</v>
      </c>
      <c r="G161" s="39"/>
      <c r="H161" s="39"/>
    </row>
    <row r="162" spans="2:8">
      <c r="B162" s="126"/>
      <c r="C162" s="127" t="s">
        <v>154</v>
      </c>
      <c r="D162" s="108" t="e">
        <f>SUM(E100+E146+E155+#REF!)</f>
        <v>#REF!</v>
      </c>
      <c r="E162" s="136">
        <f>E161/E159</f>
        <v>2.4394820791893415E-3</v>
      </c>
      <c r="G162" s="39"/>
      <c r="H162" s="39"/>
    </row>
    <row r="163" spans="2:8">
      <c r="C163" s="127" t="s">
        <v>155</v>
      </c>
      <c r="E163" s="107">
        <f>SUM(K53+K82+K99+K155)</f>
        <v>53160</v>
      </c>
      <c r="G163" s="39"/>
      <c r="H163" s="39"/>
    </row>
    <row r="164" spans="2:8">
      <c r="C164" s="127" t="s">
        <v>156</v>
      </c>
      <c r="E164" s="136">
        <f>E163/E159</f>
        <v>0.99756051792081069</v>
      </c>
      <c r="G164" s="39"/>
      <c r="H164" s="39"/>
    </row>
    <row r="165" spans="2:8">
      <c r="G165" s="39"/>
      <c r="H165" s="39"/>
    </row>
    <row r="166" spans="2:8">
      <c r="G166" s="39"/>
      <c r="H166" s="39"/>
    </row>
    <row r="167" spans="2:8">
      <c r="G167" s="39"/>
      <c r="H167" s="39"/>
    </row>
    <row r="168" spans="2:8">
      <c r="G168" s="39"/>
      <c r="H168" s="39"/>
    </row>
    <row r="169" spans="2:8">
      <c r="G169" s="39"/>
      <c r="H169" s="39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Hawaii Beach Days at Monitored Beaches</oddHeader>
    <oddFooter>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67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5.5703125" style="56" customWidth="1"/>
    <col min="5" max="5" width="8.5703125" style="56" customWidth="1"/>
    <col min="6" max="6" width="9.7109375" style="5" customWidth="1"/>
    <col min="7" max="7" width="8.7109375" style="5" customWidth="1"/>
    <col min="8" max="8" width="11" style="5" customWidth="1"/>
    <col min="9" max="9" width="9.140625" style="24"/>
    <col min="10" max="11" width="9.140625" style="24" customWidth="1"/>
    <col min="12" max="16384" width="9.140625" style="24"/>
  </cols>
  <sheetData>
    <row r="1" spans="1:12" ht="41.25" customHeight="1">
      <c r="A1" s="25" t="s">
        <v>12</v>
      </c>
      <c r="B1" s="25" t="s">
        <v>13</v>
      </c>
      <c r="C1" s="25" t="s">
        <v>14</v>
      </c>
      <c r="D1" s="3" t="s">
        <v>71</v>
      </c>
      <c r="E1" s="82" t="s">
        <v>951</v>
      </c>
      <c r="F1" s="3" t="s">
        <v>74</v>
      </c>
      <c r="G1" s="3" t="s">
        <v>72</v>
      </c>
      <c r="H1" s="3" t="s">
        <v>73</v>
      </c>
      <c r="I1" s="15" t="s">
        <v>30</v>
      </c>
      <c r="J1" s="3" t="s">
        <v>42</v>
      </c>
      <c r="K1" s="3" t="s">
        <v>18</v>
      </c>
      <c r="L1" s="3" t="s">
        <v>19</v>
      </c>
    </row>
    <row r="2" spans="1:12" ht="12.75" customHeight="1">
      <c r="A2" s="75" t="s">
        <v>168</v>
      </c>
      <c r="B2" s="75" t="s">
        <v>171</v>
      </c>
      <c r="C2" s="75" t="s">
        <v>172</v>
      </c>
      <c r="D2" s="75">
        <v>1</v>
      </c>
      <c r="E2" s="143">
        <v>0.44</v>
      </c>
      <c r="F2" s="75" t="s">
        <v>32</v>
      </c>
      <c r="G2" s="75">
        <v>3</v>
      </c>
      <c r="H2" s="75" t="s">
        <v>935</v>
      </c>
      <c r="I2" s="75">
        <v>365</v>
      </c>
      <c r="J2" s="13"/>
      <c r="K2" s="79"/>
      <c r="L2" s="40">
        <f>K2/I2</f>
        <v>0</v>
      </c>
    </row>
    <row r="3" spans="1:12" ht="12.75" customHeight="1">
      <c r="A3" s="75" t="s">
        <v>168</v>
      </c>
      <c r="B3" s="75" t="s">
        <v>173</v>
      </c>
      <c r="C3" s="75" t="s">
        <v>174</v>
      </c>
      <c r="D3" s="75">
        <v>1</v>
      </c>
      <c r="E3" s="143">
        <v>0.09</v>
      </c>
      <c r="F3" s="75" t="s">
        <v>32</v>
      </c>
      <c r="G3" s="75">
        <v>3</v>
      </c>
      <c r="H3" s="75" t="s">
        <v>935</v>
      </c>
      <c r="I3" s="75">
        <v>365</v>
      </c>
      <c r="J3" s="13"/>
      <c r="K3" s="79"/>
      <c r="L3" s="40">
        <f t="shared" ref="L3:L11" si="0">K3/I3</f>
        <v>0</v>
      </c>
    </row>
    <row r="4" spans="1:12" ht="12.75" customHeight="1">
      <c r="A4" s="75" t="s">
        <v>168</v>
      </c>
      <c r="B4" s="75" t="s">
        <v>185</v>
      </c>
      <c r="C4" s="75" t="s">
        <v>186</v>
      </c>
      <c r="D4" s="75">
        <v>1</v>
      </c>
      <c r="E4" s="143">
        <v>1.1399999999999999</v>
      </c>
      <c r="F4" s="75" t="s">
        <v>32</v>
      </c>
      <c r="G4" s="75">
        <v>3</v>
      </c>
      <c r="H4" s="75" t="s">
        <v>935</v>
      </c>
      <c r="I4" s="75">
        <v>365</v>
      </c>
      <c r="J4" s="13"/>
      <c r="K4" s="79"/>
      <c r="L4" s="40">
        <f t="shared" si="0"/>
        <v>0</v>
      </c>
    </row>
    <row r="5" spans="1:12" ht="12.75" customHeight="1">
      <c r="A5" s="75" t="s">
        <v>168</v>
      </c>
      <c r="B5" s="75" t="s">
        <v>195</v>
      </c>
      <c r="C5" s="75" t="s">
        <v>196</v>
      </c>
      <c r="D5" s="75">
        <v>1</v>
      </c>
      <c r="E5" s="143">
        <v>0.16</v>
      </c>
      <c r="F5" s="75" t="s">
        <v>32</v>
      </c>
      <c r="G5" s="75">
        <v>3</v>
      </c>
      <c r="H5" s="75" t="s">
        <v>935</v>
      </c>
      <c r="I5" s="75">
        <v>365</v>
      </c>
      <c r="J5" s="13"/>
      <c r="K5" s="79"/>
      <c r="L5" s="40">
        <f t="shared" si="0"/>
        <v>0</v>
      </c>
    </row>
    <row r="6" spans="1:12" ht="12.75" customHeight="1">
      <c r="A6" s="75" t="s">
        <v>168</v>
      </c>
      <c r="B6" s="75" t="s">
        <v>203</v>
      </c>
      <c r="C6" s="75" t="s">
        <v>204</v>
      </c>
      <c r="D6" s="75">
        <v>1</v>
      </c>
      <c r="E6" s="143">
        <v>0.49</v>
      </c>
      <c r="F6" s="75" t="s">
        <v>32</v>
      </c>
      <c r="G6" s="75">
        <v>3</v>
      </c>
      <c r="H6" s="75" t="s">
        <v>935</v>
      </c>
      <c r="I6" s="75">
        <v>365</v>
      </c>
      <c r="J6" s="13"/>
      <c r="K6" s="79"/>
      <c r="L6" s="40">
        <f t="shared" si="0"/>
        <v>0</v>
      </c>
    </row>
    <row r="7" spans="1:12" ht="12.75" customHeight="1">
      <c r="A7" s="75" t="s">
        <v>168</v>
      </c>
      <c r="B7" s="75" t="s">
        <v>209</v>
      </c>
      <c r="C7" s="75" t="s">
        <v>210</v>
      </c>
      <c r="D7" s="75">
        <v>1</v>
      </c>
      <c r="E7" s="143">
        <v>0.15</v>
      </c>
      <c r="F7" s="75" t="s">
        <v>32</v>
      </c>
      <c r="G7" s="75">
        <v>3</v>
      </c>
      <c r="H7" s="75" t="s">
        <v>935</v>
      </c>
      <c r="I7" s="75">
        <v>365</v>
      </c>
      <c r="J7" s="13"/>
      <c r="K7" s="79"/>
      <c r="L7" s="40">
        <f t="shared" si="0"/>
        <v>0</v>
      </c>
    </row>
    <row r="8" spans="1:12" ht="12.75" customHeight="1">
      <c r="A8" s="75" t="s">
        <v>168</v>
      </c>
      <c r="B8" s="75" t="s">
        <v>217</v>
      </c>
      <c r="C8" s="75" t="s">
        <v>218</v>
      </c>
      <c r="D8" s="75">
        <v>1</v>
      </c>
      <c r="E8" s="143">
        <v>0.19</v>
      </c>
      <c r="F8" s="75" t="s">
        <v>32</v>
      </c>
      <c r="G8" s="75">
        <v>3</v>
      </c>
      <c r="H8" s="75" t="s">
        <v>935</v>
      </c>
      <c r="I8" s="75">
        <v>365</v>
      </c>
      <c r="J8" s="13"/>
      <c r="K8" s="79"/>
      <c r="L8" s="40">
        <f t="shared" si="0"/>
        <v>0</v>
      </c>
    </row>
    <row r="9" spans="1:12" ht="12.75" customHeight="1">
      <c r="A9" s="75" t="s">
        <v>168</v>
      </c>
      <c r="B9" s="75" t="s">
        <v>261</v>
      </c>
      <c r="C9" s="75" t="s">
        <v>262</v>
      </c>
      <c r="D9" s="75">
        <v>1</v>
      </c>
      <c r="E9" s="143">
        <v>0.56999999999999995</v>
      </c>
      <c r="F9" s="75" t="s">
        <v>32</v>
      </c>
      <c r="G9" s="75">
        <v>3</v>
      </c>
      <c r="H9" s="75" t="s">
        <v>935</v>
      </c>
      <c r="I9" s="75">
        <v>365</v>
      </c>
      <c r="J9" s="13"/>
      <c r="K9" s="79"/>
      <c r="L9" s="40">
        <f t="shared" si="0"/>
        <v>0</v>
      </c>
    </row>
    <row r="10" spans="1:12" ht="12.75" customHeight="1">
      <c r="A10" s="75" t="s">
        <v>168</v>
      </c>
      <c r="B10" s="75" t="s">
        <v>291</v>
      </c>
      <c r="C10" s="75" t="s">
        <v>292</v>
      </c>
      <c r="D10" s="75">
        <v>1</v>
      </c>
      <c r="E10" s="143">
        <v>0.94</v>
      </c>
      <c r="F10" s="75" t="s">
        <v>32</v>
      </c>
      <c r="G10" s="75">
        <v>3</v>
      </c>
      <c r="H10" s="75" t="s">
        <v>935</v>
      </c>
      <c r="I10" s="75">
        <v>365</v>
      </c>
      <c r="J10" s="13"/>
      <c r="K10" s="58"/>
      <c r="L10" s="40">
        <f t="shared" si="0"/>
        <v>0</v>
      </c>
    </row>
    <row r="11" spans="1:12" ht="12.75" customHeight="1">
      <c r="A11" s="76" t="s">
        <v>168</v>
      </c>
      <c r="B11" s="76" t="s">
        <v>307</v>
      </c>
      <c r="C11" s="76" t="s">
        <v>308</v>
      </c>
      <c r="D11" s="76">
        <v>1</v>
      </c>
      <c r="E11" s="149">
        <v>1.5</v>
      </c>
      <c r="F11" s="76" t="s">
        <v>32</v>
      </c>
      <c r="G11" s="76">
        <v>3</v>
      </c>
      <c r="H11" s="76" t="s">
        <v>935</v>
      </c>
      <c r="I11" s="76">
        <v>365</v>
      </c>
      <c r="J11" s="68"/>
      <c r="K11" s="70"/>
      <c r="L11" s="43">
        <f t="shared" si="0"/>
        <v>0</v>
      </c>
    </row>
    <row r="12" spans="1:12" ht="12.75" customHeight="1">
      <c r="A12" s="33"/>
      <c r="B12" s="34">
        <f>COUNTA(B2:B11)</f>
        <v>10</v>
      </c>
      <c r="C12" s="33"/>
      <c r="D12" s="81">
        <f>COUNTIF(D2:D11, "1")</f>
        <v>10</v>
      </c>
      <c r="E12" s="161">
        <f>SUM(E2:E11)</f>
        <v>5.67</v>
      </c>
      <c r="F12" s="86">
        <f>G12/B12</f>
        <v>1</v>
      </c>
      <c r="G12" s="29">
        <f>COUNTIF(G2:G11, "&gt;0")</f>
        <v>10</v>
      </c>
      <c r="H12" s="20"/>
      <c r="I12" s="38">
        <f>SUM(I2:I11)</f>
        <v>3650</v>
      </c>
      <c r="J12" s="34">
        <f>COUNTA(J2:J11)</f>
        <v>0</v>
      </c>
      <c r="K12" s="38">
        <f>SUM(K2:K11)</f>
        <v>0</v>
      </c>
      <c r="L12" s="46">
        <f>K12/I12</f>
        <v>0</v>
      </c>
    </row>
    <row r="13" spans="1:12" ht="12.75" customHeight="1">
      <c r="A13" s="33"/>
      <c r="B13" s="33"/>
      <c r="C13" s="33"/>
      <c r="D13" s="57"/>
      <c r="E13" s="162"/>
      <c r="F13" s="32"/>
      <c r="G13" s="32"/>
      <c r="H13" s="32"/>
      <c r="I13" s="38"/>
      <c r="J13" s="34"/>
      <c r="K13" s="38"/>
      <c r="L13" s="46"/>
    </row>
    <row r="14" spans="1:12" ht="12.75" customHeight="1">
      <c r="A14" s="75" t="s">
        <v>333</v>
      </c>
      <c r="B14" s="75" t="s">
        <v>334</v>
      </c>
      <c r="C14" s="75" t="s">
        <v>335</v>
      </c>
      <c r="D14" s="75">
        <v>1</v>
      </c>
      <c r="E14" s="75">
        <v>0.78</v>
      </c>
      <c r="F14" s="13" t="s">
        <v>32</v>
      </c>
      <c r="G14" s="75">
        <v>2</v>
      </c>
      <c r="H14" s="75" t="s">
        <v>935</v>
      </c>
      <c r="I14" s="75">
        <v>365</v>
      </c>
      <c r="J14" s="13"/>
      <c r="K14" s="39"/>
      <c r="L14" s="40">
        <f t="shared" ref="L14:L25" si="1">K14/I14</f>
        <v>0</v>
      </c>
    </row>
    <row r="15" spans="1:12" ht="12.75" customHeight="1">
      <c r="A15" s="75" t="s">
        <v>333</v>
      </c>
      <c r="B15" s="75" t="s">
        <v>952</v>
      </c>
      <c r="C15" s="75" t="s">
        <v>953</v>
      </c>
      <c r="D15" s="75">
        <v>1</v>
      </c>
      <c r="E15" s="75">
        <v>0.83</v>
      </c>
      <c r="F15" s="13" t="s">
        <v>32</v>
      </c>
      <c r="G15" s="75">
        <v>1</v>
      </c>
      <c r="H15" s="75" t="s">
        <v>34</v>
      </c>
      <c r="I15" s="75">
        <v>365</v>
      </c>
      <c r="J15" s="13"/>
      <c r="K15" s="39"/>
      <c r="L15" s="40">
        <f t="shared" si="1"/>
        <v>0</v>
      </c>
    </row>
    <row r="16" spans="1:12" ht="12.75" customHeight="1">
      <c r="A16" s="75" t="s">
        <v>333</v>
      </c>
      <c r="B16" s="75" t="s">
        <v>366</v>
      </c>
      <c r="C16" s="75" t="s">
        <v>367</v>
      </c>
      <c r="D16" s="75">
        <v>1</v>
      </c>
      <c r="E16" s="75">
        <v>0.36</v>
      </c>
      <c r="F16" s="13" t="s">
        <v>32</v>
      </c>
      <c r="G16" s="75">
        <v>2</v>
      </c>
      <c r="H16" s="75" t="s">
        <v>935</v>
      </c>
      <c r="I16" s="75">
        <v>365</v>
      </c>
      <c r="J16" s="13"/>
      <c r="K16" s="13"/>
      <c r="L16" s="40">
        <f t="shared" si="1"/>
        <v>0</v>
      </c>
    </row>
    <row r="17" spans="1:12" ht="12.75" customHeight="1">
      <c r="A17" s="75" t="s">
        <v>333</v>
      </c>
      <c r="B17" s="75" t="s">
        <v>390</v>
      </c>
      <c r="C17" s="75" t="s">
        <v>391</v>
      </c>
      <c r="D17" s="75">
        <v>1</v>
      </c>
      <c r="E17" s="75">
        <v>0.28999999999999998</v>
      </c>
      <c r="F17" s="13" t="s">
        <v>32</v>
      </c>
      <c r="G17" s="75">
        <v>2</v>
      </c>
      <c r="H17" s="75" t="s">
        <v>935</v>
      </c>
      <c r="I17" s="75">
        <v>365</v>
      </c>
      <c r="J17" s="13" t="s">
        <v>32</v>
      </c>
      <c r="K17" s="39">
        <v>1</v>
      </c>
      <c r="L17" s="40">
        <f t="shared" si="1"/>
        <v>2.7397260273972603E-3</v>
      </c>
    </row>
    <row r="18" spans="1:12" ht="12.75" customHeight="1">
      <c r="A18" s="75" t="s">
        <v>333</v>
      </c>
      <c r="B18" s="75" t="s">
        <v>400</v>
      </c>
      <c r="C18" s="75" t="s">
        <v>401</v>
      </c>
      <c r="D18" s="75">
        <v>1</v>
      </c>
      <c r="E18" s="75">
        <v>0.78</v>
      </c>
      <c r="F18" s="13" t="s">
        <v>32</v>
      </c>
      <c r="G18" s="75">
        <v>2</v>
      </c>
      <c r="H18" s="75" t="s">
        <v>935</v>
      </c>
      <c r="I18" s="75">
        <v>365</v>
      </c>
      <c r="J18" s="13" t="s">
        <v>32</v>
      </c>
      <c r="K18" s="39">
        <v>3</v>
      </c>
      <c r="L18" s="40">
        <f t="shared" si="1"/>
        <v>8.21917808219178E-3</v>
      </c>
    </row>
    <row r="19" spans="1:12" ht="12.75" customHeight="1">
      <c r="A19" s="75" t="s">
        <v>333</v>
      </c>
      <c r="B19" s="75" t="s">
        <v>436</v>
      </c>
      <c r="C19" s="75" t="s">
        <v>437</v>
      </c>
      <c r="D19" s="75">
        <v>1</v>
      </c>
      <c r="E19" s="75">
        <v>1.1100000000000001</v>
      </c>
      <c r="F19" s="13" t="s">
        <v>32</v>
      </c>
      <c r="G19" s="75">
        <v>1</v>
      </c>
      <c r="H19" s="75" t="s">
        <v>34</v>
      </c>
      <c r="I19" s="75">
        <v>365</v>
      </c>
      <c r="J19" s="13"/>
      <c r="K19" s="39"/>
      <c r="L19" s="40">
        <f t="shared" si="1"/>
        <v>0</v>
      </c>
    </row>
    <row r="20" spans="1:12" ht="12.75" customHeight="1">
      <c r="A20" s="75" t="s">
        <v>333</v>
      </c>
      <c r="B20" s="75" t="s">
        <v>440</v>
      </c>
      <c r="C20" s="75" t="s">
        <v>441</v>
      </c>
      <c r="D20" s="75">
        <v>1</v>
      </c>
      <c r="E20" s="75">
        <v>0.37</v>
      </c>
      <c r="F20" s="13" t="s">
        <v>32</v>
      </c>
      <c r="G20" s="75">
        <v>2</v>
      </c>
      <c r="H20" s="75" t="s">
        <v>935</v>
      </c>
      <c r="I20" s="75">
        <v>365</v>
      </c>
      <c r="J20" s="13"/>
      <c r="K20" s="39"/>
      <c r="L20" s="40">
        <f t="shared" si="1"/>
        <v>0</v>
      </c>
    </row>
    <row r="21" spans="1:12" ht="12.75" customHeight="1">
      <c r="A21" s="75" t="s">
        <v>333</v>
      </c>
      <c r="B21" s="75" t="s">
        <v>458</v>
      </c>
      <c r="C21" s="75" t="s">
        <v>459</v>
      </c>
      <c r="D21" s="75">
        <v>1</v>
      </c>
      <c r="E21" s="75">
        <v>1.51</v>
      </c>
      <c r="F21" s="13" t="s">
        <v>32</v>
      </c>
      <c r="G21" s="75">
        <v>1</v>
      </c>
      <c r="H21" s="75" t="s">
        <v>34</v>
      </c>
      <c r="I21" s="75">
        <v>365</v>
      </c>
      <c r="J21" s="13"/>
      <c r="K21" s="39"/>
      <c r="L21" s="40">
        <f t="shared" si="1"/>
        <v>0</v>
      </c>
    </row>
    <row r="22" spans="1:12" ht="12.75" customHeight="1">
      <c r="A22" s="75" t="s">
        <v>333</v>
      </c>
      <c r="B22" s="75" t="s">
        <v>460</v>
      </c>
      <c r="C22" s="75" t="s">
        <v>461</v>
      </c>
      <c r="D22" s="75">
        <v>1</v>
      </c>
      <c r="E22" s="75">
        <v>0.19</v>
      </c>
      <c r="F22" s="13" t="s">
        <v>32</v>
      </c>
      <c r="G22" s="75">
        <v>2</v>
      </c>
      <c r="H22" s="75" t="s">
        <v>935</v>
      </c>
      <c r="I22" s="75">
        <v>365</v>
      </c>
      <c r="J22" s="13"/>
      <c r="K22" s="39"/>
      <c r="L22" s="40">
        <f t="shared" si="1"/>
        <v>0</v>
      </c>
    </row>
    <row r="23" spans="1:12" ht="12.75" customHeight="1">
      <c r="A23" s="75" t="s">
        <v>333</v>
      </c>
      <c r="B23" s="75" t="s">
        <v>464</v>
      </c>
      <c r="C23" s="75" t="s">
        <v>465</v>
      </c>
      <c r="D23" s="75">
        <v>1</v>
      </c>
      <c r="E23" s="75">
        <v>0.34</v>
      </c>
      <c r="F23" s="13" t="s">
        <v>32</v>
      </c>
      <c r="G23" s="75">
        <v>1</v>
      </c>
      <c r="H23" s="75" t="s">
        <v>34</v>
      </c>
      <c r="I23" s="75">
        <v>365</v>
      </c>
      <c r="J23" s="13"/>
      <c r="K23" s="39"/>
      <c r="L23" s="40">
        <f t="shared" si="1"/>
        <v>0</v>
      </c>
    </row>
    <row r="24" spans="1:12" ht="12.75" customHeight="1">
      <c r="A24" s="75" t="s">
        <v>333</v>
      </c>
      <c r="B24" s="75" t="s">
        <v>468</v>
      </c>
      <c r="C24" s="75" t="s">
        <v>469</v>
      </c>
      <c r="D24" s="75">
        <v>1</v>
      </c>
      <c r="E24" s="75">
        <v>0.16</v>
      </c>
      <c r="F24" s="13" t="s">
        <v>32</v>
      </c>
      <c r="G24" s="75">
        <v>1</v>
      </c>
      <c r="H24" s="75" t="s">
        <v>34</v>
      </c>
      <c r="I24" s="75">
        <v>365</v>
      </c>
      <c r="J24" s="13"/>
      <c r="K24" s="39"/>
      <c r="L24" s="40">
        <f t="shared" si="1"/>
        <v>0</v>
      </c>
    </row>
    <row r="25" spans="1:12" ht="12.75" customHeight="1">
      <c r="A25" s="75" t="s">
        <v>333</v>
      </c>
      <c r="B25" s="75" t="s">
        <v>474</v>
      </c>
      <c r="C25" s="75" t="s">
        <v>475</v>
      </c>
      <c r="D25" s="75">
        <v>1</v>
      </c>
      <c r="E25" s="75">
        <v>1.17</v>
      </c>
      <c r="F25" s="13" t="s">
        <v>32</v>
      </c>
      <c r="G25" s="75">
        <v>1</v>
      </c>
      <c r="H25" s="75" t="s">
        <v>34</v>
      </c>
      <c r="I25" s="75">
        <v>365</v>
      </c>
      <c r="J25" s="13"/>
      <c r="K25" s="39"/>
      <c r="L25" s="40">
        <f t="shared" si="1"/>
        <v>0</v>
      </c>
    </row>
    <row r="26" spans="1:12" ht="12.75" customHeight="1">
      <c r="A26" s="75" t="s">
        <v>333</v>
      </c>
      <c r="B26" s="75" t="s">
        <v>486</v>
      </c>
      <c r="C26" s="75" t="s">
        <v>487</v>
      </c>
      <c r="D26" s="75">
        <v>1</v>
      </c>
      <c r="E26" s="75">
        <v>0.35</v>
      </c>
      <c r="F26" s="13" t="s">
        <v>32</v>
      </c>
      <c r="G26" s="75">
        <v>1</v>
      </c>
      <c r="H26" s="75" t="s">
        <v>34</v>
      </c>
      <c r="I26" s="75">
        <v>365</v>
      </c>
      <c r="J26" s="13"/>
      <c r="K26" s="39"/>
      <c r="L26" s="40">
        <f t="shared" ref="L26:L35" si="2">K26/I26</f>
        <v>0</v>
      </c>
    </row>
    <row r="27" spans="1:12" ht="12.75" customHeight="1">
      <c r="A27" s="75" t="s">
        <v>333</v>
      </c>
      <c r="B27" s="75" t="s">
        <v>506</v>
      </c>
      <c r="C27" s="75" t="s">
        <v>507</v>
      </c>
      <c r="D27" s="75">
        <v>1</v>
      </c>
      <c r="E27" s="75">
        <v>0.22</v>
      </c>
      <c r="F27" s="13" t="s">
        <v>32</v>
      </c>
      <c r="G27" s="75">
        <v>1</v>
      </c>
      <c r="H27" s="75" t="s">
        <v>34</v>
      </c>
      <c r="I27" s="75">
        <v>365</v>
      </c>
      <c r="J27" s="13"/>
      <c r="K27" s="39"/>
      <c r="L27" s="40">
        <f t="shared" si="2"/>
        <v>0</v>
      </c>
    </row>
    <row r="28" spans="1:12" ht="12.75" customHeight="1">
      <c r="A28" s="75" t="s">
        <v>333</v>
      </c>
      <c r="B28" s="75" t="s">
        <v>518</v>
      </c>
      <c r="C28" s="75" t="s">
        <v>519</v>
      </c>
      <c r="D28" s="75">
        <v>1</v>
      </c>
      <c r="E28" s="75">
        <v>0.25</v>
      </c>
      <c r="F28" s="13" t="s">
        <v>32</v>
      </c>
      <c r="G28" s="75">
        <v>2</v>
      </c>
      <c r="H28" s="75" t="s">
        <v>935</v>
      </c>
      <c r="I28" s="75">
        <v>365</v>
      </c>
      <c r="J28" s="13"/>
      <c r="K28" s="39"/>
      <c r="L28" s="40">
        <f t="shared" si="2"/>
        <v>0</v>
      </c>
    </row>
    <row r="29" spans="1:12" ht="12.75" customHeight="1">
      <c r="A29" s="75" t="s">
        <v>333</v>
      </c>
      <c r="B29" s="75" t="s">
        <v>520</v>
      </c>
      <c r="C29" s="75" t="s">
        <v>521</v>
      </c>
      <c r="D29" s="75">
        <v>1</v>
      </c>
      <c r="E29" s="75">
        <v>0.38</v>
      </c>
      <c r="F29" s="13" t="s">
        <v>32</v>
      </c>
      <c r="G29" s="75">
        <v>2</v>
      </c>
      <c r="H29" s="75" t="s">
        <v>935</v>
      </c>
      <c r="I29" s="75">
        <v>365</v>
      </c>
      <c r="J29" s="13"/>
      <c r="K29" s="39"/>
      <c r="L29" s="40">
        <f t="shared" si="2"/>
        <v>0</v>
      </c>
    </row>
    <row r="30" spans="1:12" ht="12.75" customHeight="1">
      <c r="A30" s="75" t="s">
        <v>333</v>
      </c>
      <c r="B30" s="75" t="s">
        <v>524</v>
      </c>
      <c r="C30" s="75" t="s">
        <v>525</v>
      </c>
      <c r="D30" s="75">
        <v>1</v>
      </c>
      <c r="E30" s="75">
        <v>0.71</v>
      </c>
      <c r="F30" s="13" t="s">
        <v>32</v>
      </c>
      <c r="G30" s="75">
        <v>1</v>
      </c>
      <c r="H30" s="75" t="s">
        <v>34</v>
      </c>
      <c r="I30" s="75">
        <v>365</v>
      </c>
      <c r="J30" s="13"/>
      <c r="K30" s="39"/>
      <c r="L30" s="40">
        <f t="shared" si="2"/>
        <v>0</v>
      </c>
    </row>
    <row r="31" spans="1:12" ht="12.75" customHeight="1">
      <c r="A31" s="75" t="s">
        <v>333</v>
      </c>
      <c r="B31" s="75" t="s">
        <v>526</v>
      </c>
      <c r="C31" s="75" t="s">
        <v>527</v>
      </c>
      <c r="D31" s="75">
        <v>1</v>
      </c>
      <c r="E31" s="75">
        <v>0.11</v>
      </c>
      <c r="F31" s="13" t="s">
        <v>32</v>
      </c>
      <c r="G31" s="75">
        <v>2</v>
      </c>
      <c r="H31" s="75" t="s">
        <v>935</v>
      </c>
      <c r="I31" s="75">
        <v>365</v>
      </c>
      <c r="J31" s="13"/>
      <c r="K31" s="39"/>
      <c r="L31" s="40">
        <f t="shared" si="2"/>
        <v>0</v>
      </c>
    </row>
    <row r="32" spans="1:12" ht="12.75" customHeight="1">
      <c r="A32" s="75" t="s">
        <v>333</v>
      </c>
      <c r="B32" s="75" t="s">
        <v>528</v>
      </c>
      <c r="C32" s="75" t="s">
        <v>529</v>
      </c>
      <c r="D32" s="75">
        <v>1</v>
      </c>
      <c r="E32" s="75">
        <v>0.41</v>
      </c>
      <c r="F32" s="13" t="s">
        <v>32</v>
      </c>
      <c r="G32" s="75">
        <v>1</v>
      </c>
      <c r="H32" s="75" t="s">
        <v>34</v>
      </c>
      <c r="I32" s="75">
        <v>365</v>
      </c>
      <c r="J32" s="13"/>
      <c r="K32" s="39"/>
      <c r="L32" s="40">
        <f t="shared" si="2"/>
        <v>0</v>
      </c>
    </row>
    <row r="33" spans="1:12" ht="12.75" customHeight="1">
      <c r="A33" s="75" t="s">
        <v>333</v>
      </c>
      <c r="B33" s="75" t="s">
        <v>954</v>
      </c>
      <c r="C33" s="75" t="s">
        <v>955</v>
      </c>
      <c r="D33" s="75">
        <v>1</v>
      </c>
      <c r="E33" s="75">
        <v>0.68</v>
      </c>
      <c r="F33" s="13" t="s">
        <v>32</v>
      </c>
      <c r="G33" s="75">
        <v>2</v>
      </c>
      <c r="H33" s="75" t="s">
        <v>935</v>
      </c>
      <c r="I33" s="75">
        <v>365</v>
      </c>
      <c r="J33" s="13"/>
      <c r="K33" s="39"/>
      <c r="L33" s="40">
        <f t="shared" si="2"/>
        <v>0</v>
      </c>
    </row>
    <row r="34" spans="1:12" ht="12.75" customHeight="1">
      <c r="A34" s="75" t="s">
        <v>333</v>
      </c>
      <c r="B34" s="75" t="s">
        <v>546</v>
      </c>
      <c r="C34" s="75" t="s">
        <v>547</v>
      </c>
      <c r="D34" s="75">
        <v>1</v>
      </c>
      <c r="E34" s="75">
        <v>0.37</v>
      </c>
      <c r="F34" s="13" t="s">
        <v>32</v>
      </c>
      <c r="G34" s="75">
        <v>1</v>
      </c>
      <c r="H34" s="75" t="s">
        <v>34</v>
      </c>
      <c r="I34" s="75">
        <v>365</v>
      </c>
      <c r="J34" s="13"/>
      <c r="K34" s="39"/>
      <c r="L34" s="40">
        <f t="shared" si="2"/>
        <v>0</v>
      </c>
    </row>
    <row r="35" spans="1:12" ht="12.75" customHeight="1">
      <c r="A35" s="76" t="s">
        <v>333</v>
      </c>
      <c r="B35" s="76" t="s">
        <v>550</v>
      </c>
      <c r="C35" s="76" t="s">
        <v>551</v>
      </c>
      <c r="D35" s="76">
        <v>1</v>
      </c>
      <c r="E35" s="76">
        <v>0.41</v>
      </c>
      <c r="F35" s="68" t="s">
        <v>32</v>
      </c>
      <c r="G35" s="76">
        <v>1</v>
      </c>
      <c r="H35" s="76" t="s">
        <v>935</v>
      </c>
      <c r="I35" s="76">
        <v>365</v>
      </c>
      <c r="J35" s="68"/>
      <c r="K35" s="42"/>
      <c r="L35" s="43">
        <f t="shared" si="2"/>
        <v>0</v>
      </c>
    </row>
    <row r="36" spans="1:12" ht="12.75" customHeight="1">
      <c r="A36" s="33"/>
      <c r="B36" s="34">
        <f>COUNTA(B14:B35)</f>
        <v>22</v>
      </c>
      <c r="C36" s="33"/>
      <c r="D36" s="81">
        <f>COUNTIF(D14:D35, "1")</f>
        <v>22</v>
      </c>
      <c r="E36" s="161">
        <f>SUM(E14:E35)</f>
        <v>11.78</v>
      </c>
      <c r="F36" s="86">
        <f>G36/B36</f>
        <v>1</v>
      </c>
      <c r="G36" s="29">
        <f>COUNTIF(G14:G35, "&gt;0")</f>
        <v>22</v>
      </c>
      <c r="H36" s="20"/>
      <c r="I36" s="38">
        <f>SUM(I14:I35)</f>
        <v>8030</v>
      </c>
      <c r="J36" s="34">
        <f>COUNTA(J14:J35)</f>
        <v>2</v>
      </c>
      <c r="K36" s="38">
        <f>SUM(K14:K35)</f>
        <v>4</v>
      </c>
      <c r="L36" s="46">
        <f>K36/I36</f>
        <v>4.9813200498132002E-4</v>
      </c>
    </row>
    <row r="37" spans="1:12" ht="12.75" customHeight="1">
      <c r="A37" s="33"/>
      <c r="B37" s="33"/>
      <c r="C37" s="33"/>
      <c r="D37" s="57"/>
      <c r="E37" s="162"/>
      <c r="F37" s="32"/>
      <c r="G37" s="32"/>
      <c r="H37" s="32"/>
      <c r="I37" s="38"/>
      <c r="J37" s="34"/>
      <c r="K37" s="38"/>
      <c r="L37" s="46"/>
    </row>
    <row r="38" spans="1:12" ht="12.75" customHeight="1">
      <c r="A38" s="75" t="s">
        <v>554</v>
      </c>
      <c r="B38" s="75" t="s">
        <v>579</v>
      </c>
      <c r="C38" s="75" t="s">
        <v>580</v>
      </c>
      <c r="D38" s="75">
        <v>1</v>
      </c>
      <c r="E38" s="143">
        <v>0.67</v>
      </c>
      <c r="F38" s="13" t="s">
        <v>32</v>
      </c>
      <c r="G38" s="75">
        <v>3</v>
      </c>
      <c r="H38" s="75" t="s">
        <v>935</v>
      </c>
      <c r="I38" s="75">
        <v>365</v>
      </c>
      <c r="J38" s="39"/>
      <c r="K38" s="39"/>
      <c r="L38" s="40">
        <f t="shared" ref="L38:L42" si="3">K38/I38</f>
        <v>0</v>
      </c>
    </row>
    <row r="39" spans="1:12" ht="12.75" customHeight="1">
      <c r="A39" s="75" t="s">
        <v>554</v>
      </c>
      <c r="B39" s="75" t="s">
        <v>587</v>
      </c>
      <c r="C39" s="75" t="s">
        <v>588</v>
      </c>
      <c r="D39" s="75">
        <v>1</v>
      </c>
      <c r="E39" s="143">
        <v>0.26</v>
      </c>
      <c r="F39" s="13" t="s">
        <v>32</v>
      </c>
      <c r="G39" s="75">
        <v>3</v>
      </c>
      <c r="H39" s="75" t="s">
        <v>935</v>
      </c>
      <c r="I39" s="75">
        <v>365</v>
      </c>
      <c r="J39" s="39"/>
      <c r="K39" s="39"/>
      <c r="L39" s="40">
        <f t="shared" si="3"/>
        <v>0</v>
      </c>
    </row>
    <row r="40" spans="1:12" ht="12.75" customHeight="1">
      <c r="A40" s="75" t="s">
        <v>554</v>
      </c>
      <c r="B40" s="75" t="s">
        <v>622</v>
      </c>
      <c r="C40" s="75" t="s">
        <v>623</v>
      </c>
      <c r="D40" s="75">
        <v>1</v>
      </c>
      <c r="E40" s="143">
        <v>0.78</v>
      </c>
      <c r="F40" s="13" t="s">
        <v>32</v>
      </c>
      <c r="G40" s="75">
        <v>3</v>
      </c>
      <c r="H40" s="75" t="s">
        <v>935</v>
      </c>
      <c r="I40" s="75">
        <v>365</v>
      </c>
      <c r="J40" s="13"/>
      <c r="K40" s="79"/>
      <c r="L40" s="40">
        <f t="shared" si="3"/>
        <v>0</v>
      </c>
    </row>
    <row r="41" spans="1:12" ht="12.75" customHeight="1">
      <c r="A41" s="75" t="s">
        <v>554</v>
      </c>
      <c r="B41" s="75" t="s">
        <v>642</v>
      </c>
      <c r="C41" s="75" t="s">
        <v>643</v>
      </c>
      <c r="D41" s="75">
        <v>1</v>
      </c>
      <c r="E41" s="143">
        <v>0.1</v>
      </c>
      <c r="F41" s="13" t="s">
        <v>32</v>
      </c>
      <c r="G41" s="75">
        <v>3</v>
      </c>
      <c r="H41" s="75" t="s">
        <v>935</v>
      </c>
      <c r="I41" s="75">
        <v>365</v>
      </c>
      <c r="J41" s="13"/>
      <c r="K41" s="79"/>
      <c r="L41" s="40">
        <f t="shared" si="3"/>
        <v>0</v>
      </c>
    </row>
    <row r="42" spans="1:12" ht="12.75" customHeight="1">
      <c r="A42" s="76" t="s">
        <v>554</v>
      </c>
      <c r="B42" s="76" t="s">
        <v>652</v>
      </c>
      <c r="C42" s="76" t="s">
        <v>653</v>
      </c>
      <c r="D42" s="76">
        <v>1</v>
      </c>
      <c r="E42" s="149">
        <v>0.39</v>
      </c>
      <c r="F42" s="68" t="s">
        <v>32</v>
      </c>
      <c r="G42" s="76">
        <v>3</v>
      </c>
      <c r="H42" s="76" t="s">
        <v>935</v>
      </c>
      <c r="I42" s="76">
        <v>365</v>
      </c>
      <c r="J42" s="68"/>
      <c r="K42" s="70"/>
      <c r="L42" s="43">
        <f t="shared" si="3"/>
        <v>0</v>
      </c>
    </row>
    <row r="43" spans="1:12" ht="12.75" customHeight="1">
      <c r="A43" s="33"/>
      <c r="B43" s="34">
        <f>COUNTA(B38:B42)</f>
        <v>5</v>
      </c>
      <c r="C43" s="33"/>
      <c r="D43" s="81">
        <f>COUNTIF(D38:D42, "1")</f>
        <v>5</v>
      </c>
      <c r="E43" s="161">
        <f>SUM(E38:E42)</f>
        <v>2.2000000000000002</v>
      </c>
      <c r="F43" s="86">
        <f>G43/B43</f>
        <v>1</v>
      </c>
      <c r="G43" s="29">
        <f>COUNTIF(G38:G42, "&gt;0")</f>
        <v>5</v>
      </c>
      <c r="H43" s="30"/>
      <c r="I43" s="38">
        <f>SUM(I38:I42)</f>
        <v>1825</v>
      </c>
      <c r="J43" s="34">
        <f>COUNTA(J38:J42)</f>
        <v>0</v>
      </c>
      <c r="K43" s="38">
        <f>SUM(K38:K42)</f>
        <v>0</v>
      </c>
      <c r="L43" s="46">
        <f>K43/I43</f>
        <v>0</v>
      </c>
    </row>
    <row r="44" spans="1:12" ht="12.75" customHeight="1">
      <c r="A44" s="33"/>
      <c r="B44" s="34"/>
      <c r="C44" s="33"/>
      <c r="D44" s="58"/>
      <c r="E44" s="163"/>
      <c r="F44" s="32"/>
      <c r="G44" s="32"/>
      <c r="H44" s="32"/>
      <c r="I44" s="60"/>
      <c r="J44" s="6"/>
      <c r="K44" s="39"/>
      <c r="L44" s="39"/>
    </row>
    <row r="45" spans="1:12" ht="12.75" customHeight="1">
      <c r="A45" s="75" t="s">
        <v>682</v>
      </c>
      <c r="B45" s="75" t="s">
        <v>711</v>
      </c>
      <c r="C45" s="75" t="s">
        <v>712</v>
      </c>
      <c r="D45" s="75">
        <v>1</v>
      </c>
      <c r="E45" s="143">
        <v>0.16</v>
      </c>
      <c r="F45" s="13" t="s">
        <v>32</v>
      </c>
      <c r="G45" s="75">
        <v>3</v>
      </c>
      <c r="H45" s="75" t="s">
        <v>935</v>
      </c>
      <c r="I45" s="75">
        <v>365</v>
      </c>
      <c r="J45" s="39"/>
      <c r="K45" s="39"/>
      <c r="L45" s="40">
        <f t="shared" ref="L45:L54" si="4">K45/I45</f>
        <v>0</v>
      </c>
    </row>
    <row r="46" spans="1:12" ht="12.75" customHeight="1">
      <c r="A46" s="75" t="s">
        <v>682</v>
      </c>
      <c r="B46" s="75" t="s">
        <v>743</v>
      </c>
      <c r="C46" s="75" t="s">
        <v>744</v>
      </c>
      <c r="D46" s="75">
        <v>1</v>
      </c>
      <c r="E46" s="143">
        <v>0.95</v>
      </c>
      <c r="F46" s="13" t="s">
        <v>32</v>
      </c>
      <c r="G46" s="75">
        <v>3</v>
      </c>
      <c r="H46" s="75" t="s">
        <v>935</v>
      </c>
      <c r="I46" s="75">
        <v>365</v>
      </c>
      <c r="J46" s="155" t="s">
        <v>32</v>
      </c>
      <c r="K46" s="13">
        <v>7</v>
      </c>
      <c r="L46" s="40">
        <f t="shared" si="4"/>
        <v>1.9178082191780823E-2</v>
      </c>
    </row>
    <row r="47" spans="1:12" ht="12.75" customHeight="1">
      <c r="A47" s="75" t="s">
        <v>682</v>
      </c>
      <c r="B47" s="75" t="s">
        <v>757</v>
      </c>
      <c r="C47" s="75" t="s">
        <v>758</v>
      </c>
      <c r="D47" s="75">
        <v>1</v>
      </c>
      <c r="E47" s="143">
        <v>0.37</v>
      </c>
      <c r="F47" s="13" t="s">
        <v>32</v>
      </c>
      <c r="G47" s="75">
        <v>3</v>
      </c>
      <c r="H47" s="75" t="s">
        <v>935</v>
      </c>
      <c r="I47" s="75">
        <v>365</v>
      </c>
      <c r="J47" s="155" t="s">
        <v>32</v>
      </c>
      <c r="K47" s="13">
        <v>7</v>
      </c>
      <c r="L47" s="40">
        <f t="shared" si="4"/>
        <v>1.9178082191780823E-2</v>
      </c>
    </row>
    <row r="48" spans="1:12" ht="12.75" customHeight="1">
      <c r="A48" s="75" t="s">
        <v>682</v>
      </c>
      <c r="B48" s="75" t="s">
        <v>761</v>
      </c>
      <c r="C48" s="75" t="s">
        <v>762</v>
      </c>
      <c r="D48" s="75">
        <v>1</v>
      </c>
      <c r="E48" s="143">
        <v>0.19</v>
      </c>
      <c r="F48" s="13" t="s">
        <v>32</v>
      </c>
      <c r="G48" s="75">
        <v>3</v>
      </c>
      <c r="H48" s="75" t="s">
        <v>935</v>
      </c>
      <c r="I48" s="75">
        <v>365</v>
      </c>
      <c r="J48" s="155" t="s">
        <v>32</v>
      </c>
      <c r="K48" s="13">
        <v>7</v>
      </c>
      <c r="L48" s="40">
        <f t="shared" si="4"/>
        <v>1.9178082191780823E-2</v>
      </c>
    </row>
    <row r="49" spans="1:12" ht="12.75" customHeight="1">
      <c r="A49" s="75" t="s">
        <v>682</v>
      </c>
      <c r="B49" s="75" t="s">
        <v>765</v>
      </c>
      <c r="C49" s="75" t="s">
        <v>766</v>
      </c>
      <c r="D49" s="75">
        <v>1</v>
      </c>
      <c r="E49" s="143">
        <v>2.23</v>
      </c>
      <c r="F49" s="13" t="s">
        <v>32</v>
      </c>
      <c r="G49" s="75">
        <v>3</v>
      </c>
      <c r="H49" s="75" t="s">
        <v>935</v>
      </c>
      <c r="I49" s="75">
        <v>365</v>
      </c>
      <c r="J49" s="155" t="s">
        <v>32</v>
      </c>
      <c r="K49" s="13">
        <v>7</v>
      </c>
      <c r="L49" s="40">
        <f t="shared" si="4"/>
        <v>1.9178082191780823E-2</v>
      </c>
    </row>
    <row r="50" spans="1:12" ht="12.75" customHeight="1">
      <c r="A50" s="75" t="s">
        <v>682</v>
      </c>
      <c r="B50" s="75" t="s">
        <v>813</v>
      </c>
      <c r="C50" s="75" t="s">
        <v>814</v>
      </c>
      <c r="D50" s="75">
        <v>1</v>
      </c>
      <c r="E50" s="143">
        <v>0.28000000000000003</v>
      </c>
      <c r="F50" s="13" t="s">
        <v>32</v>
      </c>
      <c r="G50" s="75">
        <v>3</v>
      </c>
      <c r="H50" s="75" t="s">
        <v>935</v>
      </c>
      <c r="I50" s="75">
        <v>365</v>
      </c>
      <c r="J50" s="39"/>
      <c r="K50" s="39"/>
      <c r="L50" s="40">
        <f t="shared" si="4"/>
        <v>0</v>
      </c>
    </row>
    <row r="51" spans="1:12" ht="12.75" customHeight="1">
      <c r="A51" s="75" t="s">
        <v>682</v>
      </c>
      <c r="B51" s="75" t="s">
        <v>823</v>
      </c>
      <c r="C51" s="75" t="s">
        <v>824</v>
      </c>
      <c r="D51" s="75">
        <v>1</v>
      </c>
      <c r="E51" s="143">
        <v>3.55</v>
      </c>
      <c r="F51" s="13" t="s">
        <v>32</v>
      </c>
      <c r="G51" s="75">
        <v>3</v>
      </c>
      <c r="H51" s="75" t="s">
        <v>935</v>
      </c>
      <c r="I51" s="75">
        <v>365</v>
      </c>
      <c r="J51" s="155" t="s">
        <v>32</v>
      </c>
      <c r="K51" s="13">
        <v>7</v>
      </c>
      <c r="L51" s="40">
        <f t="shared" si="4"/>
        <v>1.9178082191780823E-2</v>
      </c>
    </row>
    <row r="52" spans="1:12" ht="12.75" customHeight="1">
      <c r="A52" s="75" t="s">
        <v>682</v>
      </c>
      <c r="B52" s="75" t="s">
        <v>845</v>
      </c>
      <c r="C52" s="75" t="s">
        <v>846</v>
      </c>
      <c r="D52" s="75">
        <v>1</v>
      </c>
      <c r="E52" s="143">
        <v>0.19</v>
      </c>
      <c r="F52" s="13" t="s">
        <v>32</v>
      </c>
      <c r="G52" s="75">
        <v>3</v>
      </c>
      <c r="H52" s="75" t="s">
        <v>935</v>
      </c>
      <c r="I52" s="75">
        <v>365</v>
      </c>
      <c r="J52" s="39"/>
      <c r="K52" s="39"/>
      <c r="L52" s="40">
        <f t="shared" si="4"/>
        <v>0</v>
      </c>
    </row>
    <row r="53" spans="1:12" ht="12.75" customHeight="1">
      <c r="A53" s="75" t="s">
        <v>682</v>
      </c>
      <c r="B53" s="75" t="s">
        <v>907</v>
      </c>
      <c r="C53" s="75" t="s">
        <v>908</v>
      </c>
      <c r="D53" s="75">
        <v>1</v>
      </c>
      <c r="E53" s="143">
        <v>1.79</v>
      </c>
      <c r="F53" s="13" t="s">
        <v>32</v>
      </c>
      <c r="G53" s="75">
        <v>3</v>
      </c>
      <c r="H53" s="75" t="s">
        <v>935</v>
      </c>
      <c r="I53" s="75">
        <v>365</v>
      </c>
      <c r="J53" s="39"/>
      <c r="K53" s="39"/>
      <c r="L53" s="40">
        <f t="shared" si="4"/>
        <v>0</v>
      </c>
    </row>
    <row r="54" spans="1:12" ht="12.75" customHeight="1">
      <c r="A54" s="76" t="s">
        <v>682</v>
      </c>
      <c r="B54" s="76" t="s">
        <v>927</v>
      </c>
      <c r="C54" s="76" t="s">
        <v>928</v>
      </c>
      <c r="D54" s="76">
        <v>1</v>
      </c>
      <c r="E54" s="149">
        <v>0.24</v>
      </c>
      <c r="F54" s="68" t="s">
        <v>32</v>
      </c>
      <c r="G54" s="76">
        <v>3</v>
      </c>
      <c r="H54" s="76" t="s">
        <v>935</v>
      </c>
      <c r="I54" s="76">
        <v>365</v>
      </c>
      <c r="J54" s="70" t="s">
        <v>32</v>
      </c>
      <c r="K54" s="68">
        <v>7</v>
      </c>
      <c r="L54" s="43">
        <f t="shared" si="4"/>
        <v>1.9178082191780823E-2</v>
      </c>
    </row>
    <row r="55" spans="1:12" ht="12.75" customHeight="1">
      <c r="A55" s="33"/>
      <c r="B55" s="34">
        <f>COUNTA(B45:B54)</f>
        <v>10</v>
      </c>
      <c r="C55" s="33"/>
      <c r="D55" s="81">
        <f>COUNTIF(D45:D54, "1")</f>
        <v>10</v>
      </c>
      <c r="E55" s="161">
        <f>SUM(E45:E54)</f>
        <v>9.9500000000000011</v>
      </c>
      <c r="F55" s="86">
        <f>G55/B55</f>
        <v>1</v>
      </c>
      <c r="G55" s="29">
        <f>COUNTIF(G45:G54, "&gt;0")</f>
        <v>10</v>
      </c>
      <c r="H55" s="30"/>
      <c r="I55" s="38">
        <f>SUM(I45:I54)</f>
        <v>3650</v>
      </c>
      <c r="J55" s="34">
        <f>COUNTA(J45:J54)</f>
        <v>6</v>
      </c>
      <c r="K55" s="38">
        <f>SUM(K45:K54)</f>
        <v>42</v>
      </c>
      <c r="L55" s="46">
        <f>K55/I55</f>
        <v>1.1506849315068493E-2</v>
      </c>
    </row>
    <row r="56" spans="1:12" ht="12.75" customHeight="1"/>
    <row r="57" spans="1:12" ht="12.75" customHeight="1"/>
    <row r="58" spans="1:12" s="6" customFormat="1" ht="12.75" customHeight="1">
      <c r="C58" s="109" t="s">
        <v>77</v>
      </c>
      <c r="D58" s="124"/>
      <c r="E58" s="125"/>
      <c r="F58" s="60"/>
      <c r="G58" s="39"/>
      <c r="H58" s="39"/>
    </row>
    <row r="59" spans="1:12" s="6" customFormat="1" ht="12.75" customHeight="1">
      <c r="C59" s="109"/>
      <c r="D59" s="127" t="s">
        <v>157</v>
      </c>
      <c r="E59" s="108">
        <f>SUM(B12+B36+B43+B55)</f>
        <v>47</v>
      </c>
      <c r="G59" s="39"/>
      <c r="H59" s="39"/>
    </row>
    <row r="60" spans="1:12" s="6" customFormat="1" ht="12.75" customHeight="1">
      <c r="C60" s="109"/>
      <c r="D60" s="117" t="s">
        <v>158</v>
      </c>
      <c r="E60" s="148">
        <f>SUM(E12+E36+E43+E55)</f>
        <v>29.6</v>
      </c>
      <c r="F60" s="137" t="s">
        <v>934</v>
      </c>
      <c r="G60" s="39"/>
      <c r="H60" s="39"/>
    </row>
    <row r="61" spans="1:12" s="6" customFormat="1" ht="12.75" customHeight="1">
      <c r="C61" s="126"/>
      <c r="D61" s="117" t="s">
        <v>161</v>
      </c>
      <c r="E61" s="108">
        <f>SUM(G12+G36+G43+G55)</f>
        <v>47</v>
      </c>
      <c r="G61" s="39"/>
      <c r="H61" s="39"/>
    </row>
    <row r="62" spans="1:12" s="6" customFormat="1" ht="12.75" customHeight="1">
      <c r="C62" s="126"/>
      <c r="D62" s="117" t="s">
        <v>159</v>
      </c>
      <c r="E62" s="136">
        <f>E61/E59</f>
        <v>1</v>
      </c>
      <c r="G62" s="39"/>
      <c r="H62" s="39"/>
    </row>
    <row r="63" spans="1:12" s="6" customFormat="1" ht="12.75" customHeight="1">
      <c r="C63" s="126"/>
      <c r="D63" s="117" t="s">
        <v>162</v>
      </c>
      <c r="E63" s="107">
        <f>SUM(I12+I36+I43+I55)</f>
        <v>17155</v>
      </c>
      <c r="G63" s="39"/>
      <c r="H63" s="39"/>
    </row>
    <row r="64" spans="1:12" s="6" customFormat="1" ht="12.75" customHeight="1">
      <c r="D64" s="127" t="s">
        <v>163</v>
      </c>
      <c r="E64" s="107">
        <f>SUM(J12+J36+J43+J55)</f>
        <v>8</v>
      </c>
      <c r="G64" s="39"/>
      <c r="H64" s="39"/>
    </row>
    <row r="65" spans="4:8" s="6" customFormat="1" ht="12.75" customHeight="1">
      <c r="D65" s="127" t="s">
        <v>164</v>
      </c>
      <c r="E65" s="107">
        <f>SUM(K12+K36+K43+K55)</f>
        <v>46</v>
      </c>
      <c r="G65" s="39"/>
      <c r="H65" s="39"/>
    </row>
    <row r="66" spans="4:8" ht="12.75" customHeight="1">
      <c r="D66" s="117" t="s">
        <v>165</v>
      </c>
      <c r="E66" s="136">
        <f>E65/E63</f>
        <v>2.6814339842611483E-3</v>
      </c>
    </row>
    <row r="67" spans="4:8">
      <c r="D67" s="127"/>
    </row>
  </sheetData>
  <printOptions horizontalCentered="1" gridLines="1"/>
  <pageMargins left="0.5" right="0.5" top="1.5" bottom="0.75" header="0.5" footer="0.5"/>
  <pageSetup scale="80" orientation="landscape" r:id="rId1"/>
  <headerFooter>
    <oddHeader>&amp;C&amp;"Arial,Bold"&amp;16 2010 Swimming Season
Hawaii Tier 1 Beach Information</oddHeader>
    <oddFooter>&amp;R&amp;P of &amp;N</oddFooter>
  </headerFooter>
  <rowBreaks count="1" manualBreakCount="1">
    <brk id="4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Tier 1 Stats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'Tier 1 Stats'!Print_Area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  <vt:lpstr>'Tier 1 Stats'!Print_Titles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2011-06-23T19:31:35Z</cp:lastPrinted>
  <dcterms:created xsi:type="dcterms:W3CDTF">2006-12-12T20:37:17Z</dcterms:created>
  <dcterms:modified xsi:type="dcterms:W3CDTF">2011-06-23T19:31:54Z</dcterms:modified>
</cp:coreProperties>
</file>