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8825" windowHeight="582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</sheets>
  <definedNames>
    <definedName name="_xlnm.Print_Area" localSheetId="4">'2010 Actions'!$A$1:$J$30</definedName>
    <definedName name="_xlnm.Print_Area" localSheetId="5">'Action Durations'!$A$1:$K$20</definedName>
    <definedName name="_xlnm.Print_Area" localSheetId="1">Attributes!$A$1:$J$28</definedName>
    <definedName name="_xlnm.Print_Area" localSheetId="6">'Beach Days'!$A$1:$L$35</definedName>
    <definedName name="_xlnm.Print_Area" localSheetId="2">Monitoring!$A$1:$J$30</definedName>
    <definedName name="_xlnm.Print_Area" localSheetId="3">'Pollution Sources'!$A$1:$R$46</definedName>
    <definedName name="_xlnm.Print_Area" localSheetId="0">Summary!$A$1:$W$18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25725"/>
</workbook>
</file>

<file path=xl/calcChain.xml><?xml version="1.0" encoding="utf-8"?>
<calcChain xmlns="http://schemas.openxmlformats.org/spreadsheetml/2006/main">
  <c r="G4" i="8"/>
  <c r="K7" i="7" l="1"/>
  <c r="L7" s="1"/>
  <c r="I7"/>
  <c r="K6"/>
  <c r="L6" s="1"/>
  <c r="I6"/>
  <c r="K5"/>
  <c r="L5" s="1"/>
  <c r="I5"/>
  <c r="K4"/>
  <c r="L4" s="1"/>
  <c r="I4"/>
  <c r="D29" i="4" l="1"/>
  <c r="D33" i="7" l="1"/>
  <c r="D32" l="1"/>
  <c r="H24"/>
  <c r="E32" s="1"/>
  <c r="G24"/>
  <c r="E31" s="1"/>
  <c r="E24"/>
  <c r="E30" s="1"/>
  <c r="B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L14" s="1"/>
  <c r="I14"/>
  <c r="K13"/>
  <c r="I13"/>
  <c r="K12"/>
  <c r="I12"/>
  <c r="K11"/>
  <c r="I11"/>
  <c r="K10"/>
  <c r="I10"/>
  <c r="K9"/>
  <c r="I9"/>
  <c r="K8"/>
  <c r="I8"/>
  <c r="K3"/>
  <c r="K24" s="1"/>
  <c r="I3"/>
  <c r="G19" i="9"/>
  <c r="K6"/>
  <c r="J6"/>
  <c r="G18" s="1"/>
  <c r="I6"/>
  <c r="G17" s="1"/>
  <c r="H6"/>
  <c r="G16" s="1"/>
  <c r="G6"/>
  <c r="G15" s="1"/>
  <c r="E6"/>
  <c r="D12" s="1"/>
  <c r="D6"/>
  <c r="D11" s="1"/>
  <c r="B6"/>
  <c r="D10" s="1"/>
  <c r="L20" i="7" l="1"/>
  <c r="L21"/>
  <c r="L15"/>
  <c r="L16"/>
  <c r="L17"/>
  <c r="L18"/>
  <c r="L22"/>
  <c r="L19"/>
  <c r="E34"/>
  <c r="L24"/>
  <c r="L23"/>
  <c r="I24"/>
  <c r="L3"/>
  <c r="L8"/>
  <c r="L9"/>
  <c r="L10"/>
  <c r="L11"/>
  <c r="L12"/>
  <c r="L13"/>
  <c r="E33"/>
  <c r="E29"/>
  <c r="G20" i="9"/>
  <c r="H19" s="1"/>
  <c r="D30" i="4"/>
  <c r="E29" s="1"/>
  <c r="D26"/>
  <c r="D27" s="1"/>
  <c r="D23"/>
  <c r="G12"/>
  <c r="D18" s="1"/>
  <c r="D12"/>
  <c r="D17" s="1"/>
  <c r="B12"/>
  <c r="D16" s="1"/>
  <c r="E35" i="7" l="1"/>
  <c r="H15" i="9"/>
  <c r="H16"/>
  <c r="H18"/>
  <c r="H17"/>
  <c r="D24" i="4"/>
  <c r="E26"/>
  <c r="E27" s="1"/>
  <c r="E30"/>
  <c r="H46" i="11"/>
  <c r="G46"/>
  <c r="H45"/>
  <c r="G45" s="1"/>
  <c r="H44"/>
  <c r="G44" s="1"/>
  <c r="H43"/>
  <c r="G43" s="1"/>
  <c r="H42"/>
  <c r="G42" s="1"/>
  <c r="H41"/>
  <c r="G41" s="1"/>
  <c r="H40"/>
  <c r="G40" s="1"/>
  <c r="H39"/>
  <c r="G39" s="1"/>
  <c r="H38"/>
  <c r="G38" s="1"/>
  <c r="H37"/>
  <c r="G37" s="1"/>
  <c r="H36"/>
  <c r="G36" s="1"/>
  <c r="H35"/>
  <c r="G35" s="1"/>
  <c r="H34"/>
  <c r="G34" s="1"/>
  <c r="H33"/>
  <c r="G33" s="1"/>
  <c r="R24"/>
  <c r="Q24"/>
  <c r="P24"/>
  <c r="O24"/>
  <c r="N24"/>
  <c r="M24"/>
  <c r="L24"/>
  <c r="K24"/>
  <c r="J24"/>
  <c r="I24"/>
  <c r="H24"/>
  <c r="G24"/>
  <c r="F24"/>
  <c r="E24"/>
  <c r="D24"/>
  <c r="B24"/>
  <c r="F23" i="10"/>
  <c r="B23"/>
  <c r="B23" i="2"/>
  <c r="G30" i="11" l="1"/>
  <c r="G29"/>
  <c r="G28" s="1"/>
  <c r="D27" i="2"/>
  <c r="H20" i="9"/>
  <c r="E23" i="4"/>
  <c r="E24" s="1"/>
  <c r="V3" i="8"/>
  <c r="U3"/>
  <c r="U4" s="1"/>
  <c r="S3"/>
  <c r="R3"/>
  <c r="Q3"/>
  <c r="P3"/>
  <c r="O3"/>
  <c r="N3"/>
  <c r="N4" s="1"/>
  <c r="J3"/>
  <c r="S4" l="1"/>
  <c r="W3"/>
  <c r="R4"/>
  <c r="Q4" s="1"/>
  <c r="P4" s="1"/>
  <c r="O4" s="1"/>
  <c r="J4"/>
  <c r="F3"/>
  <c r="F4" s="1"/>
  <c r="D3"/>
  <c r="D4" s="1"/>
  <c r="C3"/>
  <c r="C4" s="1"/>
  <c r="E4" l="1"/>
  <c r="K3"/>
  <c r="L3"/>
  <c r="E3"/>
  <c r="K4"/>
  <c r="L4"/>
  <c r="V4"/>
  <c r="W4" s="1"/>
  <c r="D27" i="10"/>
  <c r="D29"/>
  <c r="D28"/>
</calcChain>
</file>

<file path=xl/sharedStrings.xml><?xml version="1.0" encoding="utf-8"?>
<sst xmlns="http://schemas.openxmlformats.org/spreadsheetml/2006/main" count="649" uniqueCount="204">
  <si>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</si>
  <si>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</si>
  <si>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</si>
  <si>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</si>
  <si>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</si>
  <si>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</si>
  <si>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</si>
  <si>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</si>
  <si>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</si>
  <si>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</si>
  <si>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</si>
  <si>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</si>
  <si>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</si>
  <si>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</si>
  <si>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</si>
  <si>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</si>
  <si>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</si>
  <si>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</si>
  <si>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</si>
  <si>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</si>
  <si>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</si>
  <si>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</si>
  <si>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</si>
  <si>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</si>
  <si>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</si>
  <si>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</si>
  <si>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</si>
  <si>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</si>
  <si>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</si>
  <si>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</si>
  <si>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</si>
  <si>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</si>
  <si>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Not Under an Action</t>
  </si>
  <si>
    <t>BEACH Act Beaches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</si>
  <si>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</si>
  <si>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</si>
  <si>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</si>
  <si>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</si>
  <si>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</si>
  <si>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</si>
  <si>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</si>
  <si>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</si>
  <si>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</si>
  <si>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</si>
  <si>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</si>
  <si>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</si>
  <si>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</si>
  <si>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</si>
  <si>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</si>
  <si>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</si>
  <si>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</si>
  <si>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</si>
  <si>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</si>
  <si>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</si>
  <si>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</si>
  <si>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</si>
  <si>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</si>
  <si>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</si>
  <si>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</si>
  <si>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</si>
  <si>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</si>
  <si>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</si>
  <si>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</si>
  <si>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</si>
  <si>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</si>
  <si>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</si>
  <si>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>2010 ACTIONS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</si>
  <si>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</si>
  <si>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</si>
  <si>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</si>
  <si>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</si>
  <si>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</si>
  <si>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</si>
  <si>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</si>
  <si>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</si>
  <si>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</si>
  <si>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</si>
  <si>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</si>
  <si>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</si>
  <si>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</si>
  <si>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</si>
  <si>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</si>
  <si>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</si>
  <si>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</si>
  <si>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</si>
  <si>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</si>
  <si>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</si>
  <si>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</si>
  <si>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</si>
  <si>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</si>
  <si>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</si>
  <si>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</si>
  <si>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</si>
  <si>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</si>
  <si>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</si>
  <si>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</si>
  <si>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</si>
  <si>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</si>
  <si>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</si>
  <si>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</si>
  <si>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</si>
  <si>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</si>
  <si>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</si>
  <si>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</si>
  <si>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</si>
  <si>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</si>
  <si>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</si>
  <si>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</si>
  <si>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</si>
  <si>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</si>
  <si>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</si>
  <si>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</si>
  <si>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</si>
  <si>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</si>
  <si>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</si>
  <si>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</si>
  <si>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</si>
  <si>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</si>
  <si>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</si>
  <si>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</si>
  <si>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</si>
  <si>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</si>
  <si>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</si>
  <si>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</si>
  <si>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</si>
  <si>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</si>
  <si>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</si>
  <si>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</si>
  <si>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</si>
  <si>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</si>
  <si>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</si>
  <si>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</si>
  <si>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</si>
  <si>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</si>
  <si>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</si>
  <si>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</si>
  <si>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</si>
  <si>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</si>
  <si>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</si>
  <si>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</si>
  <si>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</si>
  <si>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</si>
  <si>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</si>
  <si>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</si>
  <si>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</si>
  <si>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</si>
  <si>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</si>
  <si>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</si>
  <si>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SUSSEX</t>
  </si>
  <si>
    <t>DE096533</t>
  </si>
  <si>
    <t>Atlantic Beach Near Gordons Pond</t>
  </si>
  <si>
    <t>DE237526</t>
  </si>
  <si>
    <t>Bethany Beach</t>
  </si>
  <si>
    <t>DE955133</t>
  </si>
  <si>
    <t>Broadkill Beach</t>
  </si>
  <si>
    <t>DE578127</t>
  </si>
  <si>
    <t>Cape Henlopen Beach</t>
  </si>
  <si>
    <t>DE842777</t>
  </si>
  <si>
    <t>Delaware/Maryland Line Beach</t>
  </si>
  <si>
    <t>?</t>
  </si>
  <si>
    <t>Dewey Beach-Dagsworthy Street</t>
  </si>
  <si>
    <t>Dewey Beach-Swedes Street</t>
  </si>
  <si>
    <t>DE481609</t>
  </si>
  <si>
    <t>Fenwick Island State Park Beach</t>
  </si>
  <si>
    <t>DE467890</t>
  </si>
  <si>
    <t>Holts Landing Beach</t>
  </si>
  <si>
    <t>DE772723</t>
  </si>
  <si>
    <t>Lewes Beach North</t>
  </si>
  <si>
    <t>DE772724</t>
  </si>
  <si>
    <t>Lewes Beach South</t>
  </si>
  <si>
    <t>DE486372</t>
  </si>
  <si>
    <t>North Indian River Inlet Beach</t>
  </si>
  <si>
    <t>DE467892</t>
  </si>
  <si>
    <t>Prime Hook Beach</t>
  </si>
  <si>
    <t>DE133780</t>
  </si>
  <si>
    <t>Rehoboth-Queen St Beach</t>
  </si>
  <si>
    <t>DE133781</t>
  </si>
  <si>
    <t>Rehoboth-Rehoboth Ave Beach</t>
  </si>
  <si>
    <t>DE133779</t>
  </si>
  <si>
    <t>Rehoboth-Virginia Ave Beach</t>
  </si>
  <si>
    <t>DE785659</t>
  </si>
  <si>
    <t>Slaughter Beach</t>
  </si>
  <si>
    <t>DE177694</t>
  </si>
  <si>
    <t>South Bethany Beach</t>
  </si>
  <si>
    <t>DE002369</t>
  </si>
  <si>
    <t>South Indian River Inlet Beach</t>
  </si>
  <si>
    <t>DE367093</t>
  </si>
  <si>
    <t>Tower Road-Bayside</t>
  </si>
  <si>
    <t>DE874305</t>
  </si>
  <si>
    <t>Tower Road-Ocean Beach</t>
  </si>
  <si>
    <t>Holt's Landing</t>
  </si>
  <si>
    <t>WEEKS</t>
  </si>
  <si>
    <t>PER_WEEK</t>
  </si>
  <si>
    <t>DAYS</t>
  </si>
  <si>
    <t>Rain Advisory</t>
  </si>
  <si>
    <t>RUNOFF</t>
  </si>
  <si>
    <t>RUNOFF:</t>
  </si>
  <si>
    <t>Beach length (YD)</t>
  </si>
  <si>
    <t>---</t>
  </si>
  <si>
    <t>Yards</t>
  </si>
  <si>
    <t>Monitored beach length (YD)</t>
  </si>
  <si>
    <t>No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</si>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</sst>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3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4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7" fillId="0" borderId="0" xfId="0" quotePrefix="1" applyNumberFormat="1" applyFont="1" applyBorder="1" applyAlignment="1">
      <alignment horizontal="center" vertical="center"/>
    </xf>
    <xf numFmtId="3" fontId="4" fillId="0" borderId="0" xfId="0" quotePrefix="1" applyNumberFormat="1" applyFont="1" applyFill="1" applyBorder="1" applyAlignment="1">
      <alignment horizontal="center"/>
    </xf>
    <xf numFmtId="164" fontId="4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8"/>
  <sheetViews>
    <sheetView tabSelected="1" workbookViewId="0">
      <selection activeCell="H26" sqref="H26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56" t="s">
        <v>33</v>
      </c>
      <c r="D1" s="158"/>
      <c r="E1" s="158"/>
      <c r="F1" s="157"/>
      <c r="G1" s="157"/>
      <c r="H1" s="54"/>
      <c r="I1" s="68"/>
      <c r="J1" s="156" t="s">
        <v>36</v>
      </c>
      <c r="K1" s="156"/>
      <c r="L1" s="156"/>
      <c r="M1" s="54"/>
      <c r="N1" s="156" t="s">
        <v>40</v>
      </c>
      <c r="O1" s="157"/>
      <c r="P1" s="157"/>
      <c r="Q1" s="157"/>
      <c r="R1" s="157"/>
      <c r="S1" s="157"/>
      <c r="T1" s="54"/>
      <c r="U1" s="156" t="s">
        <v>39</v>
      </c>
      <c r="V1" s="157"/>
      <c r="W1" s="157"/>
    </row>
    <row r="2" spans="1:23" ht="88.5" customHeight="1">
      <c r="A2" s="4" t="s">
        <v>12</v>
      </c>
      <c r="B2" s="4"/>
      <c r="C2" s="3" t="s">
        <v>37</v>
      </c>
      <c r="D2" s="3" t="s">
        <v>43</v>
      </c>
      <c r="E2" s="3" t="s">
        <v>44</v>
      </c>
      <c r="F2" s="3" t="s">
        <v>42</v>
      </c>
      <c r="G2" s="3" t="s">
        <v>38</v>
      </c>
      <c r="H2" s="3" t="s">
        <v>53</v>
      </c>
      <c r="I2" s="3"/>
      <c r="J2" s="3" t="s">
        <v>0</v>
      </c>
      <c r="K2" s="3" t="s">
        <v>1</v>
      </c>
      <c r="L2" s="3" t="s">
        <v>2</v>
      </c>
      <c r="M2" s="3"/>
      <c r="N2" s="14" t="s">
        <v>41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15</v>
      </c>
    </row>
    <row r="3" spans="1:23">
      <c r="A3" s="125" t="s">
        <v>148</v>
      </c>
      <c r="B3" s="16"/>
      <c r="C3" s="133">
        <f>Monitoring!$B$23</f>
        <v>21</v>
      </c>
      <c r="D3" s="134">
        <f>Monitoring!$F$23</f>
        <v>21</v>
      </c>
      <c r="E3" s="135">
        <f>D3/C3</f>
        <v>1</v>
      </c>
      <c r="F3" s="136" t="str">
        <f>Monitoring!$J$23</f>
        <v>---</v>
      </c>
      <c r="G3" s="137">
        <v>16</v>
      </c>
      <c r="H3" s="146">
        <v>1</v>
      </c>
      <c r="I3" s="137"/>
      <c r="J3" s="138">
        <f>'2010 Actions'!$B$12</f>
        <v>3</v>
      </c>
      <c r="K3" s="138">
        <f>D3-J3</f>
        <v>18</v>
      </c>
      <c r="L3" s="135">
        <f>J3/D3</f>
        <v>0.14285714285714285</v>
      </c>
      <c r="M3" s="137"/>
      <c r="N3" s="139">
        <f>'Action Durations'!D6</f>
        <v>10</v>
      </c>
      <c r="O3" s="138">
        <f>'Action Durations'!G6</f>
        <v>0</v>
      </c>
      <c r="P3" s="138">
        <f>'Action Durations'!H6</f>
        <v>1</v>
      </c>
      <c r="Q3" s="138">
        <f>'Action Durations'!I6</f>
        <v>8</v>
      </c>
      <c r="R3" s="138">
        <f>'Action Durations'!J6</f>
        <v>1</v>
      </c>
      <c r="S3" s="138">
        <f>'Action Durations'!K6</f>
        <v>0</v>
      </c>
      <c r="T3" s="137"/>
      <c r="U3" s="140">
        <f>'Beach Days'!E24</f>
        <v>3087</v>
      </c>
      <c r="V3" s="140">
        <f>'Beach Days'!H24</f>
        <v>51</v>
      </c>
      <c r="W3" s="135">
        <f>V3/U3</f>
        <v>1.6520894071914479E-2</v>
      </c>
    </row>
    <row r="4" spans="1:23">
      <c r="C4" s="12">
        <f>SUM(C3:C3)</f>
        <v>21</v>
      </c>
      <c r="D4" s="12">
        <f>SUM(D3:D3)</f>
        <v>21</v>
      </c>
      <c r="E4" s="18">
        <f>D4/C4</f>
        <v>1</v>
      </c>
      <c r="F4" s="10">
        <f>SUM(F3:F3)</f>
        <v>0</v>
      </c>
      <c r="G4" s="10">
        <f>SUM(G3:G3)</f>
        <v>16</v>
      </c>
      <c r="H4" s="155">
        <v>1</v>
      </c>
      <c r="I4" s="12"/>
      <c r="J4" s="12">
        <f>SUM(J3:J3)</f>
        <v>3</v>
      </c>
      <c r="K4" s="17">
        <f>D4-J4</f>
        <v>18</v>
      </c>
      <c r="L4" s="18">
        <f>J4/D4</f>
        <v>0.14285714285714285</v>
      </c>
      <c r="M4" s="12"/>
      <c r="N4" s="12">
        <f t="shared" ref="N4:S4" si="0">SUM(N3:N3)</f>
        <v>10</v>
      </c>
      <c r="O4" s="12">
        <f t="shared" si="0"/>
        <v>0</v>
      </c>
      <c r="P4" s="12">
        <f t="shared" si="0"/>
        <v>1</v>
      </c>
      <c r="Q4" s="12">
        <f t="shared" si="0"/>
        <v>8</v>
      </c>
      <c r="R4" s="12">
        <f t="shared" si="0"/>
        <v>1</v>
      </c>
      <c r="S4" s="12">
        <f t="shared" si="0"/>
        <v>0</v>
      </c>
      <c r="T4" s="12"/>
      <c r="U4" s="10">
        <f>SUM(U3:U3)</f>
        <v>3087</v>
      </c>
      <c r="V4" s="10">
        <f>SUM(V3:V3)</f>
        <v>51</v>
      </c>
      <c r="W4" s="48">
        <f>V4/U4</f>
        <v>1.6520894071914479E-2</v>
      </c>
    </row>
    <row r="5" spans="1:23">
      <c r="C5" s="12"/>
      <c r="D5" s="12"/>
      <c r="E5" s="18"/>
      <c r="F5" s="10"/>
      <c r="G5" s="10"/>
      <c r="H5" s="75"/>
      <c r="I5" s="12"/>
      <c r="J5" s="12"/>
      <c r="K5" s="17"/>
      <c r="L5" s="18"/>
      <c r="M5" s="12"/>
      <c r="N5" s="12"/>
      <c r="O5" s="12"/>
      <c r="P5" s="12"/>
      <c r="Q5" s="12"/>
      <c r="R5" s="12"/>
      <c r="S5" s="12"/>
      <c r="T5" s="12"/>
      <c r="U5" s="10"/>
      <c r="V5" s="10"/>
      <c r="W5" s="48"/>
    </row>
    <row r="6" spans="1:23">
      <c r="V6" s="19"/>
    </row>
    <row r="7" spans="1:23">
      <c r="A7" s="74" t="s">
        <v>48</v>
      </c>
      <c r="V7" s="19"/>
    </row>
    <row r="8" spans="1:23">
      <c r="C8" s="81" t="s">
        <v>45</v>
      </c>
      <c r="D8" s="73" t="s">
        <v>57</v>
      </c>
    </row>
    <row r="9" spans="1:23">
      <c r="C9" s="81"/>
      <c r="D9" s="73" t="s">
        <v>58</v>
      </c>
    </row>
    <row r="10" spans="1:23">
      <c r="C10" s="81" t="s">
        <v>49</v>
      </c>
      <c r="D10" s="72" t="s">
        <v>56</v>
      </c>
    </row>
    <row r="11" spans="1:23">
      <c r="C11" s="81" t="s">
        <v>46</v>
      </c>
      <c r="D11" s="73" t="s">
        <v>59</v>
      </c>
    </row>
    <row r="12" spans="1:23">
      <c r="C12" s="81"/>
      <c r="D12" s="73" t="s">
        <v>60</v>
      </c>
    </row>
    <row r="13" spans="1:23">
      <c r="C13" s="81" t="s">
        <v>47</v>
      </c>
      <c r="D13" s="72" t="s">
        <v>61</v>
      </c>
    </row>
    <row r="14" spans="1:23">
      <c r="C14" s="81"/>
      <c r="D14" s="72" t="s">
        <v>62</v>
      </c>
    </row>
    <row r="15" spans="1:23">
      <c r="C15" s="81" t="s">
        <v>51</v>
      </c>
      <c r="D15" s="72" t="s">
        <v>63</v>
      </c>
    </row>
    <row r="16" spans="1:23">
      <c r="C16" s="82"/>
      <c r="D16" s="72" t="s">
        <v>64</v>
      </c>
    </row>
    <row r="17" spans="3:4">
      <c r="C17" s="81" t="s">
        <v>50</v>
      </c>
      <c r="D17" s="72" t="s">
        <v>54</v>
      </c>
    </row>
    <row r="18" spans="3:4">
      <c r="C18" s="81" t="s">
        <v>52</v>
      </c>
      <c r="D18" s="72" t="s">
        <v>55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Delaware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8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0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12</v>
      </c>
      <c r="B1" s="25" t="s">
        <v>13</v>
      </c>
      <c r="C1" s="25" t="s">
        <v>74</v>
      </c>
      <c r="D1" s="25" t="s">
        <v>75</v>
      </c>
      <c r="E1" s="3" t="s">
        <v>76</v>
      </c>
      <c r="F1" s="71" t="s">
        <v>197</v>
      </c>
      <c r="G1" s="25" t="s">
        <v>77</v>
      </c>
      <c r="H1" s="25" t="s">
        <v>78</v>
      </c>
      <c r="I1" s="25" t="s">
        <v>79</v>
      </c>
      <c r="J1" s="25" t="s">
        <v>80</v>
      </c>
    </row>
    <row r="2" spans="1:10" ht="12.75" customHeight="1">
      <c r="A2" s="32" t="s">
        <v>148</v>
      </c>
      <c r="B2" s="32" t="s">
        <v>149</v>
      </c>
      <c r="C2" s="32" t="s">
        <v>150</v>
      </c>
      <c r="D2" s="147" t="s">
        <v>29</v>
      </c>
      <c r="E2" s="151">
        <v>1</v>
      </c>
      <c r="F2" s="131"/>
      <c r="G2" s="124"/>
      <c r="H2" s="124"/>
      <c r="I2" s="124"/>
      <c r="J2" s="124"/>
    </row>
    <row r="3" spans="1:10" ht="12.75" customHeight="1">
      <c r="A3" s="32" t="s">
        <v>148</v>
      </c>
      <c r="B3" s="32" t="s">
        <v>151</v>
      </c>
      <c r="C3" s="32" t="s">
        <v>152</v>
      </c>
      <c r="D3" s="147" t="s">
        <v>29</v>
      </c>
      <c r="E3" s="151">
        <v>1</v>
      </c>
      <c r="F3" s="131"/>
      <c r="G3" s="124"/>
      <c r="H3" s="124"/>
      <c r="I3" s="124"/>
      <c r="J3" s="124"/>
    </row>
    <row r="4" spans="1:10" ht="12.75" customHeight="1">
      <c r="A4" s="66" t="s">
        <v>148</v>
      </c>
      <c r="B4" s="66" t="s">
        <v>153</v>
      </c>
      <c r="C4" s="66" t="s">
        <v>154</v>
      </c>
      <c r="D4" s="147" t="s">
        <v>29</v>
      </c>
      <c r="E4" s="147">
        <v>2</v>
      </c>
      <c r="F4" s="131">
        <v>3520</v>
      </c>
      <c r="G4" s="66">
        <v>38.815800000000003</v>
      </c>
      <c r="H4" s="66">
        <v>-75.198499999999996</v>
      </c>
      <c r="I4" s="66">
        <v>38.839100000000002</v>
      </c>
      <c r="J4" s="66">
        <v>-75.2256</v>
      </c>
    </row>
    <row r="5" spans="1:10" ht="12.75" customHeight="1">
      <c r="A5" s="32" t="s">
        <v>148</v>
      </c>
      <c r="B5" s="32" t="s">
        <v>155</v>
      </c>
      <c r="C5" s="32" t="s">
        <v>156</v>
      </c>
      <c r="D5" s="147" t="s">
        <v>29</v>
      </c>
      <c r="E5" s="151">
        <v>1</v>
      </c>
      <c r="F5" s="131"/>
      <c r="G5" s="124"/>
      <c r="H5" s="124"/>
      <c r="I5" s="124"/>
      <c r="J5" s="124"/>
    </row>
    <row r="6" spans="1:10" ht="12.75" customHeight="1">
      <c r="A6" s="32" t="s">
        <v>148</v>
      </c>
      <c r="B6" s="32" t="s">
        <v>157</v>
      </c>
      <c r="C6" s="32" t="s">
        <v>158</v>
      </c>
      <c r="D6" s="147" t="s">
        <v>29</v>
      </c>
      <c r="E6" s="151">
        <v>1</v>
      </c>
      <c r="F6" s="131"/>
      <c r="G6" s="124"/>
      <c r="H6" s="124"/>
      <c r="I6" s="124"/>
      <c r="J6" s="124"/>
    </row>
    <row r="7" spans="1:10" ht="12.75" customHeight="1">
      <c r="A7" s="32" t="s">
        <v>148</v>
      </c>
      <c r="B7" s="32" t="s">
        <v>159</v>
      </c>
      <c r="C7" s="32" t="s">
        <v>160</v>
      </c>
      <c r="D7" s="147" t="s">
        <v>29</v>
      </c>
      <c r="E7" s="151">
        <v>1</v>
      </c>
      <c r="F7" s="131"/>
      <c r="G7" s="124"/>
      <c r="H7" s="124"/>
      <c r="I7" s="124"/>
      <c r="J7" s="124"/>
    </row>
    <row r="8" spans="1:10" ht="12.75" customHeight="1">
      <c r="A8" s="32" t="s">
        <v>148</v>
      </c>
      <c r="B8" s="32" t="s">
        <v>159</v>
      </c>
      <c r="C8" s="32" t="s">
        <v>161</v>
      </c>
      <c r="D8" s="147" t="s">
        <v>29</v>
      </c>
      <c r="E8" s="151">
        <v>1</v>
      </c>
      <c r="F8" s="131"/>
      <c r="G8" s="124"/>
      <c r="H8" s="124"/>
      <c r="I8" s="124"/>
      <c r="J8" s="124"/>
    </row>
    <row r="9" spans="1:10" ht="12.75" customHeight="1">
      <c r="A9" s="32" t="s">
        <v>148</v>
      </c>
      <c r="B9" s="32" t="s">
        <v>162</v>
      </c>
      <c r="C9" s="32" t="s">
        <v>163</v>
      </c>
      <c r="D9" s="147" t="s">
        <v>29</v>
      </c>
      <c r="E9" s="151">
        <v>1</v>
      </c>
      <c r="F9" s="131"/>
      <c r="G9" s="124"/>
      <c r="H9" s="124"/>
      <c r="I9" s="124"/>
      <c r="J9" s="124"/>
    </row>
    <row r="10" spans="1:10" ht="12.75" customHeight="1">
      <c r="A10" s="32" t="s">
        <v>148</v>
      </c>
      <c r="B10" s="32" t="s">
        <v>164</v>
      </c>
      <c r="C10" s="32" t="s">
        <v>165</v>
      </c>
      <c r="D10" s="147" t="s">
        <v>29</v>
      </c>
      <c r="E10" s="151">
        <v>2</v>
      </c>
      <c r="F10" s="131">
        <v>200</v>
      </c>
      <c r="G10" s="124"/>
      <c r="H10" s="124"/>
      <c r="I10" s="124"/>
      <c r="J10" s="124"/>
    </row>
    <row r="11" spans="1:10" ht="12.75" customHeight="1">
      <c r="A11" s="32" t="s">
        <v>148</v>
      </c>
      <c r="B11" s="32" t="s">
        <v>166</v>
      </c>
      <c r="C11" s="32" t="s">
        <v>167</v>
      </c>
      <c r="D11" s="147" t="s">
        <v>29</v>
      </c>
      <c r="E11" s="151">
        <v>1</v>
      </c>
      <c r="F11" s="131"/>
      <c r="G11" s="124"/>
      <c r="H11" s="124"/>
      <c r="I11" s="124"/>
      <c r="J11" s="124"/>
    </row>
    <row r="12" spans="1:10" ht="12.75" customHeight="1">
      <c r="A12" s="32" t="s">
        <v>148</v>
      </c>
      <c r="B12" s="32" t="s">
        <v>168</v>
      </c>
      <c r="C12" s="32" t="s">
        <v>169</v>
      </c>
      <c r="D12" s="147" t="s">
        <v>29</v>
      </c>
      <c r="E12" s="151">
        <v>1</v>
      </c>
      <c r="F12" s="131"/>
      <c r="G12" s="124"/>
      <c r="H12" s="124"/>
      <c r="I12" s="124"/>
      <c r="J12" s="124"/>
    </row>
    <row r="13" spans="1:10" ht="12.75" customHeight="1">
      <c r="A13" s="32" t="s">
        <v>148</v>
      </c>
      <c r="B13" s="32" t="s">
        <v>170</v>
      </c>
      <c r="C13" s="32" t="s">
        <v>171</v>
      </c>
      <c r="D13" s="147" t="s">
        <v>29</v>
      </c>
      <c r="E13" s="151">
        <v>1</v>
      </c>
      <c r="F13" s="131"/>
      <c r="G13" s="124"/>
      <c r="H13" s="124"/>
      <c r="I13" s="124"/>
      <c r="J13" s="124"/>
    </row>
    <row r="14" spans="1:10" ht="12.75" customHeight="1">
      <c r="A14" s="32" t="s">
        <v>148</v>
      </c>
      <c r="B14" s="32" t="s">
        <v>172</v>
      </c>
      <c r="C14" s="32" t="s">
        <v>173</v>
      </c>
      <c r="D14" s="147" t="s">
        <v>29</v>
      </c>
      <c r="E14" s="151">
        <v>2</v>
      </c>
      <c r="F14" s="131">
        <v>3520</v>
      </c>
      <c r="G14" s="124"/>
      <c r="H14" s="124"/>
      <c r="I14" s="124"/>
      <c r="J14" s="124"/>
    </row>
    <row r="15" spans="1:10" ht="12.75" customHeight="1">
      <c r="A15" s="32" t="s">
        <v>148</v>
      </c>
      <c r="B15" s="32" t="s">
        <v>174</v>
      </c>
      <c r="C15" s="32" t="s">
        <v>175</v>
      </c>
      <c r="D15" s="147" t="s">
        <v>29</v>
      </c>
      <c r="E15" s="151">
        <v>1</v>
      </c>
      <c r="F15" s="131"/>
      <c r="G15" s="124"/>
      <c r="H15" s="124"/>
      <c r="I15" s="124"/>
      <c r="J15" s="124"/>
    </row>
    <row r="16" spans="1:10" ht="12.75" customHeight="1">
      <c r="A16" s="32" t="s">
        <v>148</v>
      </c>
      <c r="B16" s="32" t="s">
        <v>176</v>
      </c>
      <c r="C16" s="32" t="s">
        <v>177</v>
      </c>
      <c r="D16" s="147" t="s">
        <v>29</v>
      </c>
      <c r="E16" s="151">
        <v>1</v>
      </c>
      <c r="F16" s="131"/>
      <c r="G16" s="124"/>
      <c r="H16" s="124"/>
      <c r="I16" s="124"/>
      <c r="J16" s="124"/>
    </row>
    <row r="17" spans="1:10" ht="12.75" customHeight="1">
      <c r="A17" s="32" t="s">
        <v>148</v>
      </c>
      <c r="B17" s="32" t="s">
        <v>178</v>
      </c>
      <c r="C17" s="32" t="s">
        <v>179</v>
      </c>
      <c r="D17" s="147" t="s">
        <v>29</v>
      </c>
      <c r="E17" s="151">
        <v>1</v>
      </c>
      <c r="F17" s="131"/>
      <c r="G17" s="124"/>
      <c r="H17" s="124"/>
      <c r="I17" s="124"/>
      <c r="J17" s="124"/>
    </row>
    <row r="18" spans="1:10" ht="12.75" customHeight="1">
      <c r="A18" s="66" t="s">
        <v>148</v>
      </c>
      <c r="B18" s="66" t="s">
        <v>180</v>
      </c>
      <c r="C18" s="66" t="s">
        <v>181</v>
      </c>
      <c r="D18" s="147" t="s">
        <v>29</v>
      </c>
      <c r="E18" s="147">
        <v>2</v>
      </c>
      <c r="F18" s="131">
        <v>3520</v>
      </c>
      <c r="G18" s="66">
        <v>38.918500000000002</v>
      </c>
      <c r="H18" s="66">
        <v>-75.308199999999999</v>
      </c>
      <c r="I18" s="66">
        <v>38.9407</v>
      </c>
      <c r="J18" s="66">
        <v>-75.315299999999993</v>
      </c>
    </row>
    <row r="19" spans="1:10" ht="12.75" customHeight="1">
      <c r="A19" s="32" t="s">
        <v>148</v>
      </c>
      <c r="B19" s="32" t="s">
        <v>182</v>
      </c>
      <c r="C19" s="32" t="s">
        <v>183</v>
      </c>
      <c r="D19" s="147" t="s">
        <v>29</v>
      </c>
      <c r="E19" s="151">
        <v>1</v>
      </c>
      <c r="F19" s="131"/>
      <c r="G19" s="124"/>
      <c r="H19" s="124"/>
      <c r="I19" s="124"/>
      <c r="J19" s="124"/>
    </row>
    <row r="20" spans="1:10" ht="12.75" customHeight="1">
      <c r="A20" s="32" t="s">
        <v>148</v>
      </c>
      <c r="B20" s="32" t="s">
        <v>184</v>
      </c>
      <c r="C20" s="32" t="s">
        <v>185</v>
      </c>
      <c r="D20" s="147" t="s">
        <v>29</v>
      </c>
      <c r="E20" s="151">
        <v>1</v>
      </c>
      <c r="F20" s="131"/>
      <c r="G20" s="124"/>
      <c r="H20" s="124"/>
      <c r="I20" s="124"/>
      <c r="J20" s="124"/>
    </row>
    <row r="21" spans="1:10" ht="12.75" customHeight="1">
      <c r="A21" s="66" t="s">
        <v>148</v>
      </c>
      <c r="B21" s="66" t="s">
        <v>186</v>
      </c>
      <c r="C21" s="66" t="s">
        <v>187</v>
      </c>
      <c r="D21" s="147" t="s">
        <v>29</v>
      </c>
      <c r="E21" s="147">
        <v>2</v>
      </c>
      <c r="F21" s="66">
        <v>200</v>
      </c>
      <c r="G21" s="66">
        <v>38.675260000000002</v>
      </c>
      <c r="H21" s="66">
        <v>-75.073970000000003</v>
      </c>
      <c r="I21" s="66">
        <v>38.6753</v>
      </c>
      <c r="J21" s="66">
        <v>-75.074370000000002</v>
      </c>
    </row>
    <row r="22" spans="1:10" ht="12.75" customHeight="1">
      <c r="A22" s="129" t="s">
        <v>148</v>
      </c>
      <c r="B22" s="129" t="s">
        <v>188</v>
      </c>
      <c r="C22" s="129" t="s">
        <v>189</v>
      </c>
      <c r="D22" s="149" t="s">
        <v>29</v>
      </c>
      <c r="E22" s="152">
        <v>1</v>
      </c>
      <c r="F22" s="132"/>
      <c r="G22" s="125"/>
      <c r="H22" s="125"/>
      <c r="I22" s="125"/>
      <c r="J22" s="125"/>
    </row>
    <row r="23" spans="1:10" ht="12.75" customHeight="1">
      <c r="A23" s="32"/>
      <c r="B23" s="33">
        <f>COUNTA(B2:B22)</f>
        <v>21</v>
      </c>
      <c r="C23" s="32"/>
      <c r="D23" s="32"/>
      <c r="E23" s="70"/>
      <c r="F23" s="154" t="s">
        <v>198</v>
      </c>
      <c r="G23" s="32"/>
      <c r="H23" s="32"/>
      <c r="I23" s="32"/>
      <c r="J23" s="32"/>
    </row>
    <row r="24" spans="1:10" ht="12.75" customHeight="1">
      <c r="A24" s="32"/>
      <c r="B24" s="33"/>
      <c r="C24" s="32"/>
      <c r="D24" s="32"/>
      <c r="E24" s="70"/>
      <c r="F24" s="123"/>
      <c r="G24" s="32"/>
      <c r="H24" s="32"/>
      <c r="I24" s="32"/>
      <c r="J24" s="32"/>
    </row>
    <row r="25" spans="1:10" ht="12.75" customHeight="1">
      <c r="A25" s="32"/>
      <c r="B25" s="33"/>
      <c r="C25" s="32"/>
      <c r="D25" s="32"/>
      <c r="E25" s="70"/>
      <c r="F25" s="49"/>
      <c r="G25" s="32"/>
      <c r="H25" s="32"/>
      <c r="I25" s="32"/>
      <c r="J25" s="32"/>
    </row>
    <row r="26" spans="1:10" ht="12.75" customHeight="1">
      <c r="A26" s="32"/>
      <c r="C26" s="96" t="s">
        <v>103</v>
      </c>
      <c r="D26" s="97"/>
      <c r="E26" s="98"/>
      <c r="G26" s="32"/>
      <c r="H26" s="32"/>
      <c r="I26" s="32"/>
      <c r="J26" s="32"/>
    </row>
    <row r="27" spans="1:10" s="2" customFormat="1" ht="12.75" customHeight="1">
      <c r="C27" s="92" t="s">
        <v>101</v>
      </c>
      <c r="D27" s="93">
        <f>SUM(B23)</f>
        <v>21</v>
      </c>
      <c r="E27" s="98"/>
      <c r="G27" s="50"/>
      <c r="H27" s="50"/>
      <c r="I27" s="50"/>
      <c r="J27" s="50"/>
    </row>
    <row r="28" spans="1:10" ht="12.75" customHeight="1">
      <c r="A28" s="46"/>
      <c r="B28" s="46"/>
      <c r="C28" s="92" t="s">
        <v>102</v>
      </c>
      <c r="D28" s="153" t="s">
        <v>198</v>
      </c>
      <c r="E28" s="95" t="s">
        <v>199</v>
      </c>
      <c r="F28" s="83"/>
      <c r="G28" s="45"/>
      <c r="H28" s="45"/>
      <c r="I28" s="45"/>
      <c r="J28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Delaware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30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12</v>
      </c>
      <c r="B1" s="25" t="s">
        <v>13</v>
      </c>
      <c r="C1" s="25" t="s">
        <v>67</v>
      </c>
      <c r="D1" s="3" t="s">
        <v>68</v>
      </c>
      <c r="E1" s="3" t="s">
        <v>69</v>
      </c>
      <c r="F1" s="3" t="s">
        <v>70</v>
      </c>
      <c r="G1" s="3" t="s">
        <v>71</v>
      </c>
      <c r="H1" s="3" t="s">
        <v>72</v>
      </c>
      <c r="I1" s="3" t="s">
        <v>73</v>
      </c>
      <c r="J1" s="71" t="s">
        <v>200</v>
      </c>
    </row>
    <row r="2" spans="1:10" ht="12.75" customHeight="1">
      <c r="A2" s="32" t="s">
        <v>148</v>
      </c>
      <c r="B2" s="32" t="s">
        <v>149</v>
      </c>
      <c r="C2" s="32" t="s">
        <v>150</v>
      </c>
      <c r="D2" s="32">
        <v>15</v>
      </c>
      <c r="E2" s="32" t="s">
        <v>191</v>
      </c>
      <c r="F2" s="51">
        <v>1</v>
      </c>
      <c r="G2" s="32" t="s">
        <v>192</v>
      </c>
      <c r="H2" s="32">
        <v>0</v>
      </c>
      <c r="I2" s="32" t="s">
        <v>192</v>
      </c>
      <c r="J2" s="131"/>
    </row>
    <row r="3" spans="1:10" ht="12.75" customHeight="1">
      <c r="A3" s="51" t="s">
        <v>148</v>
      </c>
      <c r="B3" s="51" t="s">
        <v>151</v>
      </c>
      <c r="C3" s="51" t="s">
        <v>152</v>
      </c>
      <c r="D3" s="51">
        <v>15</v>
      </c>
      <c r="E3" s="51" t="s">
        <v>191</v>
      </c>
      <c r="F3" s="51">
        <v>1</v>
      </c>
      <c r="G3" s="51" t="s">
        <v>192</v>
      </c>
      <c r="H3" s="51">
        <v>0</v>
      </c>
      <c r="I3" s="51" t="s">
        <v>192</v>
      </c>
      <c r="J3" s="131"/>
    </row>
    <row r="4" spans="1:10" ht="12.75" customHeight="1">
      <c r="A4" s="147" t="s">
        <v>148</v>
      </c>
      <c r="B4" s="147" t="s">
        <v>153</v>
      </c>
      <c r="C4" s="147" t="s">
        <v>154</v>
      </c>
      <c r="D4" s="147">
        <v>147</v>
      </c>
      <c r="E4" s="147" t="s">
        <v>193</v>
      </c>
      <c r="F4" s="147">
        <v>1</v>
      </c>
      <c r="G4" s="147" t="s">
        <v>192</v>
      </c>
      <c r="H4" s="147">
        <v>0</v>
      </c>
      <c r="I4" s="147" t="s">
        <v>192</v>
      </c>
      <c r="J4" s="131">
        <v>3520</v>
      </c>
    </row>
    <row r="5" spans="1:10" ht="12.75" customHeight="1">
      <c r="A5" s="51" t="s">
        <v>148</v>
      </c>
      <c r="B5" s="51" t="s">
        <v>155</v>
      </c>
      <c r="C5" s="51" t="s">
        <v>156</v>
      </c>
      <c r="D5" s="51">
        <v>15</v>
      </c>
      <c r="E5" s="51" t="s">
        <v>191</v>
      </c>
      <c r="F5" s="51">
        <v>1</v>
      </c>
      <c r="G5" s="51" t="s">
        <v>192</v>
      </c>
      <c r="H5" s="51">
        <v>0</v>
      </c>
      <c r="I5" s="51" t="s">
        <v>192</v>
      </c>
      <c r="J5" s="131"/>
    </row>
    <row r="6" spans="1:10" ht="12.75" customHeight="1">
      <c r="A6" s="51" t="s">
        <v>148</v>
      </c>
      <c r="B6" s="51" t="s">
        <v>157</v>
      </c>
      <c r="C6" s="51" t="s">
        <v>158</v>
      </c>
      <c r="D6" s="51">
        <v>15</v>
      </c>
      <c r="E6" s="51" t="s">
        <v>191</v>
      </c>
      <c r="F6" s="51">
        <v>1</v>
      </c>
      <c r="G6" s="51" t="s">
        <v>192</v>
      </c>
      <c r="H6" s="51">
        <v>0</v>
      </c>
      <c r="I6" s="51" t="s">
        <v>192</v>
      </c>
      <c r="J6" s="131"/>
    </row>
    <row r="7" spans="1:10" ht="12.75" customHeight="1">
      <c r="A7" s="51" t="s">
        <v>148</v>
      </c>
      <c r="B7" s="51" t="s">
        <v>159</v>
      </c>
      <c r="C7" s="51" t="s">
        <v>160</v>
      </c>
      <c r="D7" s="51">
        <v>15</v>
      </c>
      <c r="E7" s="51" t="s">
        <v>191</v>
      </c>
      <c r="F7" s="51">
        <v>1</v>
      </c>
      <c r="G7" s="51" t="s">
        <v>192</v>
      </c>
      <c r="H7" s="51">
        <v>0</v>
      </c>
      <c r="I7" s="51" t="s">
        <v>192</v>
      </c>
      <c r="J7" s="131"/>
    </row>
    <row r="8" spans="1:10" ht="12.75" customHeight="1">
      <c r="A8" s="51" t="s">
        <v>148</v>
      </c>
      <c r="B8" s="51" t="s">
        <v>159</v>
      </c>
      <c r="C8" s="51" t="s">
        <v>161</v>
      </c>
      <c r="D8" s="51">
        <v>15</v>
      </c>
      <c r="E8" s="51" t="s">
        <v>191</v>
      </c>
      <c r="F8" s="51">
        <v>1</v>
      </c>
      <c r="G8" s="51" t="s">
        <v>192</v>
      </c>
      <c r="H8" s="51">
        <v>0</v>
      </c>
      <c r="I8" s="51" t="s">
        <v>192</v>
      </c>
      <c r="J8" s="131"/>
    </row>
    <row r="9" spans="1:10" ht="12.75" customHeight="1">
      <c r="A9" s="51" t="s">
        <v>148</v>
      </c>
      <c r="B9" s="51" t="s">
        <v>162</v>
      </c>
      <c r="C9" s="51" t="s">
        <v>163</v>
      </c>
      <c r="D9" s="51">
        <v>15</v>
      </c>
      <c r="E9" s="51" t="s">
        <v>191</v>
      </c>
      <c r="F9" s="51">
        <v>1</v>
      </c>
      <c r="G9" s="51" t="s">
        <v>192</v>
      </c>
      <c r="H9" s="51">
        <v>0</v>
      </c>
      <c r="I9" s="51" t="s">
        <v>192</v>
      </c>
      <c r="J9" s="131"/>
    </row>
    <row r="10" spans="1:10" ht="12.75" customHeight="1">
      <c r="A10" s="148" t="s">
        <v>148</v>
      </c>
      <c r="B10" s="148" t="s">
        <v>164</v>
      </c>
      <c r="C10" s="148" t="s">
        <v>190</v>
      </c>
      <c r="D10" s="148">
        <v>142</v>
      </c>
      <c r="E10" s="148" t="s">
        <v>193</v>
      </c>
      <c r="F10" s="51">
        <v>1</v>
      </c>
      <c r="G10" s="51" t="s">
        <v>192</v>
      </c>
      <c r="H10" s="51">
        <v>0</v>
      </c>
      <c r="I10" s="51" t="s">
        <v>192</v>
      </c>
      <c r="J10" s="131">
        <v>200</v>
      </c>
    </row>
    <row r="11" spans="1:10" ht="12.75" customHeight="1">
      <c r="A11" s="51" t="s">
        <v>148</v>
      </c>
      <c r="B11" s="51" t="s">
        <v>166</v>
      </c>
      <c r="C11" s="51" t="s">
        <v>167</v>
      </c>
      <c r="D11" s="51">
        <v>15</v>
      </c>
      <c r="E11" s="51" t="s">
        <v>191</v>
      </c>
      <c r="F11" s="51">
        <v>1</v>
      </c>
      <c r="G11" s="51" t="s">
        <v>192</v>
      </c>
      <c r="H11" s="51">
        <v>0</v>
      </c>
      <c r="I11" s="51" t="s">
        <v>192</v>
      </c>
      <c r="J11" s="131"/>
    </row>
    <row r="12" spans="1:10" ht="12.75" customHeight="1">
      <c r="A12" s="51" t="s">
        <v>148</v>
      </c>
      <c r="B12" s="51" t="s">
        <v>168</v>
      </c>
      <c r="C12" s="51" t="s">
        <v>169</v>
      </c>
      <c r="D12" s="51">
        <v>15</v>
      </c>
      <c r="E12" s="51" t="s">
        <v>191</v>
      </c>
      <c r="F12" s="51">
        <v>1</v>
      </c>
      <c r="G12" s="51" t="s">
        <v>192</v>
      </c>
      <c r="H12" s="51">
        <v>0</v>
      </c>
      <c r="I12" s="51" t="s">
        <v>192</v>
      </c>
      <c r="J12" s="131"/>
    </row>
    <row r="13" spans="1:10" ht="12.75" customHeight="1">
      <c r="A13" s="51" t="s">
        <v>148</v>
      </c>
      <c r="B13" s="51" t="s">
        <v>170</v>
      </c>
      <c r="C13" s="51" t="s">
        <v>171</v>
      </c>
      <c r="D13" s="51">
        <v>15</v>
      </c>
      <c r="E13" s="51" t="s">
        <v>191</v>
      </c>
      <c r="F13" s="51">
        <v>1</v>
      </c>
      <c r="G13" s="51" t="s">
        <v>192</v>
      </c>
      <c r="H13" s="51">
        <v>0</v>
      </c>
      <c r="I13" s="51" t="s">
        <v>192</v>
      </c>
      <c r="J13" s="131"/>
    </row>
    <row r="14" spans="1:10" ht="12.75" customHeight="1">
      <c r="A14" s="148" t="s">
        <v>148</v>
      </c>
      <c r="B14" s="148" t="s">
        <v>172</v>
      </c>
      <c r="C14" s="148" t="s">
        <v>173</v>
      </c>
      <c r="D14" s="148">
        <v>142</v>
      </c>
      <c r="E14" s="148" t="s">
        <v>193</v>
      </c>
      <c r="F14" s="51">
        <v>1</v>
      </c>
      <c r="G14" s="51" t="s">
        <v>192</v>
      </c>
      <c r="H14" s="51">
        <v>0</v>
      </c>
      <c r="I14" s="51" t="s">
        <v>192</v>
      </c>
      <c r="J14" s="131">
        <v>3520</v>
      </c>
    </row>
    <row r="15" spans="1:10" ht="12.75" customHeight="1">
      <c r="A15" s="51" t="s">
        <v>148</v>
      </c>
      <c r="B15" s="51" t="s">
        <v>174</v>
      </c>
      <c r="C15" s="51" t="s">
        <v>175</v>
      </c>
      <c r="D15" s="51">
        <v>15</v>
      </c>
      <c r="E15" s="51" t="s">
        <v>191</v>
      </c>
      <c r="F15" s="51">
        <v>1</v>
      </c>
      <c r="G15" s="51" t="s">
        <v>192</v>
      </c>
      <c r="H15" s="51">
        <v>0</v>
      </c>
      <c r="I15" s="51" t="s">
        <v>192</v>
      </c>
      <c r="J15" s="131"/>
    </row>
    <row r="16" spans="1:10" ht="12.75" customHeight="1">
      <c r="A16" s="51" t="s">
        <v>148</v>
      </c>
      <c r="B16" s="51" t="s">
        <v>176</v>
      </c>
      <c r="C16" s="51" t="s">
        <v>177</v>
      </c>
      <c r="D16" s="51">
        <v>15</v>
      </c>
      <c r="E16" s="51" t="s">
        <v>191</v>
      </c>
      <c r="F16" s="51">
        <v>1</v>
      </c>
      <c r="G16" s="51" t="s">
        <v>192</v>
      </c>
      <c r="H16" s="51">
        <v>0</v>
      </c>
      <c r="I16" s="51" t="s">
        <v>192</v>
      </c>
      <c r="J16" s="131"/>
    </row>
    <row r="17" spans="1:10" ht="12.75" customHeight="1">
      <c r="A17" s="51" t="s">
        <v>148</v>
      </c>
      <c r="B17" s="51" t="s">
        <v>178</v>
      </c>
      <c r="C17" s="51" t="s">
        <v>179</v>
      </c>
      <c r="D17" s="51">
        <v>15</v>
      </c>
      <c r="E17" s="51" t="s">
        <v>191</v>
      </c>
      <c r="F17" s="51">
        <v>1</v>
      </c>
      <c r="G17" s="51" t="s">
        <v>192</v>
      </c>
      <c r="H17" s="51">
        <v>0</v>
      </c>
      <c r="I17" s="51" t="s">
        <v>192</v>
      </c>
      <c r="J17" s="131"/>
    </row>
    <row r="18" spans="1:10" ht="12.75" customHeight="1">
      <c r="A18" s="147" t="s">
        <v>148</v>
      </c>
      <c r="B18" s="147" t="s">
        <v>180</v>
      </c>
      <c r="C18" s="147" t="s">
        <v>181</v>
      </c>
      <c r="D18" s="147">
        <v>147</v>
      </c>
      <c r="E18" s="147" t="s">
        <v>193</v>
      </c>
      <c r="F18" s="147">
        <v>1</v>
      </c>
      <c r="G18" s="147" t="s">
        <v>192</v>
      </c>
      <c r="H18" s="147">
        <v>0</v>
      </c>
      <c r="I18" s="147" t="s">
        <v>192</v>
      </c>
      <c r="J18" s="131">
        <v>3520</v>
      </c>
    </row>
    <row r="19" spans="1:10" ht="12.75" customHeight="1">
      <c r="A19" s="51" t="s">
        <v>148</v>
      </c>
      <c r="B19" s="51" t="s">
        <v>182</v>
      </c>
      <c r="C19" s="51" t="s">
        <v>183</v>
      </c>
      <c r="D19" s="51">
        <v>15</v>
      </c>
      <c r="E19" s="51" t="s">
        <v>191</v>
      </c>
      <c r="F19" s="51">
        <v>1</v>
      </c>
      <c r="G19" s="51" t="s">
        <v>192</v>
      </c>
      <c r="H19" s="51">
        <v>0</v>
      </c>
      <c r="I19" s="51" t="s">
        <v>192</v>
      </c>
      <c r="J19" s="131"/>
    </row>
    <row r="20" spans="1:10" ht="12.75" customHeight="1">
      <c r="A20" s="51" t="s">
        <v>148</v>
      </c>
      <c r="B20" s="51" t="s">
        <v>184</v>
      </c>
      <c r="C20" s="51" t="s">
        <v>185</v>
      </c>
      <c r="D20" s="51">
        <v>15</v>
      </c>
      <c r="E20" s="51" t="s">
        <v>191</v>
      </c>
      <c r="F20" s="51">
        <v>1</v>
      </c>
      <c r="G20" s="51" t="s">
        <v>192</v>
      </c>
      <c r="H20" s="51">
        <v>0</v>
      </c>
      <c r="I20" s="51" t="s">
        <v>192</v>
      </c>
      <c r="J20" s="131"/>
    </row>
    <row r="21" spans="1:10" ht="12.75" customHeight="1">
      <c r="A21" s="147" t="s">
        <v>148</v>
      </c>
      <c r="B21" s="147" t="s">
        <v>186</v>
      </c>
      <c r="C21" s="147" t="s">
        <v>187</v>
      </c>
      <c r="D21" s="147">
        <v>147</v>
      </c>
      <c r="E21" s="147" t="s">
        <v>193</v>
      </c>
      <c r="F21" s="147">
        <v>1</v>
      </c>
      <c r="G21" s="147" t="s">
        <v>192</v>
      </c>
      <c r="H21" s="147">
        <v>0</v>
      </c>
      <c r="I21" s="147" t="s">
        <v>192</v>
      </c>
      <c r="J21" s="66">
        <v>200</v>
      </c>
    </row>
    <row r="22" spans="1:10" ht="12.75" customHeight="1">
      <c r="A22" s="129" t="s">
        <v>148</v>
      </c>
      <c r="B22" s="129" t="s">
        <v>188</v>
      </c>
      <c r="C22" s="129" t="s">
        <v>189</v>
      </c>
      <c r="D22" s="129">
        <v>15</v>
      </c>
      <c r="E22" s="129" t="s">
        <v>191</v>
      </c>
      <c r="F22" s="141">
        <v>1</v>
      </c>
      <c r="G22" s="129" t="s">
        <v>192</v>
      </c>
      <c r="H22" s="129">
        <v>0</v>
      </c>
      <c r="I22" s="129" t="s">
        <v>192</v>
      </c>
      <c r="J22" s="132"/>
    </row>
    <row r="23" spans="1:10" ht="12.75" customHeight="1">
      <c r="A23" s="31"/>
      <c r="B23" s="56">
        <f>COUNTA(B2:B22)</f>
        <v>21</v>
      </c>
      <c r="C23" s="20"/>
      <c r="D23" s="20"/>
      <c r="E23" s="20"/>
      <c r="F23" s="20">
        <f>COUNTIF(F2:F22, "&gt;0")</f>
        <v>21</v>
      </c>
      <c r="G23" s="20"/>
      <c r="H23" s="29"/>
      <c r="I23" s="31"/>
      <c r="J23" s="154" t="s">
        <v>198</v>
      </c>
    </row>
    <row r="24" spans="1:10">
      <c r="A24" s="30"/>
      <c r="B24" s="20"/>
      <c r="C24" s="20"/>
      <c r="D24" s="31"/>
      <c r="E24" s="31"/>
      <c r="F24" s="20"/>
      <c r="G24" s="31"/>
      <c r="H24" s="29"/>
      <c r="I24" s="30"/>
      <c r="J24" s="123"/>
    </row>
    <row r="25" spans="1:10">
      <c r="A25" s="30"/>
      <c r="B25" s="29"/>
      <c r="C25" s="29"/>
      <c r="D25" s="30"/>
      <c r="E25" s="30"/>
      <c r="F25" s="29"/>
      <c r="G25" s="30"/>
      <c r="H25" s="29"/>
      <c r="I25" s="30"/>
      <c r="J25" s="49"/>
    </row>
    <row r="26" spans="1:10">
      <c r="A26" s="63"/>
      <c r="B26" s="63"/>
      <c r="C26" s="90" t="s">
        <v>106</v>
      </c>
      <c r="D26" s="91"/>
      <c r="E26" s="91"/>
      <c r="F26" s="63"/>
      <c r="G26" s="63"/>
      <c r="H26" s="63"/>
      <c r="I26" s="63"/>
    </row>
    <row r="27" spans="1:10">
      <c r="A27" s="63"/>
      <c r="B27" s="63"/>
      <c r="C27" s="92" t="s">
        <v>101</v>
      </c>
      <c r="D27" s="93">
        <f>SUM(B23)</f>
        <v>21</v>
      </c>
      <c r="E27" s="91"/>
      <c r="F27" s="63"/>
      <c r="G27" s="63"/>
      <c r="H27" s="63"/>
      <c r="I27" s="63"/>
      <c r="J27" s="2"/>
    </row>
    <row r="28" spans="1:10">
      <c r="C28" s="92" t="s">
        <v>104</v>
      </c>
      <c r="D28" s="93">
        <f>SUM(F23)</f>
        <v>21</v>
      </c>
      <c r="E28" s="91"/>
      <c r="J28" s="83"/>
    </row>
    <row r="29" spans="1:10">
      <c r="C29" s="104" t="s">
        <v>146</v>
      </c>
      <c r="D29" s="122">
        <f>D28/D27</f>
        <v>1</v>
      </c>
      <c r="E29" s="91"/>
    </row>
    <row r="30" spans="1:10">
      <c r="C30" s="92" t="s">
        <v>105</v>
      </c>
      <c r="D30" s="153" t="s">
        <v>198</v>
      </c>
      <c r="E30" s="95" t="s">
        <v>199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Delaware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4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5" width="7.7109375" customWidth="1"/>
    <col min="6" max="7" width="8" customWidth="1"/>
    <col min="8" max="8" width="8.85546875" customWidth="1"/>
    <col min="9" max="18" width="8" customWidth="1"/>
  </cols>
  <sheetData>
    <row r="1" spans="1:33">
      <c r="A1" s="55"/>
      <c r="B1" s="159" t="s">
        <v>34</v>
      </c>
      <c r="C1" s="159"/>
      <c r="D1" s="55"/>
      <c r="E1" s="55"/>
      <c r="F1" s="160" t="s">
        <v>147</v>
      </c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33" s="24" customFormat="1" ht="39" customHeight="1">
      <c r="A2" s="25" t="s">
        <v>12</v>
      </c>
      <c r="B2" s="25" t="s">
        <v>13</v>
      </c>
      <c r="C2" s="25" t="s">
        <v>67</v>
      </c>
      <c r="D2" s="25" t="s">
        <v>81</v>
      </c>
      <c r="E2" s="25" t="s">
        <v>82</v>
      </c>
      <c r="F2" s="25" t="s">
        <v>83</v>
      </c>
      <c r="G2" s="25" t="s">
        <v>84</v>
      </c>
      <c r="H2" s="3" t="s">
        <v>85</v>
      </c>
      <c r="I2" s="25" t="s">
        <v>86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87</v>
      </c>
      <c r="O2" s="25" t="s">
        <v>88</v>
      </c>
      <c r="P2" s="25" t="s">
        <v>89</v>
      </c>
      <c r="Q2" s="25" t="s">
        <v>90</v>
      </c>
      <c r="R2" s="25" t="s">
        <v>91</v>
      </c>
    </row>
    <row r="3" spans="1:33">
      <c r="A3" s="32" t="s">
        <v>148</v>
      </c>
      <c r="B3" s="32" t="s">
        <v>149</v>
      </c>
      <c r="C3" s="32" t="s">
        <v>150</v>
      </c>
      <c r="D3" s="51" t="s">
        <v>28</v>
      </c>
      <c r="E3" s="51" t="s">
        <v>201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30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>
      <c r="A4" s="51" t="s">
        <v>148</v>
      </c>
      <c r="B4" s="51" t="s">
        <v>151</v>
      </c>
      <c r="C4" s="51" t="s">
        <v>152</v>
      </c>
      <c r="D4" s="51" t="s">
        <v>28</v>
      </c>
      <c r="E4" s="51" t="s">
        <v>201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30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>
      <c r="A5" s="148" t="s">
        <v>148</v>
      </c>
      <c r="B5" s="148" t="s">
        <v>153</v>
      </c>
      <c r="C5" s="148" t="s">
        <v>154</v>
      </c>
      <c r="D5" s="51" t="s">
        <v>28</v>
      </c>
      <c r="E5" s="51" t="s">
        <v>28</v>
      </c>
      <c r="F5" s="148" t="s">
        <v>28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30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>
      <c r="A6" s="51" t="s">
        <v>148</v>
      </c>
      <c r="B6" s="51" t="s">
        <v>155</v>
      </c>
      <c r="C6" s="51" t="s">
        <v>156</v>
      </c>
      <c r="D6" s="51" t="s">
        <v>28</v>
      </c>
      <c r="E6" s="51" t="s">
        <v>201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30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>
      <c r="A7" s="51" t="s">
        <v>148</v>
      </c>
      <c r="B7" s="51" t="s">
        <v>157</v>
      </c>
      <c r="C7" s="51" t="s">
        <v>158</v>
      </c>
      <c r="D7" s="51" t="s">
        <v>28</v>
      </c>
      <c r="E7" s="51" t="s">
        <v>201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30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>
      <c r="A8" s="51" t="s">
        <v>148</v>
      </c>
      <c r="B8" s="51" t="s">
        <v>159</v>
      </c>
      <c r="C8" s="51" t="s">
        <v>160</v>
      </c>
      <c r="D8" s="51" t="s">
        <v>28</v>
      </c>
      <c r="E8" s="51" t="s">
        <v>201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30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>
      <c r="A9" s="51" t="s">
        <v>148</v>
      </c>
      <c r="B9" s="51" t="s">
        <v>159</v>
      </c>
      <c r="C9" s="51" t="s">
        <v>161</v>
      </c>
      <c r="D9" s="51" t="s">
        <v>28</v>
      </c>
      <c r="E9" s="51" t="s">
        <v>201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30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ht="12.75" customHeight="1">
      <c r="A10" s="51" t="s">
        <v>148</v>
      </c>
      <c r="B10" s="51" t="s">
        <v>162</v>
      </c>
      <c r="C10" s="51" t="s">
        <v>163</v>
      </c>
      <c r="D10" s="51" t="s">
        <v>28</v>
      </c>
      <c r="E10" s="51" t="s">
        <v>201</v>
      </c>
      <c r="F10" s="51"/>
      <c r="G10" s="51"/>
      <c r="H10" s="14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30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>
      <c r="A11" s="51" t="s">
        <v>148</v>
      </c>
      <c r="B11" s="51" t="s">
        <v>164</v>
      </c>
      <c r="C11" s="51" t="s">
        <v>165</v>
      </c>
      <c r="D11" s="51" t="s">
        <v>28</v>
      </c>
      <c r="E11" s="51" t="s">
        <v>28</v>
      </c>
      <c r="F11" s="51" t="s">
        <v>28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30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>
      <c r="A12" s="51" t="s">
        <v>148</v>
      </c>
      <c r="B12" s="51" t="s">
        <v>166</v>
      </c>
      <c r="C12" s="51" t="s">
        <v>167</v>
      </c>
      <c r="D12" s="51" t="s">
        <v>28</v>
      </c>
      <c r="E12" s="51" t="s">
        <v>201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30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>
      <c r="A13" s="51" t="s">
        <v>148</v>
      </c>
      <c r="B13" s="51" t="s">
        <v>168</v>
      </c>
      <c r="C13" s="51" t="s">
        <v>169</v>
      </c>
      <c r="D13" s="51" t="s">
        <v>28</v>
      </c>
      <c r="E13" s="51" t="s">
        <v>201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30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>
      <c r="A14" s="51" t="s">
        <v>148</v>
      </c>
      <c r="B14" s="51" t="s">
        <v>170</v>
      </c>
      <c r="C14" s="51" t="s">
        <v>171</v>
      </c>
      <c r="D14" s="51" t="s">
        <v>28</v>
      </c>
      <c r="E14" s="51" t="s">
        <v>201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30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>
      <c r="A15" s="148" t="s">
        <v>148</v>
      </c>
      <c r="B15" s="148" t="s">
        <v>172</v>
      </c>
      <c r="C15" s="148" t="s">
        <v>173</v>
      </c>
      <c r="D15" s="51" t="s">
        <v>28</v>
      </c>
      <c r="E15" s="51" t="s">
        <v>28</v>
      </c>
      <c r="F15" s="148" t="s">
        <v>28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30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>
      <c r="A16" s="51" t="s">
        <v>148</v>
      </c>
      <c r="B16" s="51" t="s">
        <v>174</v>
      </c>
      <c r="C16" s="51" t="s">
        <v>175</v>
      </c>
      <c r="D16" s="51" t="s">
        <v>28</v>
      </c>
      <c r="E16" s="51" t="s">
        <v>201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30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>
      <c r="A17" s="51" t="s">
        <v>148</v>
      </c>
      <c r="B17" s="51" t="s">
        <v>176</v>
      </c>
      <c r="C17" s="51" t="s">
        <v>177</v>
      </c>
      <c r="D17" s="51" t="s">
        <v>28</v>
      </c>
      <c r="E17" s="51" t="s">
        <v>201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30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>
      <c r="A18" s="51" t="s">
        <v>148</v>
      </c>
      <c r="B18" s="51" t="s">
        <v>178</v>
      </c>
      <c r="C18" s="51" t="s">
        <v>179</v>
      </c>
      <c r="D18" s="51" t="s">
        <v>28</v>
      </c>
      <c r="E18" s="51" t="s">
        <v>201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30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>
      <c r="A19" s="148" t="s">
        <v>148</v>
      </c>
      <c r="B19" s="148" t="s">
        <v>180</v>
      </c>
      <c r="C19" s="148" t="s">
        <v>181</v>
      </c>
      <c r="D19" s="51" t="s">
        <v>28</v>
      </c>
      <c r="E19" s="51" t="s">
        <v>28</v>
      </c>
      <c r="F19" s="148" t="s">
        <v>28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30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>
      <c r="A20" s="51" t="s">
        <v>148</v>
      </c>
      <c r="B20" s="51" t="s">
        <v>182</v>
      </c>
      <c r="C20" s="51" t="s">
        <v>183</v>
      </c>
      <c r="D20" s="51" t="s">
        <v>28</v>
      </c>
      <c r="E20" s="51" t="s">
        <v>201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30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>
      <c r="A21" s="51" t="s">
        <v>148</v>
      </c>
      <c r="B21" s="51" t="s">
        <v>184</v>
      </c>
      <c r="C21" s="51" t="s">
        <v>185</v>
      </c>
      <c r="D21" s="51" t="s">
        <v>28</v>
      </c>
      <c r="E21" s="51" t="s">
        <v>201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30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>
      <c r="A22" s="148" t="s">
        <v>148</v>
      </c>
      <c r="B22" s="148" t="s">
        <v>186</v>
      </c>
      <c r="C22" s="148" t="s">
        <v>187</v>
      </c>
      <c r="D22" s="51" t="s">
        <v>28</v>
      </c>
      <c r="E22" s="51" t="s">
        <v>28</v>
      </c>
      <c r="F22" s="148" t="s">
        <v>28</v>
      </c>
      <c r="G22" s="148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30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>
      <c r="A23" s="129" t="s">
        <v>148</v>
      </c>
      <c r="B23" s="129" t="s">
        <v>188</v>
      </c>
      <c r="C23" s="129" t="s">
        <v>189</v>
      </c>
      <c r="D23" s="141" t="s">
        <v>28</v>
      </c>
      <c r="E23" s="141" t="s">
        <v>201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30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>
      <c r="A24" s="32"/>
      <c r="B24" s="33">
        <f>COUNTA(B3:B23)</f>
        <v>21</v>
      </c>
      <c r="C24" s="55"/>
      <c r="D24" s="33">
        <f t="shared" ref="D24:R24" si="0">COUNTIF(D3:D23,"Yes")</f>
        <v>21</v>
      </c>
      <c r="E24" s="33">
        <f t="shared" si="0"/>
        <v>5</v>
      </c>
      <c r="F24" s="33">
        <f t="shared" si="0"/>
        <v>5</v>
      </c>
      <c r="G24" s="33">
        <f t="shared" si="0"/>
        <v>0</v>
      </c>
      <c r="H24" s="33">
        <f t="shared" si="0"/>
        <v>0</v>
      </c>
      <c r="I24" s="33">
        <f t="shared" si="0"/>
        <v>0</v>
      </c>
      <c r="J24" s="33">
        <f t="shared" si="0"/>
        <v>0</v>
      </c>
      <c r="K24" s="33">
        <f t="shared" si="0"/>
        <v>0</v>
      </c>
      <c r="L24" s="33">
        <f t="shared" si="0"/>
        <v>0</v>
      </c>
      <c r="M24" s="33">
        <f t="shared" si="0"/>
        <v>0</v>
      </c>
      <c r="N24" s="33">
        <f t="shared" si="0"/>
        <v>0</v>
      </c>
      <c r="O24" s="33">
        <f t="shared" si="0"/>
        <v>0</v>
      </c>
      <c r="P24" s="33">
        <f t="shared" si="0"/>
        <v>0</v>
      </c>
      <c r="Q24" s="33">
        <f t="shared" si="0"/>
        <v>0</v>
      </c>
      <c r="R24" s="33">
        <f t="shared" si="0"/>
        <v>0</v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>
      <c r="A25" s="46"/>
      <c r="B25" s="46"/>
      <c r="C25" s="8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33">
      <c r="A26" s="47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33">
      <c r="A27" s="47"/>
      <c r="C27" s="99" t="s">
        <v>65</v>
      </c>
      <c r="D27" s="100"/>
      <c r="E27" s="100"/>
      <c r="F27" s="100"/>
      <c r="G27" s="100"/>
      <c r="H27" s="100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33">
      <c r="A28" s="47"/>
      <c r="B28" s="89"/>
      <c r="C28" s="101"/>
      <c r="D28" s="102"/>
      <c r="E28" s="103"/>
      <c r="F28" s="104" t="s">
        <v>104</v>
      </c>
      <c r="G28" s="95">
        <f>SUM(B24)</f>
        <v>21</v>
      </c>
      <c r="H28" s="100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33">
      <c r="B29" s="88"/>
      <c r="C29" s="101"/>
      <c r="D29" s="102"/>
      <c r="E29" s="102"/>
      <c r="F29" s="105" t="s">
        <v>107</v>
      </c>
      <c r="G29" s="95">
        <f>SUM(D24)</f>
        <v>21</v>
      </c>
      <c r="H29" s="101"/>
    </row>
    <row r="30" spans="1:33">
      <c r="B30" s="88"/>
      <c r="C30" s="101"/>
      <c r="D30" s="102"/>
      <c r="E30" s="102"/>
      <c r="F30" s="105" t="s">
        <v>108</v>
      </c>
      <c r="G30" s="95">
        <f>SUM(E24)</f>
        <v>5</v>
      </c>
      <c r="H30" s="101"/>
    </row>
    <row r="31" spans="1:33">
      <c r="B31" s="88"/>
      <c r="C31" s="101"/>
      <c r="D31" s="101"/>
      <c r="E31" s="101"/>
      <c r="F31" s="101"/>
      <c r="G31" s="101"/>
      <c r="H31" s="101"/>
    </row>
    <row r="32" spans="1:33">
      <c r="B32" s="88"/>
      <c r="C32" s="99" t="s">
        <v>109</v>
      </c>
      <c r="D32" s="101"/>
      <c r="E32" s="101"/>
      <c r="F32" s="101"/>
      <c r="G32" s="106" t="s">
        <v>99</v>
      </c>
      <c r="H32" s="106" t="s">
        <v>110</v>
      </c>
    </row>
    <row r="33" spans="2:8">
      <c r="B33" s="88"/>
      <c r="C33" s="101"/>
      <c r="D33" s="101"/>
      <c r="E33" s="101"/>
      <c r="F33" s="107" t="s">
        <v>114</v>
      </c>
      <c r="G33" s="95">
        <f>SUM(F24)</f>
        <v>5</v>
      </c>
      <c r="H33" s="108">
        <f>G33/(G46)</f>
        <v>1</v>
      </c>
    </row>
    <row r="34" spans="2:8">
      <c r="B34" s="88"/>
      <c r="C34" s="101"/>
      <c r="D34" s="101"/>
      <c r="E34" s="101"/>
      <c r="F34" s="107" t="s">
        <v>115</v>
      </c>
      <c r="G34" s="95">
        <f>SUM(G24)</f>
        <v>0</v>
      </c>
      <c r="H34" s="108">
        <f>G34/G46</f>
        <v>0</v>
      </c>
    </row>
    <row r="35" spans="2:8">
      <c r="B35" s="88"/>
      <c r="C35" s="101"/>
      <c r="D35" s="101"/>
      <c r="E35" s="101"/>
      <c r="F35" s="107" t="s">
        <v>116</v>
      </c>
      <c r="G35" s="95">
        <f>SUM(H24)</f>
        <v>0</v>
      </c>
      <c r="H35" s="108">
        <f>G35/G46</f>
        <v>0</v>
      </c>
    </row>
    <row r="36" spans="2:8">
      <c r="B36" s="88"/>
      <c r="C36" s="101"/>
      <c r="D36" s="101"/>
      <c r="E36" s="101"/>
      <c r="F36" s="107" t="s">
        <v>117</v>
      </c>
      <c r="G36" s="95">
        <f>SUM(I24)</f>
        <v>0</v>
      </c>
      <c r="H36" s="108">
        <f>G36/G46</f>
        <v>0</v>
      </c>
    </row>
    <row r="37" spans="2:8">
      <c r="B37" s="88"/>
      <c r="C37" s="101"/>
      <c r="D37" s="101"/>
      <c r="E37" s="101"/>
      <c r="F37" s="107" t="s">
        <v>118</v>
      </c>
      <c r="G37" s="95">
        <f>SUM(J24)</f>
        <v>0</v>
      </c>
      <c r="H37" s="108">
        <f>G37/G46</f>
        <v>0</v>
      </c>
    </row>
    <row r="38" spans="2:8">
      <c r="B38" s="88"/>
      <c r="C38" s="101"/>
      <c r="D38" s="101"/>
      <c r="E38" s="101"/>
      <c r="F38" s="107" t="s">
        <v>119</v>
      </c>
      <c r="G38" s="95">
        <f>SUM(K24)</f>
        <v>0</v>
      </c>
      <c r="H38" s="108">
        <f>G38/G46</f>
        <v>0</v>
      </c>
    </row>
    <row r="39" spans="2:8">
      <c r="B39" s="88"/>
      <c r="C39" s="101"/>
      <c r="D39" s="101"/>
      <c r="E39" s="101"/>
      <c r="F39" s="107" t="s">
        <v>120</v>
      </c>
      <c r="G39" s="95">
        <f>SUM(L24)</f>
        <v>0</v>
      </c>
      <c r="H39" s="108">
        <f>G39/G46</f>
        <v>0</v>
      </c>
    </row>
    <row r="40" spans="2:8">
      <c r="B40" s="88"/>
      <c r="C40" s="101"/>
      <c r="D40" s="101"/>
      <c r="E40" s="101"/>
      <c r="F40" s="107" t="s">
        <v>121</v>
      </c>
      <c r="G40" s="95">
        <f>SUM(M24)</f>
        <v>0</v>
      </c>
      <c r="H40" s="108">
        <f>G40/G46</f>
        <v>0</v>
      </c>
    </row>
    <row r="41" spans="2:8">
      <c r="B41" s="88"/>
      <c r="C41" s="101"/>
      <c r="D41" s="101"/>
      <c r="E41" s="101"/>
      <c r="F41" s="107" t="s">
        <v>122</v>
      </c>
      <c r="G41" s="95">
        <f>SUM(N24)</f>
        <v>0</v>
      </c>
      <c r="H41" s="108">
        <f>G41/G46</f>
        <v>0</v>
      </c>
    </row>
    <row r="42" spans="2:8">
      <c r="B42" s="88"/>
      <c r="C42" s="101"/>
      <c r="D42" s="101"/>
      <c r="E42" s="101"/>
      <c r="F42" s="107" t="s">
        <v>123</v>
      </c>
      <c r="G42" s="95">
        <f>SUM(O24)</f>
        <v>0</v>
      </c>
      <c r="H42" s="108">
        <f>G42/G46</f>
        <v>0</v>
      </c>
    </row>
    <row r="43" spans="2:8">
      <c r="B43" s="88"/>
      <c r="C43" s="101"/>
      <c r="D43" s="101"/>
      <c r="E43" s="101"/>
      <c r="F43" s="107" t="s">
        <v>124</v>
      </c>
      <c r="G43" s="95">
        <f>SUM(P24)</f>
        <v>0</v>
      </c>
      <c r="H43" s="108">
        <f>G43/G46</f>
        <v>0</v>
      </c>
    </row>
    <row r="44" spans="2:8">
      <c r="B44" s="88"/>
      <c r="C44" s="101"/>
      <c r="D44" s="101"/>
      <c r="E44" s="101"/>
      <c r="F44" s="107" t="s">
        <v>125</v>
      </c>
      <c r="G44" s="95">
        <f>SUM(Q24)</f>
        <v>0</v>
      </c>
      <c r="H44" s="108">
        <f>G44/G46</f>
        <v>0</v>
      </c>
    </row>
    <row r="45" spans="2:8">
      <c r="B45" s="88"/>
      <c r="C45" s="101"/>
      <c r="D45" s="101"/>
      <c r="E45" s="101"/>
      <c r="F45" s="107" t="s">
        <v>126</v>
      </c>
      <c r="G45" s="119">
        <f>SUM(R24)</f>
        <v>0</v>
      </c>
      <c r="H45" s="110">
        <f>G45/G46</f>
        <v>0</v>
      </c>
    </row>
    <row r="46" spans="2:8">
      <c r="B46" s="88"/>
      <c r="C46" s="101"/>
      <c r="D46" s="101"/>
      <c r="E46" s="101"/>
      <c r="F46" s="107"/>
      <c r="G46" s="118">
        <f>SUM(G33:G45)</f>
        <v>5</v>
      </c>
      <c r="H46" s="109">
        <f>SUM(H33:H45)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Delaware Beaches</oddHeader>
    <oddFooter>&amp;R&amp;P of &amp;N</oddFooter>
  </headerFooter>
  <rowBreaks count="1" manualBreakCount="1">
    <brk id="2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3"/>
  <sheetViews>
    <sheetView zoomScaleNormal="100" workbookViewId="0">
      <pane ySplit="1" topLeftCell="A2" activePane="bottomLeft" state="frozen"/>
      <selection pane="bottomLeft" activeCell="E17" sqref="E17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12</v>
      </c>
      <c r="B1" s="25" t="s">
        <v>13</v>
      </c>
      <c r="C1" s="25" t="s">
        <v>67</v>
      </c>
      <c r="D1" s="25" t="s">
        <v>92</v>
      </c>
      <c r="E1" s="26" t="s">
        <v>202</v>
      </c>
      <c r="F1" s="26" t="s">
        <v>203</v>
      </c>
      <c r="G1" s="27" t="s">
        <v>93</v>
      </c>
      <c r="H1" s="25" t="s">
        <v>94</v>
      </c>
      <c r="I1" s="25" t="s">
        <v>95</v>
      </c>
      <c r="J1" s="25" t="s">
        <v>96</v>
      </c>
    </row>
    <row r="2" spans="1:10" ht="12.75" customHeight="1">
      <c r="A2" s="66" t="s">
        <v>148</v>
      </c>
      <c r="B2" s="66" t="s">
        <v>153</v>
      </c>
      <c r="C2" s="66" t="s">
        <v>154</v>
      </c>
      <c r="D2" s="66" t="s">
        <v>194</v>
      </c>
      <c r="E2" s="143">
        <v>40318</v>
      </c>
      <c r="F2" s="143">
        <v>40323</v>
      </c>
      <c r="G2" s="66">
        <v>6</v>
      </c>
      <c r="H2" s="66" t="s">
        <v>30</v>
      </c>
      <c r="I2" s="66" t="s">
        <v>31</v>
      </c>
      <c r="J2" s="66" t="s">
        <v>195</v>
      </c>
    </row>
    <row r="3" spans="1:10" ht="12.75" customHeight="1">
      <c r="A3" s="66" t="s">
        <v>148</v>
      </c>
      <c r="B3" s="66" t="s">
        <v>153</v>
      </c>
      <c r="C3" s="66" t="s">
        <v>154</v>
      </c>
      <c r="D3" s="66" t="s">
        <v>194</v>
      </c>
      <c r="E3" s="143">
        <v>40344</v>
      </c>
      <c r="F3" s="143">
        <v>40346</v>
      </c>
      <c r="G3" s="66">
        <v>3</v>
      </c>
      <c r="H3" s="66" t="s">
        <v>30</v>
      </c>
      <c r="I3" s="66" t="s">
        <v>31</v>
      </c>
      <c r="J3" s="66" t="s">
        <v>195</v>
      </c>
    </row>
    <row r="4" spans="1:10" ht="12.75" customHeight="1">
      <c r="A4" s="66" t="s">
        <v>148</v>
      </c>
      <c r="B4" s="66" t="s">
        <v>153</v>
      </c>
      <c r="C4" s="66" t="s">
        <v>154</v>
      </c>
      <c r="D4" s="66" t="s">
        <v>194</v>
      </c>
      <c r="E4" s="143">
        <v>40400</v>
      </c>
      <c r="F4" s="143">
        <v>40402</v>
      </c>
      <c r="G4" s="66">
        <v>3</v>
      </c>
      <c r="H4" s="66" t="s">
        <v>30</v>
      </c>
      <c r="I4" s="66" t="s">
        <v>31</v>
      </c>
      <c r="J4" s="66" t="s">
        <v>195</v>
      </c>
    </row>
    <row r="5" spans="1:10" ht="12.75" customHeight="1">
      <c r="A5" s="66" t="s">
        <v>148</v>
      </c>
      <c r="B5" s="66" t="s">
        <v>180</v>
      </c>
      <c r="C5" s="66" t="s">
        <v>181</v>
      </c>
      <c r="D5" s="66" t="s">
        <v>194</v>
      </c>
      <c r="E5" s="143">
        <v>40318</v>
      </c>
      <c r="F5" s="143">
        <v>40323</v>
      </c>
      <c r="G5" s="66">
        <v>6</v>
      </c>
      <c r="H5" s="66" t="s">
        <v>30</v>
      </c>
      <c r="I5" s="66" t="s">
        <v>31</v>
      </c>
      <c r="J5" s="66" t="s">
        <v>195</v>
      </c>
    </row>
    <row r="6" spans="1:10" ht="12.75" customHeight="1">
      <c r="A6" s="66" t="s">
        <v>148</v>
      </c>
      <c r="B6" s="66" t="s">
        <v>186</v>
      </c>
      <c r="C6" s="66" t="s">
        <v>187</v>
      </c>
      <c r="D6" s="66" t="s">
        <v>194</v>
      </c>
      <c r="E6" s="143">
        <v>40318</v>
      </c>
      <c r="F6" s="143">
        <v>40323</v>
      </c>
      <c r="G6" s="66">
        <v>6</v>
      </c>
      <c r="H6" s="66" t="s">
        <v>30</v>
      </c>
      <c r="I6" s="66" t="s">
        <v>31</v>
      </c>
      <c r="J6" s="66" t="s">
        <v>195</v>
      </c>
    </row>
    <row r="7" spans="1:10" ht="12.75" customHeight="1">
      <c r="A7" s="66" t="s">
        <v>148</v>
      </c>
      <c r="B7" s="66" t="s">
        <v>186</v>
      </c>
      <c r="C7" s="66" t="s">
        <v>187</v>
      </c>
      <c r="D7" s="66" t="s">
        <v>194</v>
      </c>
      <c r="E7" s="143">
        <v>40351</v>
      </c>
      <c r="F7" s="143">
        <v>40354</v>
      </c>
      <c r="G7" s="66">
        <v>4</v>
      </c>
      <c r="H7" s="66" t="s">
        <v>30</v>
      </c>
      <c r="I7" s="66" t="s">
        <v>31</v>
      </c>
      <c r="J7" s="66" t="s">
        <v>195</v>
      </c>
    </row>
    <row r="8" spans="1:10" ht="12.75" customHeight="1">
      <c r="A8" s="66" t="s">
        <v>148</v>
      </c>
      <c r="B8" s="66" t="s">
        <v>186</v>
      </c>
      <c r="C8" s="66" t="s">
        <v>187</v>
      </c>
      <c r="D8" s="66" t="s">
        <v>194</v>
      </c>
      <c r="E8" s="143">
        <v>40379</v>
      </c>
      <c r="F8" s="143">
        <v>40386</v>
      </c>
      <c r="G8" s="66">
        <v>8</v>
      </c>
      <c r="H8" s="66" t="s">
        <v>30</v>
      </c>
      <c r="I8" s="66" t="s">
        <v>31</v>
      </c>
      <c r="J8" s="66" t="s">
        <v>195</v>
      </c>
    </row>
    <row r="9" spans="1:10" ht="12.75" customHeight="1">
      <c r="A9" s="66" t="s">
        <v>148</v>
      </c>
      <c r="B9" s="66" t="s">
        <v>186</v>
      </c>
      <c r="C9" s="66" t="s">
        <v>187</v>
      </c>
      <c r="D9" s="66" t="s">
        <v>194</v>
      </c>
      <c r="E9" s="143">
        <v>40407</v>
      </c>
      <c r="F9" s="143">
        <v>40409</v>
      </c>
      <c r="G9" s="66">
        <v>2</v>
      </c>
      <c r="H9" s="66" t="s">
        <v>30</v>
      </c>
      <c r="I9" s="66" t="s">
        <v>31</v>
      </c>
      <c r="J9" s="66" t="s">
        <v>195</v>
      </c>
    </row>
    <row r="10" spans="1:10" ht="12.75" customHeight="1">
      <c r="A10" s="66" t="s">
        <v>148</v>
      </c>
      <c r="B10" s="66" t="s">
        <v>186</v>
      </c>
      <c r="C10" s="66" t="s">
        <v>187</v>
      </c>
      <c r="D10" s="66" t="s">
        <v>194</v>
      </c>
      <c r="E10" s="143">
        <v>40409</v>
      </c>
      <c r="F10" s="143">
        <v>40415</v>
      </c>
      <c r="G10" s="66">
        <v>7</v>
      </c>
      <c r="H10" s="66" t="s">
        <v>30</v>
      </c>
      <c r="I10" s="66" t="s">
        <v>31</v>
      </c>
      <c r="J10" s="66" t="s">
        <v>195</v>
      </c>
    </row>
    <row r="11" spans="1:10" ht="12.75" customHeight="1">
      <c r="A11" s="67" t="s">
        <v>148</v>
      </c>
      <c r="B11" s="67" t="s">
        <v>186</v>
      </c>
      <c r="C11" s="67" t="s">
        <v>187</v>
      </c>
      <c r="D11" s="67" t="s">
        <v>194</v>
      </c>
      <c r="E11" s="144">
        <v>40416</v>
      </c>
      <c r="F11" s="144">
        <v>40421</v>
      </c>
      <c r="G11" s="67">
        <v>6</v>
      </c>
      <c r="H11" s="67" t="s">
        <v>30</v>
      </c>
      <c r="I11" s="67" t="s">
        <v>31</v>
      </c>
      <c r="J11" s="67" t="s">
        <v>195</v>
      </c>
    </row>
    <row r="12" spans="1:10" ht="12.75" customHeight="1">
      <c r="A12" s="32"/>
      <c r="B12" s="57">
        <f>SUM(IF(FREQUENCY(MATCH(B2:B11,B2:B11,0),MATCH(B2:B11,B2:B11,0))&gt;0,1))</f>
        <v>3</v>
      </c>
      <c r="C12" s="57"/>
      <c r="D12" s="29">
        <f>COUNTA(D2:D11)</f>
        <v>10</v>
      </c>
      <c r="E12" s="29"/>
      <c r="F12" s="29"/>
      <c r="G12" s="29">
        <f>SUM(G2:G11)</f>
        <v>51</v>
      </c>
      <c r="H12" s="32"/>
      <c r="I12" s="32"/>
      <c r="J12" s="32"/>
    </row>
    <row r="13" spans="1:10" ht="12.75" customHeight="1">
      <c r="A13" s="32"/>
      <c r="B13" s="57"/>
      <c r="C13" s="33"/>
      <c r="D13" s="29"/>
      <c r="E13" s="29"/>
      <c r="F13" s="29"/>
      <c r="G13" s="29"/>
      <c r="H13" s="32"/>
      <c r="I13" s="32"/>
      <c r="J13" s="32"/>
    </row>
    <row r="14" spans="1:10" ht="12.75" customHeight="1">
      <c r="A14" s="32"/>
      <c r="B14" s="57"/>
      <c r="C14" s="33"/>
      <c r="D14" s="29"/>
      <c r="E14" s="29"/>
      <c r="F14" s="29"/>
      <c r="G14" s="29"/>
      <c r="H14" s="32"/>
      <c r="I14" s="32"/>
      <c r="J14" s="32"/>
    </row>
    <row r="15" spans="1:10" ht="12.75" customHeight="1">
      <c r="A15" s="32"/>
      <c r="B15" s="96" t="s">
        <v>66</v>
      </c>
      <c r="C15" s="111"/>
      <c r="D15" s="112"/>
      <c r="E15" s="112"/>
      <c r="F15" s="29"/>
      <c r="G15" s="29"/>
      <c r="H15" s="32"/>
      <c r="I15" s="32"/>
      <c r="J15" s="32"/>
    </row>
    <row r="16" spans="1:10" ht="12.75" customHeight="1">
      <c r="A16" s="32"/>
      <c r="B16" s="113"/>
      <c r="C16" s="114" t="s">
        <v>131</v>
      </c>
      <c r="D16" s="95">
        <f>SUM(B12)</f>
        <v>3</v>
      </c>
      <c r="E16" s="112"/>
      <c r="F16" s="29"/>
      <c r="G16" s="29"/>
      <c r="H16" s="32"/>
      <c r="I16" s="32"/>
      <c r="J16" s="32"/>
    </row>
    <row r="17" spans="1:11" ht="12.75" customHeight="1">
      <c r="A17" s="32"/>
      <c r="B17" s="113"/>
      <c r="C17" s="114" t="s">
        <v>132</v>
      </c>
      <c r="D17" s="95">
        <f>SUM(D12)</f>
        <v>10</v>
      </c>
      <c r="E17" s="112"/>
      <c r="F17" s="29"/>
      <c r="G17" s="29"/>
      <c r="H17" s="32"/>
      <c r="I17" s="32"/>
      <c r="J17" s="32"/>
    </row>
    <row r="18" spans="1:11" ht="12.75" customHeight="1">
      <c r="A18" s="32"/>
      <c r="B18" s="113"/>
      <c r="C18" s="114" t="s">
        <v>133</v>
      </c>
      <c r="D18" s="94">
        <f>SUM(G12)</f>
        <v>51</v>
      </c>
      <c r="E18" s="112"/>
      <c r="F18" s="29"/>
      <c r="G18" s="29"/>
      <c r="H18" s="32"/>
      <c r="I18" s="32"/>
      <c r="J18" s="32"/>
    </row>
    <row r="19" spans="1:11" ht="12.75" customHeight="1">
      <c r="A19" s="32"/>
      <c r="B19" s="113"/>
      <c r="C19" s="111"/>
      <c r="D19" s="112"/>
      <c r="E19" s="112"/>
      <c r="F19" s="29"/>
      <c r="G19" s="29"/>
      <c r="H19" s="32"/>
      <c r="I19" s="32"/>
      <c r="J19" s="32"/>
    </row>
    <row r="20" spans="1:11" ht="12.75" customHeight="1">
      <c r="A20" s="32"/>
      <c r="B20" s="101"/>
      <c r="C20" s="115" t="s">
        <v>113</v>
      </c>
      <c r="D20" s="112"/>
      <c r="E20" s="112"/>
      <c r="F20" s="29"/>
      <c r="G20" s="29"/>
      <c r="H20" s="32"/>
      <c r="I20" s="32"/>
      <c r="J20" s="32"/>
    </row>
    <row r="21" spans="1:11" ht="12.75" customHeight="1">
      <c r="A21" s="32"/>
      <c r="B21" s="113"/>
      <c r="C21" s="97"/>
      <c r="D21" s="106" t="s">
        <v>99</v>
      </c>
      <c r="E21" s="106" t="s">
        <v>100</v>
      </c>
      <c r="F21" s="29"/>
      <c r="G21" s="29"/>
      <c r="H21" s="32"/>
      <c r="I21" s="32"/>
      <c r="J21" s="32"/>
    </row>
    <row r="22" spans="1:11" ht="12.75" customHeight="1">
      <c r="A22" s="79"/>
      <c r="B22" s="101"/>
      <c r="C22" s="116" t="s">
        <v>127</v>
      </c>
      <c r="D22" s="97"/>
      <c r="E22" s="97"/>
      <c r="F22" s="30"/>
      <c r="G22" s="80"/>
      <c r="H22" s="32"/>
      <c r="I22" s="32"/>
      <c r="J22" s="51"/>
    </row>
    <row r="23" spans="1:11" ht="12.75" customHeight="1">
      <c r="A23" s="79"/>
      <c r="B23" s="101"/>
      <c r="C23" s="117" t="s">
        <v>97</v>
      </c>
      <c r="D23" s="119">
        <f>COUNTIF(H2:H11, "*ELEV_BACT*")</f>
        <v>10</v>
      </c>
      <c r="E23" s="110">
        <f>D23/D24</f>
        <v>1</v>
      </c>
      <c r="F23" s="30"/>
      <c r="G23" s="80"/>
      <c r="H23" s="32"/>
      <c r="I23" s="32"/>
      <c r="J23" s="51"/>
    </row>
    <row r="24" spans="1:11" ht="12.75" customHeight="1">
      <c r="B24" s="101"/>
      <c r="C24" s="120"/>
      <c r="D24" s="121">
        <f>SUM(D23:D23)</f>
        <v>10</v>
      </c>
      <c r="E24" s="108">
        <f>SUM(E23:E23)</f>
        <v>1</v>
      </c>
      <c r="F24" s="32"/>
      <c r="H24" s="78"/>
      <c r="I24" s="32"/>
      <c r="J24" s="32"/>
    </row>
    <row r="25" spans="1:11" ht="12.75" customHeight="1">
      <c r="B25" s="101"/>
      <c r="C25" s="116" t="s">
        <v>128</v>
      </c>
      <c r="D25" s="97"/>
      <c r="E25" s="118"/>
      <c r="G25" s="76"/>
      <c r="H25" s="77"/>
      <c r="I25" s="45"/>
      <c r="J25" s="85"/>
    </row>
    <row r="26" spans="1:11" ht="12.75" customHeight="1">
      <c r="B26" s="101"/>
      <c r="C26" s="117" t="s">
        <v>98</v>
      </c>
      <c r="D26" s="119">
        <f>COUNTIF(I2:I13, "*ENTERO*")</f>
        <v>10</v>
      </c>
      <c r="E26" s="110">
        <f>D26/D27</f>
        <v>1</v>
      </c>
      <c r="H26" s="86"/>
      <c r="I26" s="45"/>
      <c r="J26" s="85"/>
      <c r="K26" s="66"/>
    </row>
    <row r="27" spans="1:11" ht="12.75" customHeight="1">
      <c r="B27" s="101"/>
      <c r="C27" s="120"/>
      <c r="D27" s="121">
        <f>SUM(D26:D26)</f>
        <v>10</v>
      </c>
      <c r="E27" s="108">
        <f>SUM(E26:E26)</f>
        <v>1</v>
      </c>
      <c r="H27" s="78"/>
      <c r="I27" s="32"/>
      <c r="J27" s="45"/>
      <c r="K27" s="66"/>
    </row>
    <row r="28" spans="1:11" ht="12.75" customHeight="1">
      <c r="B28" s="101"/>
      <c r="C28" s="116" t="s">
        <v>129</v>
      </c>
      <c r="D28" s="97"/>
      <c r="E28" s="118"/>
      <c r="H28" s="77"/>
      <c r="I28" s="45"/>
      <c r="J28" s="85"/>
      <c r="K28" s="66"/>
    </row>
    <row r="29" spans="1:11" ht="12.75" customHeight="1">
      <c r="B29" s="101"/>
      <c r="C29" s="117" t="s">
        <v>196</v>
      </c>
      <c r="D29" s="119">
        <f>COUNTIF(J2:J11, "*RUNOFF*")</f>
        <v>10</v>
      </c>
      <c r="E29" s="110">
        <f>D29/D30</f>
        <v>1</v>
      </c>
      <c r="H29" s="77"/>
      <c r="I29" s="45"/>
      <c r="J29" s="85"/>
      <c r="K29" s="66"/>
    </row>
    <row r="30" spans="1:11" ht="12.75" customHeight="1">
      <c r="B30" s="101"/>
      <c r="C30" s="101"/>
      <c r="D30" s="121">
        <f>SUM(D29:D29)</f>
        <v>10</v>
      </c>
      <c r="E30" s="108">
        <f>SUM(E29:E29)</f>
        <v>1</v>
      </c>
      <c r="H30" s="66"/>
      <c r="I30" s="45"/>
      <c r="J30" s="85"/>
    </row>
    <row r="31" spans="1:11" ht="12.75" customHeight="1">
      <c r="H31" s="66"/>
      <c r="I31" s="45"/>
      <c r="J31" s="85"/>
    </row>
    <row r="32" spans="1:11" ht="12.75" customHeight="1">
      <c r="H32" s="66"/>
      <c r="I32" s="45"/>
      <c r="J32" s="85"/>
    </row>
    <row r="33" spans="8:10" ht="12" customHeight="1">
      <c r="H33" s="24"/>
      <c r="I33" s="87"/>
      <c r="J33" s="24"/>
    </row>
  </sheetData>
  <sortState ref="A6:J18">
    <sortCondition ref="E6:E18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Delaware Beach Actions</oddHeader>
    <oddFooter>&amp;R&amp;P of &amp;N</oddFooter>
  </headerFooter>
  <rowBreaks count="1" manualBreakCount="1">
    <brk id="1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20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64" t="s">
        <v>24</v>
      </c>
      <c r="C1" s="165"/>
      <c r="D1" s="165"/>
      <c r="E1" s="165"/>
      <c r="F1" s="31"/>
      <c r="G1" s="162" t="s">
        <v>23</v>
      </c>
      <c r="H1" s="163"/>
      <c r="I1" s="163"/>
      <c r="J1" s="163"/>
      <c r="K1" s="163"/>
    </row>
    <row r="2" spans="1:147" s="8" customFormat="1" ht="48" customHeight="1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66" t="s">
        <v>148</v>
      </c>
      <c r="B3" s="66" t="s">
        <v>153</v>
      </c>
      <c r="C3" s="66" t="s">
        <v>154</v>
      </c>
      <c r="D3" s="54">
        <v>3</v>
      </c>
      <c r="E3" s="54">
        <v>12</v>
      </c>
      <c r="F3" s="54"/>
      <c r="G3" s="54"/>
      <c r="H3" s="54"/>
      <c r="I3" s="54">
        <v>3</v>
      </c>
      <c r="J3" s="54"/>
      <c r="K3" s="54"/>
    </row>
    <row r="4" spans="1:147" ht="12.75" customHeight="1">
      <c r="A4" s="66" t="s">
        <v>148</v>
      </c>
      <c r="B4" s="66" t="s">
        <v>180</v>
      </c>
      <c r="C4" s="66" t="s">
        <v>181</v>
      </c>
      <c r="D4" s="130">
        <v>1</v>
      </c>
      <c r="E4" s="130">
        <v>6</v>
      </c>
      <c r="F4" s="130"/>
      <c r="G4" s="130"/>
      <c r="H4" s="130"/>
      <c r="I4" s="130">
        <v>1</v>
      </c>
      <c r="J4" s="130"/>
      <c r="K4" s="130"/>
    </row>
    <row r="5" spans="1:147" ht="12.75" customHeight="1">
      <c r="A5" s="67" t="s">
        <v>148</v>
      </c>
      <c r="B5" s="67" t="s">
        <v>186</v>
      </c>
      <c r="C5" s="67" t="s">
        <v>187</v>
      </c>
      <c r="D5" s="62">
        <v>6</v>
      </c>
      <c r="E5" s="62">
        <v>33</v>
      </c>
      <c r="F5" s="62"/>
      <c r="G5" s="62"/>
      <c r="H5" s="62">
        <v>1</v>
      </c>
      <c r="I5" s="62">
        <v>4</v>
      </c>
      <c r="J5" s="62">
        <v>1</v>
      </c>
      <c r="K5" s="62"/>
    </row>
    <row r="6" spans="1:147" ht="12.75" customHeight="1">
      <c r="A6" s="32"/>
      <c r="B6" s="33">
        <f>COUNTA(B3:B5)</f>
        <v>3</v>
      </c>
      <c r="C6" s="33"/>
      <c r="D6" s="44">
        <f>SUM(D3:D5)</f>
        <v>10</v>
      </c>
      <c r="E6" s="44">
        <f>SUM(E3:E5)</f>
        <v>51</v>
      </c>
      <c r="F6" s="44"/>
      <c r="G6" s="44">
        <f>SUM(G3:G5)</f>
        <v>0</v>
      </c>
      <c r="H6" s="44">
        <f>SUM(H3:H5)</f>
        <v>1</v>
      </c>
      <c r="I6" s="44">
        <f>SUM(I3:I5)</f>
        <v>8</v>
      </c>
      <c r="J6" s="44">
        <f>SUM(J3:J5)</f>
        <v>1</v>
      </c>
      <c r="K6" s="44">
        <f>SUM(K3:K5)</f>
        <v>0</v>
      </c>
    </row>
    <row r="7" spans="1:147" ht="12.75" customHeight="1">
      <c r="A7" s="32"/>
      <c r="B7" s="33"/>
      <c r="C7" s="33"/>
      <c r="D7" s="29"/>
      <c r="E7" s="29"/>
      <c r="F7" s="35"/>
      <c r="G7" s="29"/>
      <c r="H7" s="29"/>
      <c r="I7" s="29"/>
      <c r="J7" s="29"/>
      <c r="K7" s="29"/>
    </row>
    <row r="8" spans="1:147" ht="12.75" customHeight="1">
      <c r="A8" s="32"/>
      <c r="B8" s="33"/>
      <c r="C8" s="33"/>
      <c r="D8" s="29"/>
      <c r="E8" s="29"/>
      <c r="F8" s="35"/>
      <c r="G8" s="29"/>
      <c r="H8" s="29"/>
      <c r="I8" s="29"/>
      <c r="J8" s="29"/>
      <c r="K8" s="29"/>
    </row>
    <row r="9" spans="1:147" ht="12.75" customHeight="1">
      <c r="B9" s="96" t="s">
        <v>130</v>
      </c>
      <c r="C9" s="111"/>
      <c r="D9" s="112"/>
    </row>
    <row r="10" spans="1:147" ht="12.75" customHeight="1">
      <c r="B10" s="113"/>
      <c r="C10" s="114" t="s">
        <v>131</v>
      </c>
      <c r="D10" s="95">
        <f>SUM(B6)</f>
        <v>3</v>
      </c>
    </row>
    <row r="11" spans="1:147" ht="12.75" customHeight="1">
      <c r="B11" s="113"/>
      <c r="C11" s="114" t="s">
        <v>111</v>
      </c>
      <c r="D11" s="95">
        <f>SUM(D6)</f>
        <v>10</v>
      </c>
    </row>
    <row r="12" spans="1:147" ht="12.75" customHeight="1">
      <c r="B12" s="113"/>
      <c r="C12" s="114" t="s">
        <v>112</v>
      </c>
      <c r="D12" s="94">
        <f>SUM(E6)</f>
        <v>51</v>
      </c>
    </row>
    <row r="13" spans="1:147" ht="12.75" customHeight="1"/>
    <row r="14" spans="1:147" ht="12.75" customHeight="1">
      <c r="C14" s="99" t="s">
        <v>139</v>
      </c>
      <c r="D14" s="101"/>
      <c r="E14" s="101"/>
      <c r="F14" s="101"/>
      <c r="G14" s="106" t="s">
        <v>99</v>
      </c>
      <c r="H14" s="106" t="s">
        <v>110</v>
      </c>
    </row>
    <row r="15" spans="1:147" ht="12.75" customHeight="1">
      <c r="C15" s="120"/>
      <c r="D15" s="120"/>
      <c r="E15" s="104" t="s">
        <v>134</v>
      </c>
      <c r="G15" s="95">
        <f>SUM(G6)</f>
        <v>0</v>
      </c>
      <c r="H15" s="108">
        <f>G15/(G20)</f>
        <v>0</v>
      </c>
    </row>
    <row r="16" spans="1:147" ht="12.75" customHeight="1">
      <c r="C16" s="120"/>
      <c r="D16" s="120"/>
      <c r="E16" s="104" t="s">
        <v>135</v>
      </c>
      <c r="G16" s="95">
        <f>SUM(H6)</f>
        <v>1</v>
      </c>
      <c r="H16" s="108">
        <f>G16/G20</f>
        <v>0.1</v>
      </c>
    </row>
    <row r="17" spans="3:8" ht="12.75" customHeight="1">
      <c r="C17" s="120"/>
      <c r="D17" s="120"/>
      <c r="E17" s="104" t="s">
        <v>136</v>
      </c>
      <c r="G17" s="95">
        <f>SUM(I6)</f>
        <v>8</v>
      </c>
      <c r="H17" s="108">
        <f>G17/G20</f>
        <v>0.8</v>
      </c>
    </row>
    <row r="18" spans="3:8" ht="12.75" customHeight="1">
      <c r="C18" s="120"/>
      <c r="D18" s="120"/>
      <c r="E18" s="104" t="s">
        <v>137</v>
      </c>
      <c r="G18" s="95">
        <f>SUM(J6)</f>
        <v>1</v>
      </c>
      <c r="H18" s="108">
        <f>G18/G20</f>
        <v>0.1</v>
      </c>
    </row>
    <row r="19" spans="3:8" ht="12.75" customHeight="1">
      <c r="C19" s="120"/>
      <c r="D19" s="120"/>
      <c r="E19" s="104" t="s">
        <v>138</v>
      </c>
      <c r="G19" s="119">
        <f>SUM(K6)</f>
        <v>0</v>
      </c>
      <c r="H19" s="110">
        <f>G19/G20</f>
        <v>0</v>
      </c>
    </row>
    <row r="20" spans="3:8" ht="12.75" customHeight="1">
      <c r="C20" s="120"/>
      <c r="D20" s="120"/>
      <c r="E20" s="120"/>
      <c r="F20" s="104"/>
      <c r="G20" s="118">
        <f>SUM(G15:G19)</f>
        <v>10</v>
      </c>
      <c r="H20" s="108">
        <f>SUM(H15:H19)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Delaware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40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3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0" customFormat="1" ht="12" customHeight="1">
      <c r="B1" s="167" t="s">
        <v>25</v>
      </c>
      <c r="C1" s="167"/>
      <c r="D1" s="64"/>
      <c r="E1" s="65"/>
      <c r="F1" s="64"/>
      <c r="G1" s="166" t="s">
        <v>27</v>
      </c>
      <c r="H1" s="166"/>
      <c r="I1" s="166"/>
      <c r="J1" s="64"/>
      <c r="K1" s="167" t="s">
        <v>32</v>
      </c>
      <c r="L1" s="167"/>
    </row>
    <row r="2" spans="1:12" s="52" customFormat="1" ht="48.75" customHeight="1">
      <c r="A2" s="3" t="s">
        <v>12</v>
      </c>
      <c r="B2" s="3" t="s">
        <v>13</v>
      </c>
      <c r="C2" s="3" t="s">
        <v>11</v>
      </c>
      <c r="D2" s="3"/>
      <c r="E2" s="15" t="s">
        <v>26</v>
      </c>
      <c r="F2" s="3"/>
      <c r="G2" s="3" t="s">
        <v>35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>
      <c r="A3" s="32" t="s">
        <v>148</v>
      </c>
      <c r="B3" s="32" t="s">
        <v>149</v>
      </c>
      <c r="C3" s="32" t="s">
        <v>150</v>
      </c>
      <c r="D3" s="66"/>
      <c r="E3" s="66">
        <v>147</v>
      </c>
      <c r="F3" s="5"/>
      <c r="G3" s="13"/>
      <c r="H3" s="127"/>
      <c r="I3" s="38">
        <f t="shared" ref="I3:I23" si="0">H3/E3</f>
        <v>0</v>
      </c>
      <c r="J3" s="58"/>
      <c r="K3" s="39">
        <f t="shared" ref="K3:K23" si="1">E3-H3</f>
        <v>147</v>
      </c>
      <c r="L3" s="38">
        <f t="shared" ref="L3:L23" si="2">K3/E3</f>
        <v>1</v>
      </c>
    </row>
    <row r="4" spans="1:12" ht="12.75" customHeight="1">
      <c r="A4" s="51" t="s">
        <v>148</v>
      </c>
      <c r="B4" s="51" t="s">
        <v>151</v>
      </c>
      <c r="C4" s="51" t="s">
        <v>152</v>
      </c>
      <c r="D4" s="147"/>
      <c r="E4" s="147">
        <v>147</v>
      </c>
      <c r="F4" s="5"/>
      <c r="G4" s="13"/>
      <c r="H4" s="145"/>
      <c r="I4" s="38">
        <f t="shared" ref="I4:I7" si="3">H4/E4</f>
        <v>0</v>
      </c>
      <c r="J4" s="58"/>
      <c r="K4" s="39">
        <f t="shared" ref="K4:K7" si="4">E4-H4</f>
        <v>147</v>
      </c>
      <c r="L4" s="38">
        <f t="shared" ref="L4:L7" si="5">K4/E4</f>
        <v>1</v>
      </c>
    </row>
    <row r="5" spans="1:12" ht="12.75" customHeight="1">
      <c r="A5" s="147" t="s">
        <v>148</v>
      </c>
      <c r="B5" s="147" t="s">
        <v>153</v>
      </c>
      <c r="C5" s="147" t="s">
        <v>154</v>
      </c>
      <c r="D5" s="147"/>
      <c r="E5" s="147">
        <v>147</v>
      </c>
      <c r="F5" s="5"/>
      <c r="G5" s="13" t="s">
        <v>28</v>
      </c>
      <c r="H5" s="145">
        <v>12</v>
      </c>
      <c r="I5" s="38">
        <f t="shared" si="3"/>
        <v>8.1632653061224483E-2</v>
      </c>
      <c r="J5" s="58"/>
      <c r="K5" s="39">
        <f t="shared" si="4"/>
        <v>135</v>
      </c>
      <c r="L5" s="38">
        <f t="shared" si="5"/>
        <v>0.91836734693877553</v>
      </c>
    </row>
    <row r="6" spans="1:12" ht="12.75" customHeight="1">
      <c r="A6" s="51" t="s">
        <v>148</v>
      </c>
      <c r="B6" s="51" t="s">
        <v>155</v>
      </c>
      <c r="C6" s="51" t="s">
        <v>156</v>
      </c>
      <c r="D6" s="147"/>
      <c r="E6" s="147">
        <v>147</v>
      </c>
      <c r="F6" s="5"/>
      <c r="G6" s="13"/>
      <c r="H6" s="145"/>
      <c r="I6" s="38">
        <f t="shared" si="3"/>
        <v>0</v>
      </c>
      <c r="J6" s="58"/>
      <c r="K6" s="39">
        <f t="shared" si="4"/>
        <v>147</v>
      </c>
      <c r="L6" s="38">
        <f t="shared" si="5"/>
        <v>1</v>
      </c>
    </row>
    <row r="7" spans="1:12" ht="12.75" customHeight="1">
      <c r="A7" s="51" t="s">
        <v>148</v>
      </c>
      <c r="B7" s="51" t="s">
        <v>157</v>
      </c>
      <c r="C7" s="51" t="s">
        <v>158</v>
      </c>
      <c r="D7" s="147"/>
      <c r="E7" s="147">
        <v>147</v>
      </c>
      <c r="F7" s="5"/>
      <c r="G7" s="13"/>
      <c r="H7" s="145"/>
      <c r="I7" s="38">
        <f t="shared" si="3"/>
        <v>0</v>
      </c>
      <c r="J7" s="58"/>
      <c r="K7" s="39">
        <f t="shared" si="4"/>
        <v>147</v>
      </c>
      <c r="L7" s="38">
        <f t="shared" si="5"/>
        <v>1</v>
      </c>
    </row>
    <row r="8" spans="1:12" ht="12.75" customHeight="1">
      <c r="A8" s="51" t="s">
        <v>148</v>
      </c>
      <c r="B8" s="51" t="s">
        <v>159</v>
      </c>
      <c r="C8" s="51" t="s">
        <v>160</v>
      </c>
      <c r="D8" s="147"/>
      <c r="E8" s="147">
        <v>147</v>
      </c>
      <c r="F8" s="5"/>
      <c r="G8" s="13"/>
      <c r="H8" s="128"/>
      <c r="I8" s="38">
        <f t="shared" si="0"/>
        <v>0</v>
      </c>
      <c r="J8" s="58"/>
      <c r="K8" s="39">
        <f t="shared" si="1"/>
        <v>147</v>
      </c>
      <c r="L8" s="38">
        <f t="shared" si="2"/>
        <v>1</v>
      </c>
    </row>
    <row r="9" spans="1:12" ht="12.75" customHeight="1">
      <c r="A9" s="51" t="s">
        <v>148</v>
      </c>
      <c r="B9" s="51" t="s">
        <v>159</v>
      </c>
      <c r="C9" s="51" t="s">
        <v>161</v>
      </c>
      <c r="D9" s="147"/>
      <c r="E9" s="147">
        <v>147</v>
      </c>
      <c r="F9" s="5"/>
      <c r="G9" s="13"/>
      <c r="H9" s="128"/>
      <c r="I9" s="38">
        <f t="shared" si="0"/>
        <v>0</v>
      </c>
      <c r="J9" s="58"/>
      <c r="K9" s="39">
        <f t="shared" si="1"/>
        <v>147</v>
      </c>
      <c r="L9" s="38">
        <f t="shared" si="2"/>
        <v>1</v>
      </c>
    </row>
    <row r="10" spans="1:12" ht="12.75" customHeight="1">
      <c r="A10" s="51" t="s">
        <v>148</v>
      </c>
      <c r="B10" s="51" t="s">
        <v>162</v>
      </c>
      <c r="C10" s="51" t="s">
        <v>163</v>
      </c>
      <c r="D10" s="147"/>
      <c r="E10" s="147">
        <v>147</v>
      </c>
      <c r="F10" s="5"/>
      <c r="G10" s="13"/>
      <c r="H10" s="128"/>
      <c r="I10" s="38">
        <f t="shared" si="0"/>
        <v>0</v>
      </c>
      <c r="J10" s="58"/>
      <c r="K10" s="39">
        <f t="shared" si="1"/>
        <v>147</v>
      </c>
      <c r="L10" s="38">
        <f t="shared" si="2"/>
        <v>1</v>
      </c>
    </row>
    <row r="11" spans="1:12" ht="12.75" customHeight="1">
      <c r="A11" s="148" t="s">
        <v>148</v>
      </c>
      <c r="B11" s="148" t="s">
        <v>164</v>
      </c>
      <c r="C11" s="148" t="s">
        <v>190</v>
      </c>
      <c r="D11" s="147"/>
      <c r="E11" s="147">
        <v>147</v>
      </c>
      <c r="F11" s="5"/>
      <c r="G11" s="13"/>
      <c r="H11" s="128"/>
      <c r="I11" s="38">
        <f t="shared" si="0"/>
        <v>0</v>
      </c>
      <c r="J11" s="58"/>
      <c r="K11" s="39">
        <f t="shared" si="1"/>
        <v>147</v>
      </c>
      <c r="L11" s="38">
        <f t="shared" si="2"/>
        <v>1</v>
      </c>
    </row>
    <row r="12" spans="1:12" ht="12.75" customHeight="1">
      <c r="A12" s="51" t="s">
        <v>148</v>
      </c>
      <c r="B12" s="51" t="s">
        <v>166</v>
      </c>
      <c r="C12" s="51" t="s">
        <v>167</v>
      </c>
      <c r="D12" s="147"/>
      <c r="E12" s="147">
        <v>147</v>
      </c>
      <c r="F12" s="5"/>
      <c r="G12" s="13"/>
      <c r="H12" s="128"/>
      <c r="I12" s="38">
        <f t="shared" si="0"/>
        <v>0</v>
      </c>
      <c r="J12" s="58"/>
      <c r="K12" s="39">
        <f t="shared" si="1"/>
        <v>147</v>
      </c>
      <c r="L12" s="38">
        <f t="shared" si="2"/>
        <v>1</v>
      </c>
    </row>
    <row r="13" spans="1:12" ht="12.75" customHeight="1">
      <c r="A13" s="51" t="s">
        <v>148</v>
      </c>
      <c r="B13" s="51" t="s">
        <v>168</v>
      </c>
      <c r="C13" s="51" t="s">
        <v>169</v>
      </c>
      <c r="D13" s="147"/>
      <c r="E13" s="147">
        <v>147</v>
      </c>
      <c r="F13" s="5"/>
      <c r="G13" s="13"/>
      <c r="H13" s="128"/>
      <c r="I13" s="38">
        <f t="shared" si="0"/>
        <v>0</v>
      </c>
      <c r="J13" s="58"/>
      <c r="K13" s="39">
        <f t="shared" si="1"/>
        <v>147</v>
      </c>
      <c r="L13" s="38">
        <f t="shared" si="2"/>
        <v>1</v>
      </c>
    </row>
    <row r="14" spans="1:12" ht="12.75" customHeight="1">
      <c r="A14" s="51" t="s">
        <v>148</v>
      </c>
      <c r="B14" s="51" t="s">
        <v>170</v>
      </c>
      <c r="C14" s="51" t="s">
        <v>171</v>
      </c>
      <c r="D14" s="147"/>
      <c r="E14" s="147">
        <v>147</v>
      </c>
      <c r="F14" s="5"/>
      <c r="G14" s="13"/>
      <c r="H14" s="128"/>
      <c r="I14" s="38">
        <f t="shared" si="0"/>
        <v>0</v>
      </c>
      <c r="J14" s="58"/>
      <c r="K14" s="39">
        <f t="shared" si="1"/>
        <v>147</v>
      </c>
      <c r="L14" s="38">
        <f t="shared" si="2"/>
        <v>1</v>
      </c>
    </row>
    <row r="15" spans="1:12" ht="12.75" customHeight="1">
      <c r="A15" s="148" t="s">
        <v>148</v>
      </c>
      <c r="B15" s="148" t="s">
        <v>172</v>
      </c>
      <c r="C15" s="148" t="s">
        <v>173</v>
      </c>
      <c r="D15" s="147"/>
      <c r="E15" s="147">
        <v>147</v>
      </c>
      <c r="F15" s="5"/>
      <c r="G15" s="13"/>
      <c r="H15" s="128"/>
      <c r="I15" s="38">
        <f t="shared" si="0"/>
        <v>0</v>
      </c>
      <c r="J15" s="58"/>
      <c r="K15" s="39">
        <f t="shared" si="1"/>
        <v>147</v>
      </c>
      <c r="L15" s="38">
        <f t="shared" si="2"/>
        <v>1</v>
      </c>
    </row>
    <row r="16" spans="1:12" ht="12.75" customHeight="1">
      <c r="A16" s="51" t="s">
        <v>148</v>
      </c>
      <c r="B16" s="51" t="s">
        <v>174</v>
      </c>
      <c r="C16" s="51" t="s">
        <v>175</v>
      </c>
      <c r="D16" s="147"/>
      <c r="E16" s="147">
        <v>147</v>
      </c>
      <c r="F16" s="5"/>
      <c r="G16" s="13"/>
      <c r="H16" s="128"/>
      <c r="I16" s="38">
        <f t="shared" si="0"/>
        <v>0</v>
      </c>
      <c r="J16" s="58"/>
      <c r="K16" s="39">
        <f t="shared" si="1"/>
        <v>147</v>
      </c>
      <c r="L16" s="38">
        <f t="shared" si="2"/>
        <v>1</v>
      </c>
    </row>
    <row r="17" spans="1:12" ht="12.75" customHeight="1">
      <c r="A17" s="51" t="s">
        <v>148</v>
      </c>
      <c r="B17" s="51" t="s">
        <v>176</v>
      </c>
      <c r="C17" s="51" t="s">
        <v>177</v>
      </c>
      <c r="D17" s="147"/>
      <c r="E17" s="147">
        <v>147</v>
      </c>
      <c r="F17" s="5"/>
      <c r="G17" s="13"/>
      <c r="H17" s="128"/>
      <c r="I17" s="38">
        <f t="shared" si="0"/>
        <v>0</v>
      </c>
      <c r="J17" s="58"/>
      <c r="K17" s="39">
        <f t="shared" si="1"/>
        <v>147</v>
      </c>
      <c r="L17" s="38">
        <f t="shared" si="2"/>
        <v>1</v>
      </c>
    </row>
    <row r="18" spans="1:12" ht="12.75" customHeight="1">
      <c r="A18" s="51" t="s">
        <v>148</v>
      </c>
      <c r="B18" s="51" t="s">
        <v>178</v>
      </c>
      <c r="C18" s="51" t="s">
        <v>179</v>
      </c>
      <c r="D18" s="147"/>
      <c r="E18" s="147">
        <v>147</v>
      </c>
      <c r="F18" s="5"/>
      <c r="G18" s="13"/>
      <c r="H18" s="128"/>
      <c r="I18" s="38">
        <f t="shared" si="0"/>
        <v>0</v>
      </c>
      <c r="J18" s="58"/>
      <c r="K18" s="39">
        <f t="shared" si="1"/>
        <v>147</v>
      </c>
      <c r="L18" s="38">
        <f t="shared" si="2"/>
        <v>1</v>
      </c>
    </row>
    <row r="19" spans="1:12" ht="12.75" customHeight="1">
      <c r="A19" s="147" t="s">
        <v>148</v>
      </c>
      <c r="B19" s="147" t="s">
        <v>180</v>
      </c>
      <c r="C19" s="147" t="s">
        <v>181</v>
      </c>
      <c r="D19" s="147"/>
      <c r="E19" s="147">
        <v>147</v>
      </c>
      <c r="F19" s="5"/>
      <c r="G19" s="13" t="s">
        <v>28</v>
      </c>
      <c r="H19" s="128">
        <v>6</v>
      </c>
      <c r="I19" s="38">
        <f t="shared" si="0"/>
        <v>4.0816326530612242E-2</v>
      </c>
      <c r="J19" s="58"/>
      <c r="K19" s="39">
        <f t="shared" si="1"/>
        <v>141</v>
      </c>
      <c r="L19" s="38">
        <f t="shared" si="2"/>
        <v>0.95918367346938771</v>
      </c>
    </row>
    <row r="20" spans="1:12" ht="12.75" customHeight="1">
      <c r="A20" s="51" t="s">
        <v>148</v>
      </c>
      <c r="B20" s="51" t="s">
        <v>182</v>
      </c>
      <c r="C20" s="51" t="s">
        <v>183</v>
      </c>
      <c r="D20" s="147"/>
      <c r="E20" s="147">
        <v>147</v>
      </c>
      <c r="F20" s="5"/>
      <c r="G20" s="13"/>
      <c r="H20" s="128"/>
      <c r="I20" s="38">
        <f t="shared" si="0"/>
        <v>0</v>
      </c>
      <c r="J20" s="58"/>
      <c r="K20" s="39">
        <f t="shared" si="1"/>
        <v>147</v>
      </c>
      <c r="L20" s="38">
        <f t="shared" si="2"/>
        <v>1</v>
      </c>
    </row>
    <row r="21" spans="1:12" ht="12.75" customHeight="1">
      <c r="A21" s="51" t="s">
        <v>148</v>
      </c>
      <c r="B21" s="51" t="s">
        <v>184</v>
      </c>
      <c r="C21" s="51" t="s">
        <v>185</v>
      </c>
      <c r="D21" s="147"/>
      <c r="E21" s="147">
        <v>147</v>
      </c>
      <c r="F21" s="5"/>
      <c r="G21" s="13"/>
      <c r="H21" s="128"/>
      <c r="I21" s="38">
        <f t="shared" si="0"/>
        <v>0</v>
      </c>
      <c r="J21" s="58"/>
      <c r="K21" s="39">
        <f t="shared" si="1"/>
        <v>147</v>
      </c>
      <c r="L21" s="38">
        <f t="shared" si="2"/>
        <v>1</v>
      </c>
    </row>
    <row r="22" spans="1:12" ht="12.75" customHeight="1">
      <c r="A22" s="147" t="s">
        <v>148</v>
      </c>
      <c r="B22" s="147" t="s">
        <v>186</v>
      </c>
      <c r="C22" s="147" t="s">
        <v>187</v>
      </c>
      <c r="D22" s="147"/>
      <c r="E22" s="147">
        <v>147</v>
      </c>
      <c r="F22" s="5"/>
      <c r="G22" s="13" t="s">
        <v>28</v>
      </c>
      <c r="H22" s="128">
        <v>33</v>
      </c>
      <c r="I22" s="38">
        <f t="shared" si="0"/>
        <v>0.22448979591836735</v>
      </c>
      <c r="J22" s="58"/>
      <c r="K22" s="39">
        <f t="shared" si="1"/>
        <v>114</v>
      </c>
      <c r="L22" s="38">
        <f t="shared" si="2"/>
        <v>0.77551020408163263</v>
      </c>
    </row>
    <row r="23" spans="1:12" ht="12.75" customHeight="1">
      <c r="A23" s="141" t="s">
        <v>148</v>
      </c>
      <c r="B23" s="141" t="s">
        <v>188</v>
      </c>
      <c r="C23" s="141" t="s">
        <v>189</v>
      </c>
      <c r="D23" s="149"/>
      <c r="E23" s="149">
        <v>147</v>
      </c>
      <c r="F23" s="59"/>
      <c r="G23" s="61"/>
      <c r="H23" s="62"/>
      <c r="I23" s="40">
        <f t="shared" si="0"/>
        <v>0</v>
      </c>
      <c r="J23" s="60"/>
      <c r="K23" s="41">
        <f t="shared" si="1"/>
        <v>147</v>
      </c>
      <c r="L23" s="40">
        <f t="shared" si="2"/>
        <v>1</v>
      </c>
    </row>
    <row r="24" spans="1:12">
      <c r="A24" s="51"/>
      <c r="B24" s="56">
        <f>COUNTA(B3:B23)</f>
        <v>21</v>
      </c>
      <c r="C24" s="51"/>
      <c r="E24" s="150">
        <f>SUM(E3:E23)</f>
        <v>3087</v>
      </c>
      <c r="F24" s="42"/>
      <c r="G24" s="33">
        <f>COUNTA(G3:G23)</f>
        <v>3</v>
      </c>
      <c r="H24" s="36">
        <f>SUM(H3:H23)</f>
        <v>51</v>
      </c>
      <c r="I24" s="43">
        <f>H24/E24</f>
        <v>1.6520894071914479E-2</v>
      </c>
      <c r="J24" s="44"/>
      <c r="K24" s="36">
        <f>SUM(K3:K23)</f>
        <v>3036</v>
      </c>
      <c r="L24" s="43">
        <f>K24/E24</f>
        <v>0.98347910592808552</v>
      </c>
    </row>
    <row r="25" spans="1:12" ht="8.25" customHeight="1">
      <c r="A25" s="51"/>
      <c r="B25" s="56"/>
      <c r="C25" s="51"/>
      <c r="E25" s="150"/>
      <c r="F25" s="42"/>
      <c r="G25" s="33"/>
      <c r="H25" s="36"/>
      <c r="I25" s="43"/>
      <c r="J25" s="44"/>
      <c r="K25" s="36"/>
      <c r="L25" s="43"/>
    </row>
    <row r="26" spans="1:12">
      <c r="A26" s="51"/>
      <c r="B26" s="56"/>
      <c r="C26" s="51"/>
      <c r="E26" s="150"/>
      <c r="F26" s="42"/>
      <c r="G26" s="33"/>
      <c r="H26" s="36"/>
      <c r="I26" s="43"/>
      <c r="J26" s="126"/>
      <c r="K26" s="49"/>
      <c r="L26" s="43"/>
    </row>
    <row r="27" spans="1:12">
      <c r="A27" s="32"/>
      <c r="B27" s="33"/>
      <c r="C27" s="32"/>
      <c r="E27" s="36"/>
      <c r="F27" s="42"/>
      <c r="G27" s="33"/>
      <c r="H27" s="36"/>
      <c r="I27" s="43"/>
      <c r="J27" s="69"/>
      <c r="K27" s="49"/>
      <c r="L27" s="43"/>
    </row>
    <row r="28" spans="1:12">
      <c r="B28" s="96" t="s">
        <v>140</v>
      </c>
      <c r="C28" s="111"/>
      <c r="D28" s="112"/>
      <c r="G28" s="37"/>
      <c r="H28" s="37"/>
    </row>
    <row r="29" spans="1:12">
      <c r="B29" s="96"/>
      <c r="C29" s="114" t="s">
        <v>104</v>
      </c>
      <c r="D29" s="112"/>
      <c r="E29" s="95">
        <f>SUM(B24)</f>
        <v>21</v>
      </c>
      <c r="G29" s="37"/>
      <c r="H29" s="37"/>
    </row>
    <row r="30" spans="1:12">
      <c r="B30" s="96"/>
      <c r="C30" s="114" t="s">
        <v>141</v>
      </c>
      <c r="D30" s="112"/>
      <c r="E30" s="94">
        <f>SUM(E24)</f>
        <v>3087</v>
      </c>
      <c r="G30" s="37"/>
      <c r="H30" s="37"/>
    </row>
    <row r="31" spans="1:12">
      <c r="B31" s="113"/>
      <c r="C31" s="114" t="s">
        <v>131</v>
      </c>
      <c r="D31" s="95"/>
      <c r="E31" s="95">
        <f>SUM(G24)</f>
        <v>3</v>
      </c>
      <c r="G31" s="37"/>
      <c r="H31" s="37"/>
    </row>
    <row r="32" spans="1:12">
      <c r="B32" s="113"/>
      <c r="C32" s="114" t="s">
        <v>142</v>
      </c>
      <c r="D32" s="95" t="e">
        <f>SUM(#REF!+#REF!+#REF!+#REF!)</f>
        <v>#REF!</v>
      </c>
      <c r="E32" s="94">
        <f>SUM(H24)</f>
        <v>51</v>
      </c>
      <c r="G32" s="37"/>
      <c r="H32" s="37"/>
    </row>
    <row r="33" spans="2:8">
      <c r="B33" s="113"/>
      <c r="C33" s="114" t="s">
        <v>143</v>
      </c>
      <c r="D33" s="95" t="e">
        <f>SUM(#REF!+#REF!+#REF!+#REF!)</f>
        <v>#REF!</v>
      </c>
      <c r="E33" s="122">
        <f>E32/E30</f>
        <v>1.6520894071914479E-2</v>
      </c>
      <c r="G33" s="37"/>
      <c r="H33" s="37"/>
    </row>
    <row r="34" spans="2:8">
      <c r="C34" s="114" t="s">
        <v>144</v>
      </c>
      <c r="E34" s="94">
        <f>SUM(K24)</f>
        <v>3036</v>
      </c>
      <c r="G34" s="37"/>
      <c r="H34" s="37"/>
    </row>
    <row r="35" spans="2:8">
      <c r="C35" s="114" t="s">
        <v>145</v>
      </c>
      <c r="E35" s="122">
        <f>E34/E30</f>
        <v>0.98347910592808552</v>
      </c>
      <c r="G35" s="37"/>
      <c r="H35" s="37"/>
    </row>
    <row r="36" spans="2:8">
      <c r="G36" s="37"/>
      <c r="H36" s="37"/>
    </row>
    <row r="37" spans="2:8">
      <c r="G37" s="37"/>
      <c r="H37" s="37"/>
    </row>
    <row r="38" spans="2:8">
      <c r="G38" s="37"/>
      <c r="H38" s="37"/>
    </row>
    <row r="39" spans="2:8">
      <c r="G39" s="37"/>
      <c r="H39" s="37"/>
    </row>
    <row r="40" spans="2:8">
      <c r="G40" s="37"/>
      <c r="H40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Delaware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2011-06-23T14:32:51Z</cp:lastPrinted>
  <dcterms:created xsi:type="dcterms:W3CDTF">2006-12-12T20:37:17Z</dcterms:created>
  <dcterms:modified xsi:type="dcterms:W3CDTF">2011-06-23T14:33:05Z</dcterms:modified>
</cp:coreProperties>
</file>